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omments376.xml" ContentType="application/vnd.openxmlformats-officedocument.spreadsheetml.comments+xml"/>
  <Override PartName="/xl/comments377.xml" ContentType="application/vnd.openxmlformats-officedocument.spreadsheetml.comments+xml"/>
  <Override PartName="/xl/comments378.xml" ContentType="application/vnd.openxmlformats-officedocument.spreadsheetml.comments+xml"/>
  <Override PartName="/xl/comments379.xml" ContentType="application/vnd.openxmlformats-officedocument.spreadsheetml.comments+xml"/>
  <Override PartName="/xl/comments380.xml" ContentType="application/vnd.openxmlformats-officedocument.spreadsheetml.comments+xml"/>
  <Override PartName="/xl/comments381.xml" ContentType="application/vnd.openxmlformats-officedocument.spreadsheetml.comments+xml"/>
  <Override PartName="/xl/comments382.xml" ContentType="application/vnd.openxmlformats-officedocument.spreadsheetml.comments+xml"/>
  <Override PartName="/xl/comments383.xml" ContentType="application/vnd.openxmlformats-officedocument.spreadsheetml.comments+xml"/>
  <Override PartName="/xl/comments384.xml" ContentType="application/vnd.openxmlformats-officedocument.spreadsheetml.comments+xml"/>
  <Override PartName="/xl/comments385.xml" ContentType="application/vnd.openxmlformats-officedocument.spreadsheetml.comments+xml"/>
  <Override PartName="/xl/comments386.xml" ContentType="application/vnd.openxmlformats-officedocument.spreadsheetml.comments+xml"/>
  <Override PartName="/xl/comments387.xml" ContentType="application/vnd.openxmlformats-officedocument.spreadsheetml.comments+xml"/>
  <Override PartName="/xl/comments388.xml" ContentType="application/vnd.openxmlformats-officedocument.spreadsheetml.comments+xml"/>
  <Override PartName="/xl/comments389.xml" ContentType="application/vnd.openxmlformats-officedocument.spreadsheetml.comments+xml"/>
  <Override PartName="/xl/comments390.xml" ContentType="application/vnd.openxmlformats-officedocument.spreadsheetml.comments+xml"/>
  <Override PartName="/xl/comments39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0" windowHeight="1110"/>
  </bookViews>
  <sheets>
    <sheet name="20180327" sheetId="440" r:id="rId1"/>
    <sheet name="20180326" sheetId="439" r:id="rId2"/>
    <sheet name="20180323" sheetId="438" r:id="rId3"/>
    <sheet name="20180322" sheetId="437" r:id="rId4"/>
    <sheet name="20180321" sheetId="436" r:id="rId5"/>
    <sheet name="20180320" sheetId="435" r:id="rId6"/>
    <sheet name="20180319" sheetId="434" r:id="rId7"/>
    <sheet name="20180316" sheetId="433" r:id="rId8"/>
    <sheet name="20180315" sheetId="432" r:id="rId9"/>
    <sheet name="20180314" sheetId="431" r:id="rId10"/>
    <sheet name="20180313" sheetId="430" r:id="rId11"/>
    <sheet name="20180312" sheetId="429" r:id="rId12"/>
    <sheet name="20180309" sheetId="428" r:id="rId13"/>
    <sheet name="20180308" sheetId="427" r:id="rId14"/>
    <sheet name="20180307" sheetId="426" r:id="rId15"/>
    <sheet name="20180306" sheetId="425" r:id="rId16"/>
    <sheet name="20180305" sheetId="424" r:id="rId17"/>
    <sheet name="20180302" sheetId="423" r:id="rId18"/>
    <sheet name="20180301" sheetId="422" r:id="rId19"/>
    <sheet name="20180228" sheetId="421" r:id="rId20"/>
    <sheet name="20180227" sheetId="420" r:id="rId21"/>
    <sheet name="20180226" sheetId="419" r:id="rId22"/>
    <sheet name="20180214" sheetId="418" r:id="rId23"/>
    <sheet name="20180213" sheetId="417" r:id="rId24"/>
    <sheet name="20180212" sheetId="416" r:id="rId25"/>
    <sheet name="20180209" sheetId="415" r:id="rId26"/>
    <sheet name="20180208" sheetId="414" r:id="rId27"/>
    <sheet name="20180207" sheetId="413" r:id="rId28"/>
    <sheet name="20180206" sheetId="412" r:id="rId29"/>
    <sheet name="20180205" sheetId="411" r:id="rId30"/>
    <sheet name="20180202" sheetId="410" r:id="rId31"/>
    <sheet name="20180201" sheetId="409" r:id="rId32"/>
    <sheet name="20180131" sheetId="408" r:id="rId33"/>
    <sheet name="20180130" sheetId="407" r:id="rId34"/>
    <sheet name="20180129" sheetId="406" r:id="rId35"/>
    <sheet name="20180126" sheetId="405" r:id="rId36"/>
    <sheet name="20180125" sheetId="404" r:id="rId37"/>
    <sheet name="20180124" sheetId="403" r:id="rId38"/>
    <sheet name="20180123" sheetId="402" r:id="rId39"/>
    <sheet name="20180122" sheetId="401" r:id="rId40"/>
    <sheet name="20180119" sheetId="400" r:id="rId41"/>
    <sheet name="20180118" sheetId="399" r:id="rId42"/>
    <sheet name="20180117" sheetId="398" r:id="rId43"/>
    <sheet name="20180116" sheetId="397" r:id="rId44"/>
    <sheet name="20180115" sheetId="396" r:id="rId45"/>
    <sheet name="20180112" sheetId="395" r:id="rId46"/>
    <sheet name="20180111" sheetId="394" r:id="rId47"/>
    <sheet name="20180110" sheetId="393" r:id="rId48"/>
    <sheet name="20180109" sheetId="392" r:id="rId49"/>
    <sheet name="20180108" sheetId="391" r:id="rId50"/>
    <sheet name="20180105" sheetId="390" r:id="rId51"/>
    <sheet name="20180104" sheetId="389" r:id="rId52"/>
    <sheet name="20180103" sheetId="388" r:id="rId53"/>
    <sheet name="20180102" sheetId="387" r:id="rId54"/>
    <sheet name="20180101" sheetId="386" r:id="rId55"/>
    <sheet name="20171229" sheetId="385" r:id="rId56"/>
    <sheet name="20171228" sheetId="384" r:id="rId57"/>
    <sheet name="20171227" sheetId="383" r:id="rId58"/>
    <sheet name="20171226" sheetId="382" r:id="rId59"/>
    <sheet name="20171225" sheetId="381" r:id="rId60"/>
    <sheet name="20171222" sheetId="380" r:id="rId61"/>
    <sheet name="20171221" sheetId="379" r:id="rId62"/>
    <sheet name="20171220" sheetId="378" r:id="rId63"/>
    <sheet name="20171219" sheetId="377" r:id="rId64"/>
    <sheet name="20171218" sheetId="376" r:id="rId65"/>
    <sheet name="20171215" sheetId="375" r:id="rId66"/>
    <sheet name="20171214" sheetId="374" r:id="rId67"/>
    <sheet name="20171213" sheetId="373" r:id="rId68"/>
    <sheet name="20171212" sheetId="372" r:id="rId69"/>
    <sheet name="20171211" sheetId="371" r:id="rId70"/>
    <sheet name="20171208" sheetId="370" r:id="rId71"/>
    <sheet name="20171207" sheetId="369" r:id="rId72"/>
    <sheet name="20171206" sheetId="368" r:id="rId73"/>
    <sheet name="20171205" sheetId="367" r:id="rId74"/>
    <sheet name="20171204" sheetId="366" r:id="rId75"/>
    <sheet name="20171201" sheetId="365" r:id="rId76"/>
    <sheet name="20171130" sheetId="364" r:id="rId77"/>
    <sheet name="20171129" sheetId="363" r:id="rId78"/>
    <sheet name="20171128" sheetId="362" r:id="rId79"/>
    <sheet name="20171127" sheetId="361" r:id="rId80"/>
    <sheet name="20171124" sheetId="360" r:id="rId81"/>
    <sheet name="20171123" sheetId="359" r:id="rId82"/>
    <sheet name="20171122" sheetId="358" r:id="rId83"/>
    <sheet name="20171121" sheetId="357" r:id="rId84"/>
    <sheet name="20171120" sheetId="356" r:id="rId85"/>
    <sheet name="20171117" sheetId="355" r:id="rId86"/>
    <sheet name="20171116" sheetId="354" r:id="rId87"/>
    <sheet name="20171115" sheetId="353" r:id="rId88"/>
    <sheet name="20171114" sheetId="352" r:id="rId89"/>
    <sheet name="20171113" sheetId="351" r:id="rId90"/>
    <sheet name="20171110" sheetId="350" r:id="rId91"/>
    <sheet name="20171109" sheetId="349" r:id="rId92"/>
    <sheet name="20171108" sheetId="348" r:id="rId93"/>
    <sheet name="20171107" sheetId="347" r:id="rId94"/>
    <sheet name="20171106" sheetId="346" r:id="rId95"/>
    <sheet name="20171103" sheetId="345" r:id="rId96"/>
    <sheet name="20171102" sheetId="344" r:id="rId97"/>
    <sheet name="20171101" sheetId="343" r:id="rId98"/>
    <sheet name="20171031" sheetId="342" r:id="rId99"/>
    <sheet name="20171030" sheetId="341" r:id="rId100"/>
    <sheet name="20171027" sheetId="340" r:id="rId101"/>
    <sheet name="20171026" sheetId="339" r:id="rId102"/>
    <sheet name="20171025" sheetId="338" r:id="rId103"/>
    <sheet name="20171024" sheetId="337" r:id="rId104"/>
    <sheet name="20171023" sheetId="336" r:id="rId105"/>
    <sheet name="20171020" sheetId="335" r:id="rId106"/>
    <sheet name="20171019" sheetId="334" r:id="rId107"/>
    <sheet name="20171018" sheetId="332" r:id="rId108"/>
    <sheet name="20171017" sheetId="331" r:id="rId109"/>
    <sheet name="20171016" sheetId="330" r:id="rId110"/>
    <sheet name="20171013" sheetId="329" r:id="rId111"/>
    <sheet name="20171012" sheetId="328" r:id="rId112"/>
    <sheet name="20171011" sheetId="327" r:id="rId113"/>
    <sheet name="20171010" sheetId="326" r:id="rId114"/>
    <sheet name="20171009" sheetId="325" r:id="rId115"/>
    <sheet name="20171006" sheetId="324" r:id="rId116"/>
    <sheet name="20171005" sheetId="323" r:id="rId117"/>
    <sheet name="20171004" sheetId="322" r:id="rId118"/>
    <sheet name="20171003" sheetId="321" r:id="rId119"/>
    <sheet name="20171002" sheetId="320" r:id="rId120"/>
    <sheet name="20170929" sheetId="319" r:id="rId121"/>
    <sheet name="20170928" sheetId="318" r:id="rId122"/>
    <sheet name="20170927" sheetId="317" r:id="rId123"/>
    <sheet name="20170926" sheetId="316" r:id="rId124"/>
    <sheet name="20170925" sheetId="315" r:id="rId125"/>
    <sheet name="20170922" sheetId="314" r:id="rId126"/>
    <sheet name="20170921" sheetId="313" r:id="rId127"/>
    <sheet name="20170920" sheetId="312" r:id="rId128"/>
    <sheet name="20170919" sheetId="311" r:id="rId129"/>
    <sheet name="20170918" sheetId="310" r:id="rId130"/>
    <sheet name="20170915" sheetId="309" r:id="rId131"/>
    <sheet name="20170914" sheetId="308" r:id="rId132"/>
    <sheet name="20170913" sheetId="307" r:id="rId133"/>
    <sheet name="20170912" sheetId="306" r:id="rId134"/>
    <sheet name="20170911" sheetId="305" r:id="rId135"/>
    <sheet name="20170908" sheetId="304" r:id="rId136"/>
    <sheet name="20170907" sheetId="303" r:id="rId137"/>
    <sheet name="20170906" sheetId="302" r:id="rId138"/>
    <sheet name="20170905" sheetId="301" r:id="rId139"/>
    <sheet name="20170904" sheetId="300" r:id="rId140"/>
    <sheet name="20170901" sheetId="299" r:id="rId141"/>
    <sheet name="20170831" sheetId="298" r:id="rId142"/>
    <sheet name="20170830" sheetId="297" r:id="rId143"/>
    <sheet name="20170829" sheetId="296" r:id="rId144"/>
    <sheet name="20170828" sheetId="295" r:id="rId145"/>
    <sheet name="20170825" sheetId="294" r:id="rId146"/>
    <sheet name="20170824" sheetId="293" r:id="rId147"/>
    <sheet name="20170823" sheetId="292" r:id="rId148"/>
    <sheet name="20170822" sheetId="291" r:id="rId149"/>
    <sheet name="20170821" sheetId="290" r:id="rId150"/>
    <sheet name="20170818" sheetId="289" r:id="rId151"/>
    <sheet name="20170817" sheetId="288" r:id="rId152"/>
    <sheet name="20170816" sheetId="287" r:id="rId153"/>
    <sheet name="20170815" sheetId="286" r:id="rId154"/>
    <sheet name="20170814" sheetId="285" r:id="rId155"/>
    <sheet name="20170811" sheetId="284" r:id="rId156"/>
    <sheet name="20170810" sheetId="283" r:id="rId157"/>
    <sheet name="20170809" sheetId="282" r:id="rId158"/>
    <sheet name="20170808" sheetId="281" r:id="rId159"/>
    <sheet name="20170807" sheetId="280" r:id="rId160"/>
    <sheet name="20170804" sheetId="279" r:id="rId161"/>
    <sheet name="20170803" sheetId="278" r:id="rId162"/>
    <sheet name="20170802" sheetId="277" r:id="rId163"/>
    <sheet name="20170801" sheetId="276" r:id="rId164"/>
    <sheet name="20170731" sheetId="275" r:id="rId165"/>
    <sheet name="20170728" sheetId="274" r:id="rId166"/>
    <sheet name="20170727" sheetId="273" r:id="rId167"/>
    <sheet name="20170726" sheetId="272" r:id="rId168"/>
    <sheet name="20170725" sheetId="271" r:id="rId169"/>
    <sheet name="20170724" sheetId="270" r:id="rId170"/>
    <sheet name="20170721" sheetId="269" r:id="rId171"/>
    <sheet name="20170720" sheetId="268" r:id="rId172"/>
    <sheet name="20170719" sheetId="267" r:id="rId173"/>
    <sheet name="20170718" sheetId="266" r:id="rId174"/>
    <sheet name="20170717" sheetId="265" r:id="rId175"/>
    <sheet name="20170714" sheetId="264" r:id="rId176"/>
    <sheet name="20170713" sheetId="263" r:id="rId177"/>
    <sheet name="20170712" sheetId="262" r:id="rId178"/>
    <sheet name="20170711" sheetId="261" r:id="rId179"/>
    <sheet name="20170710" sheetId="260" r:id="rId180"/>
    <sheet name="20170707" sheetId="259" r:id="rId181"/>
    <sheet name="20170706" sheetId="258" r:id="rId182"/>
    <sheet name="20170705" sheetId="257" r:id="rId183"/>
    <sheet name="20170704" sheetId="256" r:id="rId184"/>
    <sheet name="20170703" sheetId="255" r:id="rId185"/>
    <sheet name="20170630" sheetId="254" r:id="rId186"/>
    <sheet name="20170629" sheetId="253" r:id="rId187"/>
    <sheet name="20170628" sheetId="252" r:id="rId188"/>
    <sheet name="20170627" sheetId="251" r:id="rId189"/>
    <sheet name="20170626" sheetId="250" r:id="rId190"/>
    <sheet name="20170623" sheetId="249" r:id="rId191"/>
    <sheet name="20170622" sheetId="248" r:id="rId192"/>
    <sheet name="20170621" sheetId="247" r:id="rId193"/>
    <sheet name="20170620" sheetId="246" r:id="rId194"/>
    <sheet name="20170619" sheetId="245" r:id="rId195"/>
    <sheet name="20170616" sheetId="244" r:id="rId196"/>
    <sheet name="20170615" sheetId="243" r:id="rId197"/>
    <sheet name="20170614" sheetId="242" r:id="rId198"/>
    <sheet name="20170613" sheetId="241" r:id="rId199"/>
    <sheet name="20170612" sheetId="240" r:id="rId200"/>
    <sheet name="20170609" sheetId="239" r:id="rId201"/>
    <sheet name="20170608" sheetId="238" r:id="rId202"/>
    <sheet name="20170607" sheetId="237" r:id="rId203"/>
    <sheet name="20170606" sheetId="236" r:id="rId204"/>
    <sheet name="20170605" sheetId="235" r:id="rId205"/>
    <sheet name="20170602" sheetId="234" r:id="rId206"/>
    <sheet name="20170601" sheetId="233" r:id="rId207"/>
    <sheet name="20170531" sheetId="232" r:id="rId208"/>
    <sheet name="20170530" sheetId="231" r:id="rId209"/>
    <sheet name="20170529" sheetId="230" r:id="rId210"/>
    <sheet name="20170526" sheetId="229" r:id="rId211"/>
    <sheet name="20170525" sheetId="228" r:id="rId212"/>
    <sheet name="20170524" sheetId="227" r:id="rId213"/>
    <sheet name="20170523" sheetId="226" r:id="rId214"/>
    <sheet name="20170522" sheetId="225" r:id="rId215"/>
    <sheet name="20170519" sheetId="224" r:id="rId216"/>
    <sheet name="20170518" sheetId="223" r:id="rId217"/>
    <sheet name="20170517" sheetId="222" r:id="rId218"/>
    <sheet name="20170516" sheetId="221" r:id="rId219"/>
    <sheet name="20170515" sheetId="220" r:id="rId220"/>
    <sheet name="20170512" sheetId="219" r:id="rId221"/>
    <sheet name="20170511" sheetId="218" r:id="rId222"/>
    <sheet name="20170510" sheetId="217" r:id="rId223"/>
    <sheet name="20170509" sheetId="216" r:id="rId224"/>
    <sheet name="20170508" sheetId="215" r:id="rId225"/>
    <sheet name="20170505" sheetId="214" r:id="rId226"/>
    <sheet name="20170504" sheetId="213" r:id="rId227"/>
    <sheet name="20170503" sheetId="212" r:id="rId228"/>
    <sheet name="20170502" sheetId="211" r:id="rId229"/>
    <sheet name="20170501" sheetId="210" r:id="rId230"/>
    <sheet name="20170428" sheetId="209" r:id="rId231"/>
    <sheet name="20170427" sheetId="208" r:id="rId232"/>
    <sheet name="20170426" sheetId="207" r:id="rId233"/>
    <sheet name="20170425" sheetId="206" r:id="rId234"/>
    <sheet name="20170424" sheetId="205" r:id="rId235"/>
    <sheet name="20170421" sheetId="204" r:id="rId236"/>
    <sheet name="20170420" sheetId="203" r:id="rId237"/>
    <sheet name="20170419" sheetId="202" r:id="rId238"/>
    <sheet name="20170418" sheetId="201" r:id="rId239"/>
    <sheet name="20170417" sheetId="200" r:id="rId240"/>
    <sheet name="20170414" sheetId="199" r:id="rId241"/>
    <sheet name="20170413" sheetId="198" r:id="rId242"/>
    <sheet name="20170412" sheetId="197" r:id="rId243"/>
    <sheet name="20170411" sheetId="196" r:id="rId244"/>
    <sheet name="20170410" sheetId="195" r:id="rId245"/>
    <sheet name="20170407" sheetId="194" r:id="rId246"/>
    <sheet name="20170406" sheetId="193" r:id="rId247"/>
    <sheet name="20170405" sheetId="192" r:id="rId248"/>
    <sheet name="20170404" sheetId="191" r:id="rId249"/>
    <sheet name="20170403" sheetId="190" r:id="rId250"/>
    <sheet name="20170331" sheetId="189" r:id="rId251"/>
    <sheet name="20170330" sheetId="188" r:id="rId252"/>
    <sheet name="20170329" sheetId="187" r:id="rId253"/>
    <sheet name="20170328" sheetId="186" r:id="rId254"/>
    <sheet name="20170327" sheetId="185" r:id="rId255"/>
    <sheet name="20170324" sheetId="184" r:id="rId256"/>
    <sheet name="20170323" sheetId="183" r:id="rId257"/>
    <sheet name="20170322" sheetId="182" r:id="rId258"/>
    <sheet name="20170321" sheetId="181" r:id="rId259"/>
    <sheet name="20170320" sheetId="180" r:id="rId260"/>
    <sheet name="20170317" sheetId="179" r:id="rId261"/>
    <sheet name="20170316" sheetId="178" r:id="rId262"/>
    <sheet name="20170315" sheetId="177" r:id="rId263"/>
    <sheet name="20170314" sheetId="176" r:id="rId264"/>
    <sheet name="20170313" sheetId="175" r:id="rId265"/>
    <sheet name="20170310" sheetId="174" r:id="rId266"/>
    <sheet name="20170309" sheetId="173" r:id="rId267"/>
    <sheet name="20170308" sheetId="170" r:id="rId268"/>
    <sheet name="20170307" sheetId="169" r:id="rId269"/>
    <sheet name="20170306" sheetId="168" r:id="rId270"/>
    <sheet name="20170303" sheetId="167" r:id="rId271"/>
    <sheet name="20170302" sheetId="166" r:id="rId272"/>
    <sheet name="20170301" sheetId="165" r:id="rId273"/>
    <sheet name="20170228" sheetId="164" r:id="rId274"/>
    <sheet name="20170227" sheetId="163" r:id="rId275"/>
    <sheet name="20170224" sheetId="162" r:id="rId276"/>
    <sheet name="20170223" sheetId="161" r:id="rId277"/>
    <sheet name="20170222" sheetId="160" r:id="rId278"/>
    <sheet name="20170221" sheetId="159" r:id="rId279"/>
    <sheet name="20170220" sheetId="158" r:id="rId280"/>
    <sheet name="20170217" sheetId="157" r:id="rId281"/>
    <sheet name="20170216" sheetId="156" r:id="rId282"/>
    <sheet name="20170215" sheetId="155" r:id="rId283"/>
    <sheet name="20170214" sheetId="154" r:id="rId284"/>
    <sheet name="20170213" sheetId="153" r:id="rId285"/>
    <sheet name="20170210" sheetId="152" r:id="rId286"/>
    <sheet name="20170209" sheetId="151" r:id="rId287"/>
    <sheet name="20170208" sheetId="150" r:id="rId288"/>
    <sheet name="20170207" sheetId="149" r:id="rId289"/>
    <sheet name="20170206" sheetId="148" r:id="rId290"/>
    <sheet name="20170203" sheetId="147" r:id="rId291"/>
    <sheet name="20170126" sheetId="146" r:id="rId292"/>
    <sheet name="20170125" sheetId="145" r:id="rId293"/>
    <sheet name="20170124" sheetId="144" r:id="rId294"/>
    <sheet name="20170123" sheetId="143" r:id="rId295"/>
    <sheet name="20170120" sheetId="142" r:id="rId296"/>
    <sheet name="20170119" sheetId="141" r:id="rId297"/>
    <sheet name="20170118" sheetId="140" r:id="rId298"/>
    <sheet name="20170117" sheetId="139" r:id="rId299"/>
    <sheet name="20170116" sheetId="138" r:id="rId300"/>
    <sheet name="20170113" sheetId="137" r:id="rId301"/>
    <sheet name="20170112" sheetId="136" r:id="rId302"/>
    <sheet name="20170111" sheetId="135" r:id="rId303"/>
    <sheet name="20170110" sheetId="134" r:id="rId304"/>
    <sheet name="20170109" sheetId="133" r:id="rId305"/>
    <sheet name="20170106" sheetId="132" r:id="rId306"/>
    <sheet name="20170105" sheetId="131" r:id="rId307"/>
    <sheet name="20170104" sheetId="130" r:id="rId308"/>
    <sheet name="20170103" sheetId="129" r:id="rId309"/>
    <sheet name="20161230" sheetId="128" r:id="rId310"/>
    <sheet name="20161229" sheetId="127" r:id="rId311"/>
    <sheet name="20161228" sheetId="126" r:id="rId312"/>
    <sheet name="20161227" sheetId="125" r:id="rId313"/>
    <sheet name="20161226" sheetId="124" r:id="rId314"/>
    <sheet name="20161223" sheetId="123" r:id="rId315"/>
    <sheet name="20161222" sheetId="122" r:id="rId316"/>
    <sheet name="20161221" sheetId="121" r:id="rId317"/>
    <sheet name="20161220" sheetId="120" r:id="rId318"/>
    <sheet name="20161219" sheetId="119" r:id="rId319"/>
    <sheet name="20161216" sheetId="118" r:id="rId320"/>
    <sheet name="20161215" sheetId="117" r:id="rId321"/>
    <sheet name="20161214" sheetId="116" r:id="rId322"/>
    <sheet name="20161213" sheetId="115" r:id="rId323"/>
    <sheet name="20161212" sheetId="114" r:id="rId324"/>
    <sheet name="20161209" sheetId="113" r:id="rId325"/>
    <sheet name="20161208" sheetId="112" r:id="rId326"/>
    <sheet name="20161207" sheetId="111" r:id="rId327"/>
    <sheet name="20161206" sheetId="110" r:id="rId328"/>
    <sheet name="20161205" sheetId="109" r:id="rId329"/>
    <sheet name="20161202" sheetId="108" r:id="rId330"/>
    <sheet name="20161201" sheetId="107" r:id="rId331"/>
    <sheet name="20161130" sheetId="106" r:id="rId332"/>
    <sheet name="20161129" sheetId="105" r:id="rId333"/>
    <sheet name="20161128" sheetId="104" r:id="rId334"/>
    <sheet name="20161125" sheetId="103" r:id="rId335"/>
    <sheet name="20161124" sheetId="102" r:id="rId336"/>
    <sheet name="20161123" sheetId="101" r:id="rId337"/>
    <sheet name="20161122" sheetId="100" r:id="rId338"/>
    <sheet name="20161121" sheetId="99" r:id="rId339"/>
    <sheet name="20161118" sheetId="98" r:id="rId340"/>
    <sheet name="20161117" sheetId="97" r:id="rId341"/>
    <sheet name="20161116" sheetId="96" r:id="rId342"/>
    <sheet name="20161115" sheetId="95" r:id="rId343"/>
    <sheet name="20161114" sheetId="94" r:id="rId344"/>
    <sheet name="20161111" sheetId="93" r:id="rId345"/>
    <sheet name="20161110" sheetId="92" r:id="rId346"/>
    <sheet name="20161109" sheetId="91" r:id="rId347"/>
    <sheet name="20161108" sheetId="90" r:id="rId348"/>
    <sheet name="20161107" sheetId="89" r:id="rId349"/>
    <sheet name="20161104" sheetId="88" r:id="rId350"/>
    <sheet name="20161103" sheetId="87" r:id="rId351"/>
    <sheet name="20161102" sheetId="86" r:id="rId352"/>
    <sheet name="20161101" sheetId="85" r:id="rId353"/>
    <sheet name="20161031" sheetId="84" r:id="rId354"/>
    <sheet name="20161028" sheetId="83" r:id="rId355"/>
    <sheet name="20161027" sheetId="82" r:id="rId356"/>
    <sheet name="20161026" sheetId="81" r:id="rId357"/>
    <sheet name="20161025" sheetId="80" r:id="rId358"/>
    <sheet name="20161024" sheetId="79" r:id="rId359"/>
    <sheet name="20161021" sheetId="78" r:id="rId360"/>
    <sheet name="20161020" sheetId="77" r:id="rId361"/>
    <sheet name="20161019" sheetId="76" r:id="rId362"/>
    <sheet name="20161018" sheetId="75" r:id="rId363"/>
    <sheet name="20161017" sheetId="74" r:id="rId364"/>
    <sheet name="20161014" sheetId="73" r:id="rId365"/>
    <sheet name="20161013" sheetId="72" r:id="rId366"/>
    <sheet name="20160930" sheetId="71" r:id="rId367"/>
    <sheet name="20160929" sheetId="70" r:id="rId368"/>
    <sheet name="20160928" sheetId="69" r:id="rId369"/>
    <sheet name="20160927" sheetId="68" r:id="rId370"/>
    <sheet name="20160926" sheetId="67" r:id="rId371"/>
    <sheet name="20160923" sheetId="66" r:id="rId372"/>
    <sheet name="20160922" sheetId="65" r:id="rId373"/>
    <sheet name="20160921" sheetId="64" r:id="rId374"/>
    <sheet name="20160920" sheetId="63" r:id="rId375"/>
    <sheet name="20160919" sheetId="62" r:id="rId376"/>
    <sheet name="20160914" sheetId="61" r:id="rId377"/>
    <sheet name="20160913" sheetId="60" r:id="rId378"/>
    <sheet name="20160912" sheetId="59" r:id="rId379"/>
    <sheet name="20160909" sheetId="58" r:id="rId380"/>
    <sheet name="20160908" sheetId="57" r:id="rId381"/>
    <sheet name="20160907" sheetId="56" r:id="rId382"/>
    <sheet name="20160906" sheetId="55" r:id="rId383"/>
    <sheet name="20160905" sheetId="54" r:id="rId384"/>
    <sheet name="20160902" sheetId="53" r:id="rId385"/>
    <sheet name="20160901" sheetId="52" r:id="rId386"/>
    <sheet name="20160831" sheetId="51" r:id="rId387"/>
    <sheet name="20160830" sheetId="50" r:id="rId388"/>
    <sheet name="20160829" sheetId="49" r:id="rId389"/>
    <sheet name="20160826" sheetId="48" r:id="rId390"/>
    <sheet name="20160825" sheetId="47" r:id="rId391"/>
    <sheet name="20160824" sheetId="45" r:id="rId392"/>
    <sheet name="20160823" sheetId="44" r:id="rId393"/>
    <sheet name="20160819" sheetId="43" r:id="rId394"/>
    <sheet name="20160818" sheetId="42" r:id="rId395"/>
    <sheet name="20160817" sheetId="41" r:id="rId396"/>
    <sheet name="20160816" sheetId="40" r:id="rId397"/>
    <sheet name="20160815" sheetId="38" r:id="rId398"/>
    <sheet name="20160812" sheetId="37" r:id="rId399"/>
    <sheet name="20160811" sheetId="36" r:id="rId400"/>
    <sheet name="20160810" sheetId="35" r:id="rId401"/>
    <sheet name="20160809" sheetId="34" r:id="rId402"/>
    <sheet name="20160808" sheetId="33" r:id="rId403"/>
    <sheet name="20160805" sheetId="32" r:id="rId404"/>
    <sheet name="20160804" sheetId="31" r:id="rId405"/>
    <sheet name="20160803" sheetId="30" r:id="rId406"/>
    <sheet name="20160802" sheetId="29" r:id="rId407"/>
    <sheet name="20160801" sheetId="28" r:id="rId408"/>
    <sheet name="20160729" sheetId="27" r:id="rId409"/>
    <sheet name="20160728" sheetId="26" r:id="rId410"/>
    <sheet name="20160727" sheetId="25" r:id="rId411"/>
    <sheet name="20160726" sheetId="24" r:id="rId412"/>
    <sheet name="20160725" sheetId="23" r:id="rId413"/>
    <sheet name="20160722" sheetId="22" r:id="rId414"/>
    <sheet name="20160721" sheetId="21" r:id="rId415"/>
    <sheet name="20160720" sheetId="20" r:id="rId416"/>
    <sheet name="20160719" sheetId="19" r:id="rId417"/>
    <sheet name="20160718" sheetId="18" r:id="rId418"/>
    <sheet name="20160715" sheetId="17" r:id="rId419"/>
    <sheet name="20160714" sheetId="16" r:id="rId420"/>
    <sheet name="20160713" sheetId="15" r:id="rId421"/>
    <sheet name="20160712" sheetId="14" r:id="rId422"/>
    <sheet name="20160711" sheetId="13" r:id="rId423"/>
    <sheet name="20160708" sheetId="12" r:id="rId424"/>
    <sheet name="20160707" sheetId="11" r:id="rId425"/>
    <sheet name="20160706" sheetId="10" r:id="rId426"/>
    <sheet name="20160705" sheetId="9" r:id="rId427"/>
    <sheet name="20160704" sheetId="8" r:id="rId428"/>
    <sheet name="20160701" sheetId="7" r:id="rId429"/>
    <sheet name="20160630" sheetId="5" r:id="rId430"/>
    <sheet name="20160629" sheetId="4" r:id="rId431"/>
    <sheet name="20160628" sheetId="1" r:id="rId432"/>
  </sheets>
  <calcPr calcId="162913"/>
</workbook>
</file>

<file path=xl/calcChain.xml><?xml version="1.0" encoding="utf-8"?>
<calcChain xmlns="http://schemas.openxmlformats.org/spreadsheetml/2006/main">
  <c r="B49" i="440" l="1"/>
  <c r="H35" i="440" s="1"/>
  <c r="E46" i="440"/>
  <c r="B38" i="440"/>
  <c r="H34" i="440"/>
  <c r="B28" i="440"/>
  <c r="I27" i="440"/>
  <c r="B26" i="440"/>
  <c r="I25" i="440"/>
  <c r="B25" i="440"/>
  <c r="I19" i="440"/>
  <c r="I15" i="440"/>
  <c r="I11" i="440"/>
  <c r="I10" i="440"/>
  <c r="B5" i="440"/>
  <c r="H36" i="440" l="1"/>
  <c r="B49" i="439"/>
  <c r="H35" i="439" s="1"/>
  <c r="E46" i="439"/>
  <c r="B38" i="439"/>
  <c r="H34" i="439"/>
  <c r="B28" i="439"/>
  <c r="I27" i="439"/>
  <c r="B26" i="439"/>
  <c r="I25" i="439"/>
  <c r="B25" i="439"/>
  <c r="I19" i="439"/>
  <c r="I15" i="439"/>
  <c r="I11" i="439"/>
  <c r="I10" i="439"/>
  <c r="B5" i="439"/>
  <c r="H36" i="439" l="1"/>
  <c r="B49" i="438"/>
  <c r="H35" i="438" s="1"/>
  <c r="E46" i="438"/>
  <c r="B38" i="438"/>
  <c r="H34" i="438"/>
  <c r="B28" i="438"/>
  <c r="I27" i="438"/>
  <c r="B26" i="438"/>
  <c r="I25" i="438"/>
  <c r="B25" i="438"/>
  <c r="I19" i="438"/>
  <c r="I15" i="438"/>
  <c r="I11" i="438"/>
  <c r="I10" i="438"/>
  <c r="B5" i="438"/>
  <c r="H36" i="438" l="1"/>
  <c r="B49" i="437"/>
  <c r="H35" i="437" s="1"/>
  <c r="E46" i="437"/>
  <c r="B38" i="437"/>
  <c r="H34" i="437"/>
  <c r="B28" i="437"/>
  <c r="I27" i="437"/>
  <c r="B26" i="437"/>
  <c r="I25" i="437"/>
  <c r="B25" i="437"/>
  <c r="I19" i="437"/>
  <c r="I15" i="437"/>
  <c r="I11" i="437"/>
  <c r="I10" i="437"/>
  <c r="B5" i="437"/>
  <c r="H36" i="437" l="1"/>
  <c r="B49" i="436"/>
  <c r="H35" i="436" s="1"/>
  <c r="E46" i="436"/>
  <c r="B38" i="436"/>
  <c r="H34" i="436"/>
  <c r="B28" i="436"/>
  <c r="I27" i="436"/>
  <c r="B26" i="436"/>
  <c r="I25" i="436"/>
  <c r="B25" i="436"/>
  <c r="I19" i="436"/>
  <c r="I15" i="436"/>
  <c r="I11" i="436"/>
  <c r="I10" i="436"/>
  <c r="B5" i="436"/>
  <c r="H36" i="436" l="1"/>
  <c r="B5" i="435"/>
  <c r="B49" i="435"/>
  <c r="H35" i="435" s="1"/>
  <c r="E46" i="435"/>
  <c r="B38" i="435"/>
  <c r="H34" i="435"/>
  <c r="B28" i="435"/>
  <c r="I27" i="435"/>
  <c r="B26" i="435"/>
  <c r="I25" i="435"/>
  <c r="B25" i="435"/>
  <c r="I19" i="435"/>
  <c r="I15" i="435"/>
  <c r="I11" i="435"/>
  <c r="I10" i="435"/>
  <c r="H36" i="435" l="1"/>
  <c r="B49" i="434"/>
  <c r="H35" i="434" s="1"/>
  <c r="E46" i="434"/>
  <c r="B38" i="434"/>
  <c r="H34" i="434"/>
  <c r="B28" i="434"/>
  <c r="I27" i="434"/>
  <c r="B26" i="434"/>
  <c r="I25" i="434"/>
  <c r="B25" i="434"/>
  <c r="I19" i="434"/>
  <c r="I15" i="434"/>
  <c r="I11" i="434"/>
  <c r="I10" i="434"/>
  <c r="B5" i="434"/>
  <c r="H36" i="434" l="1"/>
  <c r="B49" i="433"/>
  <c r="H35" i="433" s="1"/>
  <c r="E46" i="433"/>
  <c r="B38" i="433"/>
  <c r="H34" i="433"/>
  <c r="B28" i="433"/>
  <c r="I27" i="433"/>
  <c r="B26" i="433"/>
  <c r="I25" i="433"/>
  <c r="B25" i="433"/>
  <c r="I19" i="433"/>
  <c r="I15" i="433"/>
  <c r="I11" i="433"/>
  <c r="I10" i="433"/>
  <c r="B5" i="433"/>
  <c r="H36" i="433" l="1"/>
  <c r="B49" i="432"/>
  <c r="H35" i="432" s="1"/>
  <c r="E46" i="432"/>
  <c r="B38" i="432"/>
  <c r="H34" i="432"/>
  <c r="B28" i="432"/>
  <c r="I27" i="432"/>
  <c r="B26" i="432"/>
  <c r="I25" i="432"/>
  <c r="B25" i="432"/>
  <c r="I19" i="432"/>
  <c r="I15" i="432"/>
  <c r="I11" i="432"/>
  <c r="I10" i="432"/>
  <c r="B5" i="432"/>
  <c r="B5" i="431"/>
  <c r="H36" i="432" l="1"/>
  <c r="B49" i="431"/>
  <c r="H35" i="431" s="1"/>
  <c r="E46" i="431"/>
  <c r="B38" i="431"/>
  <c r="H34" i="431"/>
  <c r="B28" i="431"/>
  <c r="I27" i="431"/>
  <c r="B26" i="431"/>
  <c r="I25" i="431"/>
  <c r="B25" i="431"/>
  <c r="I19" i="431"/>
  <c r="I15" i="431"/>
  <c r="I11" i="431"/>
  <c r="I10" i="431"/>
  <c r="H36" i="431" l="1"/>
  <c r="B26" i="429"/>
  <c r="B49" i="430" l="1"/>
  <c r="H35" i="430" s="1"/>
  <c r="E46" i="430"/>
  <c r="B38" i="430"/>
  <c r="H34" i="430"/>
  <c r="B28" i="430"/>
  <c r="I27" i="430"/>
  <c r="B26" i="430"/>
  <c r="I25" i="430"/>
  <c r="B25" i="430"/>
  <c r="I19" i="430"/>
  <c r="I15" i="430"/>
  <c r="I11" i="430"/>
  <c r="I10" i="430"/>
  <c r="B5" i="430"/>
  <c r="H36" i="430" l="1"/>
  <c r="B49" i="429"/>
  <c r="H35" i="429" s="1"/>
  <c r="E46" i="429"/>
  <c r="B38" i="429"/>
  <c r="H34" i="429"/>
  <c r="B28" i="429"/>
  <c r="I27" i="429"/>
  <c r="I25" i="429"/>
  <c r="B25" i="429"/>
  <c r="I19" i="429"/>
  <c r="I15" i="429"/>
  <c r="I11" i="429"/>
  <c r="I10" i="429"/>
  <c r="B5" i="429"/>
  <c r="H36" i="429" l="1"/>
  <c r="B5" i="428"/>
  <c r="B49" i="428" l="1"/>
  <c r="H35" i="428" s="1"/>
  <c r="E46" i="428"/>
  <c r="B38" i="428"/>
  <c r="H34" i="428"/>
  <c r="B28" i="428"/>
  <c r="I27" i="428"/>
  <c r="B26" i="428"/>
  <c r="I25" i="428"/>
  <c r="B25" i="428"/>
  <c r="I19" i="428"/>
  <c r="I15" i="428"/>
  <c r="I11" i="428"/>
  <c r="I10" i="428"/>
  <c r="H36" i="428" l="1"/>
  <c r="B49" i="427"/>
  <c r="H35" i="427" s="1"/>
  <c r="E46" i="427"/>
  <c r="B38" i="427"/>
  <c r="H34" i="427"/>
  <c r="B28" i="427"/>
  <c r="I27" i="427"/>
  <c r="B26" i="427"/>
  <c r="I25" i="427"/>
  <c r="B25" i="427"/>
  <c r="I19" i="427"/>
  <c r="I15" i="427"/>
  <c r="I11" i="427"/>
  <c r="I10" i="427"/>
  <c r="B5" i="427"/>
  <c r="H36" i="427" l="1"/>
  <c r="B49" i="426"/>
  <c r="H35" i="426" s="1"/>
  <c r="E46" i="426"/>
  <c r="B38" i="426"/>
  <c r="H34" i="426"/>
  <c r="B28" i="426"/>
  <c r="I27" i="426"/>
  <c r="B26" i="426"/>
  <c r="I25" i="426"/>
  <c r="B25" i="426"/>
  <c r="I19" i="426"/>
  <c r="I15" i="426"/>
  <c r="I11" i="426"/>
  <c r="I10" i="426"/>
  <c r="B5" i="426"/>
  <c r="H36" i="426" l="1"/>
  <c r="I19" i="425"/>
  <c r="B15" i="387" l="1"/>
  <c r="B49" i="425" l="1"/>
  <c r="H35" i="425" s="1"/>
  <c r="E46" i="425"/>
  <c r="B38" i="425"/>
  <c r="H34" i="425"/>
  <c r="B28" i="425"/>
  <c r="I27" i="425"/>
  <c r="B26" i="425"/>
  <c r="I25" i="425"/>
  <c r="B25" i="425"/>
  <c r="I15" i="425"/>
  <c r="I11" i="425"/>
  <c r="I10" i="425"/>
  <c r="B5" i="425"/>
  <c r="H36" i="425" l="1"/>
  <c r="B49" i="424"/>
  <c r="H35" i="424" s="1"/>
  <c r="E46" i="424"/>
  <c r="B38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I27" i="388"/>
  <c r="I27" i="389" l="1"/>
  <c r="E11" i="389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I27" i="390" l="1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I27" i="392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I27" i="393" l="1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E11" i="394" l="1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E11" i="397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H35" i="379"/>
  <c r="I12" i="378"/>
  <c r="I13" i="378"/>
  <c r="E11" i="401" l="1"/>
  <c r="B48" i="378"/>
  <c r="H34" i="378" s="1"/>
  <c r="B37" i="378"/>
  <c r="H33" i="378"/>
  <c r="B28" i="378"/>
  <c r="B26" i="378"/>
  <c r="I27" i="378"/>
  <c r="B25" i="378"/>
  <c r="I21" i="378"/>
  <c r="I17" i="378"/>
  <c r="E11" i="402" l="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H35" i="373"/>
  <c r="B37" i="372"/>
  <c r="E11" i="408" l="1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E11" i="414" l="1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E11" i="424" l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E11" i="425" l="1"/>
  <c r="H35" i="357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E11" i="426" l="1"/>
  <c r="H35" i="356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E11" i="427" l="1"/>
  <c r="H35" i="355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E11" i="428" l="1"/>
  <c r="H35" i="354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E11" i="429" l="1"/>
  <c r="H35" i="353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E11" i="430" l="1"/>
  <c r="H35" i="352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E11" i="431" l="1"/>
  <c r="H35" i="35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E11" i="432" l="1"/>
  <c r="H35" i="350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E11" i="433" l="1"/>
  <c r="H35" i="349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E11" i="434" l="1"/>
  <c r="H35" i="348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E11" i="435" l="1"/>
  <c r="H35" i="347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E11" i="436" l="1"/>
  <c r="H35" i="346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E11" i="437" l="1"/>
  <c r="H35" i="345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E11" i="438" l="1"/>
  <c r="H35" i="344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E11" i="439" l="1"/>
  <c r="E11" i="440" s="1"/>
  <c r="H35" i="343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B16" i="387" s="1"/>
  <c r="E10" i="386"/>
  <c r="B27" i="206"/>
  <c r="B13" i="207"/>
  <c r="B11" i="388" l="1"/>
  <c r="B16" i="388" s="1"/>
  <c r="E10" i="387"/>
  <c r="B27" i="207"/>
  <c r="B13" i="208"/>
  <c r="B11" i="389" l="1"/>
  <c r="B16" i="389" s="1"/>
  <c r="E10" i="388"/>
  <c r="B27" i="208"/>
  <c r="B13" i="209"/>
  <c r="B11" i="390" l="1"/>
  <c r="B16" i="390" s="1"/>
  <c r="E10" i="389"/>
  <c r="B27" i="209"/>
  <c r="B13" i="210"/>
  <c r="B11" i="391" l="1"/>
  <c r="B16" i="391" s="1"/>
  <c r="E10" i="390"/>
  <c r="B27" i="210"/>
  <c r="B13" i="211"/>
  <c r="B11" i="392" l="1"/>
  <c r="B16" i="392" s="1"/>
  <c r="E10" i="391"/>
  <c r="B27" i="211"/>
  <c r="B13" i="212"/>
  <c r="B11" i="393" l="1"/>
  <c r="B16" i="393" s="1"/>
  <c r="E10" i="392"/>
  <c r="B27" i="212"/>
  <c r="B13" i="213"/>
  <c r="B11" i="394" l="1"/>
  <c r="B16" i="394" s="1"/>
  <c r="E10" i="393"/>
  <c r="B27" i="213"/>
  <c r="B13" i="214"/>
  <c r="B11" i="395" l="1"/>
  <c r="B16" i="395" s="1"/>
  <c r="E10" i="394"/>
  <c r="B27" i="214"/>
  <c r="B13" i="215"/>
  <c r="B11" i="396" l="1"/>
  <c r="B16" i="396" s="1"/>
  <c r="E10" i="395"/>
  <c r="B27" i="215"/>
  <c r="B13" i="216"/>
  <c r="B11" i="397" l="1"/>
  <c r="B16" i="397" s="1"/>
  <c r="E10" i="396"/>
  <c r="B27" i="216"/>
  <c r="B13" i="217"/>
  <c r="B11" i="398" l="1"/>
  <c r="B16" i="398" s="1"/>
  <c r="E10" i="397"/>
  <c r="B27" i="217"/>
  <c r="B13" i="218"/>
  <c r="B11" i="399" l="1"/>
  <c r="B16" i="399" s="1"/>
  <c r="E10" i="398"/>
  <c r="B27" i="218"/>
  <c r="B13" i="219"/>
  <c r="B11" i="400" l="1"/>
  <c r="B16" i="400" s="1"/>
  <c r="E10" i="399"/>
  <c r="B27" i="219"/>
  <c r="B13" i="220"/>
  <c r="B11" i="401" l="1"/>
  <c r="B16" i="401" s="1"/>
  <c r="E10" i="400"/>
  <c r="B27" i="220"/>
  <c r="B13" i="221"/>
  <c r="B11" i="402" l="1"/>
  <c r="B16" i="402" s="1"/>
  <c r="E10" i="401"/>
  <c r="B27" i="221"/>
  <c r="B13" i="222"/>
  <c r="B11" i="403" l="1"/>
  <c r="B16" i="403" s="1"/>
  <c r="E10" i="402"/>
  <c r="B27" i="222"/>
  <c r="B13" i="223"/>
  <c r="B11" i="404" l="1"/>
  <c r="B16" i="404" s="1"/>
  <c r="E10" i="403"/>
  <c r="B27" i="223"/>
  <c r="B13" i="224"/>
  <c r="B11" i="405" l="1"/>
  <c r="B16" i="405" s="1"/>
  <c r="E10" i="404"/>
  <c r="B27" i="224"/>
  <c r="B13" i="225"/>
  <c r="B11" i="406" l="1"/>
  <c r="B16" i="406" s="1"/>
  <c r="E10" i="405"/>
  <c r="B27" i="225"/>
  <c r="B13" i="226"/>
  <c r="B11" i="407" l="1"/>
  <c r="B16" i="407" s="1"/>
  <c r="E10" i="406"/>
  <c r="B27" i="226"/>
  <c r="B13" i="227"/>
  <c r="B11" i="408" l="1"/>
  <c r="B16" i="408" s="1"/>
  <c r="E10" i="407"/>
  <c r="B27" i="227"/>
  <c r="B13" i="228"/>
  <c r="B11" i="409" l="1"/>
  <c r="B16" i="409" s="1"/>
  <c r="E10" i="408"/>
  <c r="B13" i="231"/>
  <c r="B13" i="230"/>
  <c r="B27" i="230" s="1"/>
  <c r="B27" i="228"/>
  <c r="B13" i="229"/>
  <c r="B27" i="229" s="1"/>
  <c r="B11" i="410" l="1"/>
  <c r="B16" i="410" s="1"/>
  <c r="E10" i="409"/>
  <c r="B27" i="231"/>
  <c r="B13" i="232"/>
  <c r="B11" i="413" l="1"/>
  <c r="B16" i="413" s="1"/>
  <c r="B11" i="411"/>
  <c r="E10" i="410"/>
  <c r="B27" i="232"/>
  <c r="B13" i="233"/>
  <c r="B11" i="412" l="1"/>
  <c r="B16" i="412" s="1"/>
  <c r="B16" i="411"/>
  <c r="B11" i="414"/>
  <c r="B16" i="414" s="1"/>
  <c r="E10" i="413"/>
  <c r="E10" i="411"/>
  <c r="E10" i="412"/>
  <c r="B27" i="233"/>
  <c r="B13" i="234"/>
  <c r="B11" i="415" l="1"/>
  <c r="B16" i="415" s="1"/>
  <c r="E10" i="414"/>
  <c r="B27" i="234"/>
  <c r="B13" i="235"/>
  <c r="B11" i="416" l="1"/>
  <c r="B16" i="416" s="1"/>
  <c r="E10" i="415"/>
  <c r="B27" i="235"/>
  <c r="B13" i="236"/>
  <c r="B11" i="417" l="1"/>
  <c r="B16" i="417" s="1"/>
  <c r="E10" i="416"/>
  <c r="B27" i="236"/>
  <c r="B13" i="237"/>
  <c r="B11" i="418" l="1"/>
  <c r="B16" i="418" s="1"/>
  <c r="E10" i="417"/>
  <c r="B27" i="237"/>
  <c r="B13" i="238"/>
  <c r="B11" i="419" l="1"/>
  <c r="B16" i="419" s="1"/>
  <c r="E10" i="418"/>
  <c r="B27" i="238"/>
  <c r="B13" i="239"/>
  <c r="B11" i="420" l="1"/>
  <c r="B16" i="420" s="1"/>
  <c r="E10" i="419"/>
  <c r="B27" i="239"/>
  <c r="B13" i="240"/>
  <c r="B11" i="421" l="1"/>
  <c r="B16" i="421" s="1"/>
  <c r="E10" i="420"/>
  <c r="B27" i="240"/>
  <c r="B13" i="241"/>
  <c r="B11" i="422" l="1"/>
  <c r="B16" i="422" s="1"/>
  <c r="E10" i="421"/>
  <c r="B27" i="241"/>
  <c r="B13" i="242"/>
  <c r="B11" i="423" l="1"/>
  <c r="B16" i="423" s="1"/>
  <c r="E10" i="422"/>
  <c r="B27" i="242"/>
  <c r="B13" i="243"/>
  <c r="B11" i="424" l="1"/>
  <c r="E10" i="423"/>
  <c r="B27" i="243"/>
  <c r="B13" i="244"/>
  <c r="B11" i="425" l="1"/>
  <c r="B16" i="425" s="1"/>
  <c r="B16" i="424"/>
  <c r="E10" i="424"/>
  <c r="B27" i="244"/>
  <c r="B13" i="245"/>
  <c r="B11" i="426" l="1"/>
  <c r="B16" i="426" s="1"/>
  <c r="E10" i="425"/>
  <c r="B27" i="245"/>
  <c r="B13" i="246"/>
  <c r="B11" i="427" l="1"/>
  <c r="B16" i="427" s="1"/>
  <c r="E10" i="426"/>
  <c r="B27" i="246"/>
  <c r="B13" i="247"/>
  <c r="B11" i="428" l="1"/>
  <c r="B16" i="428" s="1"/>
  <c r="E10" i="427"/>
  <c r="B27" i="247"/>
  <c r="B13" i="248"/>
  <c r="B11" i="429" l="1"/>
  <c r="E10" i="428"/>
  <c r="B27" i="248"/>
  <c r="B13" i="249"/>
  <c r="B11" i="430" l="1"/>
  <c r="B16" i="429"/>
  <c r="E10" i="429"/>
  <c r="B27" i="249"/>
  <c r="B13" i="250"/>
  <c r="B16" i="430" l="1"/>
  <c r="B11" i="431"/>
  <c r="E10" i="430"/>
  <c r="B27" i="250"/>
  <c r="B13" i="251"/>
  <c r="B16" i="431" l="1"/>
  <c r="B11" i="432"/>
  <c r="E10" i="431"/>
  <c r="B27" i="251"/>
  <c r="B13" i="252"/>
  <c r="B16" i="432" l="1"/>
  <c r="B11" i="433"/>
  <c r="E10" i="432"/>
  <c r="B27" i="252"/>
  <c r="B13" i="253"/>
  <c r="B16" i="433" l="1"/>
  <c r="B11" i="434"/>
  <c r="E10" i="433"/>
  <c r="B27" i="253"/>
  <c r="B13" i="254"/>
  <c r="B16" i="434" l="1"/>
  <c r="B11" i="435"/>
  <c r="E10" i="434"/>
  <c r="B27" i="254"/>
  <c r="B13" i="255"/>
  <c r="B16" i="435" l="1"/>
  <c r="B11" i="436"/>
  <c r="E10" i="435"/>
  <c r="B27" i="255"/>
  <c r="B13" i="256"/>
  <c r="B16" i="436" l="1"/>
  <c r="B11" i="437"/>
  <c r="E10" i="436"/>
  <c r="B27" i="256"/>
  <c r="B13" i="257"/>
  <c r="B16" i="437" l="1"/>
  <c r="B11" i="438"/>
  <c r="E10" i="437"/>
  <c r="B27" i="257"/>
  <c r="B13" i="258"/>
  <c r="B16" i="438" l="1"/>
  <c r="B11" i="439"/>
  <c r="E10" i="438"/>
  <c r="B27" i="258"/>
  <c r="B13" i="259"/>
  <c r="B16" i="439" l="1"/>
  <c r="B11" i="440"/>
  <c r="B16" i="440" s="1"/>
  <c r="E10" i="439"/>
  <c r="E10" i="440" s="1"/>
  <c r="B27" i="259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2" l="1"/>
  <c r="B13" i="423"/>
  <c r="B27" i="423" l="1"/>
  <c r="B13" i="424"/>
  <c r="B27" i="424" l="1"/>
  <c r="B13" i="425"/>
  <c r="B27" i="425" l="1"/>
  <c r="B13" i="426"/>
  <c r="B15" i="388"/>
  <c r="B29" i="388" s="1"/>
  <c r="B27" i="426" l="1"/>
  <c r="B13" i="427"/>
  <c r="B15" i="389"/>
  <c r="B27" i="427" l="1"/>
  <c r="B13" i="428"/>
  <c r="B29" i="389"/>
  <c r="B15" i="390"/>
  <c r="B27" i="428" l="1"/>
  <c r="B13" i="429"/>
  <c r="B15" i="391"/>
  <c r="B29" i="390"/>
  <c r="B27" i="429" l="1"/>
  <c r="B13" i="430"/>
  <c r="B15" i="392"/>
  <c r="B29" i="391"/>
  <c r="B27" i="430" l="1"/>
  <c r="B13" i="431"/>
  <c r="B15" i="393"/>
  <c r="B29" i="392"/>
  <c r="B27" i="431" l="1"/>
  <c r="B13" i="432"/>
  <c r="B29" i="393"/>
  <c r="B15" i="394"/>
  <c r="B27" i="432" l="1"/>
  <c r="B13" i="433"/>
  <c r="B29" i="394"/>
  <c r="B15" i="395"/>
  <c r="B27" i="433" l="1"/>
  <c r="B13" i="434"/>
  <c r="B29" i="395"/>
  <c r="B15" i="396"/>
  <c r="B27" i="434" l="1"/>
  <c r="B13" i="435"/>
  <c r="B29" i="396"/>
  <c r="B15" i="397"/>
  <c r="B27" i="435" l="1"/>
  <c r="B13" i="436"/>
  <c r="B29" i="397"/>
  <c r="B15" i="398"/>
  <c r="B27" i="436" l="1"/>
  <c r="B13" i="437"/>
  <c r="B15" i="399"/>
  <c r="B29" i="398"/>
  <c r="B27" i="437" l="1"/>
  <c r="B13" i="438"/>
  <c r="B29" i="399"/>
  <c r="B15" i="400"/>
  <c r="B27" i="438" l="1"/>
  <c r="B13" i="439"/>
  <c r="B29" i="400"/>
  <c r="B15" i="401"/>
  <c r="B27" i="439" l="1"/>
  <c r="B13" i="440"/>
  <c r="B27" i="440" s="1"/>
  <c r="B29" i="401"/>
  <c r="B15" i="402"/>
  <c r="B15" i="403" l="1"/>
  <c r="B29" i="402"/>
  <c r="B29" i="403" l="1"/>
  <c r="B15" i="404"/>
  <c r="B29" i="404" l="1"/>
  <c r="B15" i="405"/>
  <c r="B29" i="405" l="1"/>
  <c r="B15" i="406"/>
  <c r="B15" i="407" l="1"/>
  <c r="B29" i="406"/>
  <c r="B29" i="407" l="1"/>
  <c r="B15" i="408"/>
  <c r="B15" i="409" l="1"/>
  <c r="B29" i="408"/>
  <c r="B29" i="409" l="1"/>
  <c r="B15" i="410"/>
  <c r="B15" i="411" l="1"/>
  <c r="B29" i="410"/>
  <c r="B15" i="412" l="1"/>
  <c r="B29" i="411"/>
  <c r="B29" i="412" l="1"/>
  <c r="B15" i="413"/>
  <c r="B29" i="413" l="1"/>
  <c r="B15" i="414"/>
  <c r="B15" i="415" l="1"/>
  <c r="B29" i="414"/>
  <c r="B29" i="415" l="1"/>
  <c r="B15" i="416"/>
  <c r="B29" i="416" l="1"/>
  <c r="B15" i="417"/>
  <c r="B29" i="417" l="1"/>
  <c r="B15" i="418"/>
  <c r="B15" i="419" l="1"/>
  <c r="B29" i="418"/>
  <c r="B29" i="419" l="1"/>
  <c r="B15" i="420"/>
  <c r="B15" i="421" l="1"/>
  <c r="B29" i="420"/>
  <c r="B15" i="422" l="1"/>
  <c r="B29" i="421"/>
  <c r="B29" i="422" l="1"/>
  <c r="B15" i="423"/>
  <c r="B29" i="423" l="1"/>
  <c r="B15" i="424"/>
  <c r="B15" i="425" l="1"/>
  <c r="B29" i="424"/>
  <c r="B29" i="425" l="1"/>
  <c r="B15" i="426"/>
  <c r="B29" i="426" l="1"/>
  <c r="B15" i="427"/>
  <c r="B29" i="427" l="1"/>
  <c r="B15" i="428"/>
  <c r="B29" i="428" l="1"/>
  <c r="B15" i="429"/>
  <c r="B29" i="429" l="1"/>
  <c r="B15" i="430"/>
  <c r="B29" i="430" l="1"/>
  <c r="B15" i="431"/>
  <c r="B29" i="431" l="1"/>
  <c r="B15" i="432"/>
  <c r="B29" i="432" l="1"/>
  <c r="B15" i="433"/>
  <c r="B29" i="433" l="1"/>
  <c r="B15" i="434"/>
  <c r="B29" i="434" l="1"/>
  <c r="B15" i="435"/>
  <c r="B29" i="435" l="1"/>
  <c r="B15" i="436"/>
  <c r="B29" i="436" l="1"/>
  <c r="B15" i="437"/>
  <c r="B29" i="437" l="1"/>
  <c r="B15" i="438"/>
  <c r="B29" i="438" l="1"/>
  <c r="B15" i="439"/>
  <c r="B29" i="439" l="1"/>
  <c r="B15" i="440"/>
  <c r="B29" i="44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7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7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7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82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3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86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7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88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89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0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91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<sst xmlns="http://schemas.openxmlformats.org/spreadsheetml/2006/main" count="31787" uniqueCount="396">
  <si>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</si>
  <si>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</si>
  <si>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</si>
  <si>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</si>
  <si>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</si>
  <si>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</si>
  <si>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</si>
  <si>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</si>
  <si>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</si>
  <si>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</si>
  <si>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</si>
  <si>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</si>
  <si>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</si>
  <si>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</si>
  <si>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</si>
  <si>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</si>
  <si>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</si>
  <si>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</si>
  <si>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</si>
  <si>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</si>
  <si>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</si>
  <si>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</si>
  <si>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</si>
  <si>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</si>
  <si>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</si>
  <si>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</si>
  <si>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</si>
  <si>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</si>
  <si>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</si>
  <si>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</si>
  <si>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</si>
  <si>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</si>
  <si>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</si>
  <si>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</si>
  <si>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</si>
  <si>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</si>
  <si>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</si>
  <si>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</si>
  <si>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</si>
  <si>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</si>
  <si>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</si>
  <si>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</si>
  <si>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</si>
  <si>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</si>
  <si>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</si>
  <si>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</si>
  <si>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</si>
  <si>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</si>
  <si>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</si>
  <si>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</si>
  <si>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</si>
  <si>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</si>
  <si>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</si>
  <si>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</si>
  <si>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</si>
  <si>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</si>
  <si>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</si>
  <si>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</si>
  <si>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</si>
  <si>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</si>
  <si>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</si>
  <si>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</si>
  <si>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</si>
  <si>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</si>
  <si>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</si>
  <si>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</si>
  <si>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</si>
  <si>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</si>
  <si>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</si>
  <si>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</si>
  <si>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</si>
  <si>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</si>
  <si>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</si>
  <si>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</si>
  <si>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</si>
  <si>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</si>
  <si>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</si>
  <si>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</si>
  <si>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</si>
  <si>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</si>
  <si>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</si>
  <si>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</si>
  <si>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</si>
  <si>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</si>
  <si>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</si>
  <si>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</si>
  <si>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</si>
  <si>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</si>
  <si>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</si>
  <si>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</si>
  <si>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</si>
  <si>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</si>
  <si>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</si>
  <si>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</si>
  <si>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</si>
  <si>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</si>
  <si>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</si>
  <si>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</si>
  <si>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</si>
  <si>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</si>
  <si>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</si>
  <si>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</si>
  <si>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</si>
  <si>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</si>
  <si>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</si>
  <si>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</si>
  <si>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</si>
  <si>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</si>
  <si>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</si>
  <si>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</si>
  <si>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</si>
  <si>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</si>
  <si>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</si>
  <si>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</si>
  <si>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</si>
  <si>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</si>
  <si>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</si>
  <si>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</si>
  <si>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</si>
  <si>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</si>
  <si>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</si>
  <si>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</si>
  <si>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</si>
  <si>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</si>
  <si>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</si>
  <si>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</si>
  <si>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</si>
  <si>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</si>
  <si>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</si>
  <si>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</si>
  <si>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</si>
  <si>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</si>
  <si>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</si>
  <si>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</si>
  <si>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</si>
  <si>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</si>
  <si>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</si>
  <si>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</si>
  <si>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</si>
  <si>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</si>
  <si>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</si>
  <si>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</si>
  <si>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</si>
  <si>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</si>
  <si>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</si>
  <si>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</si>
  <si>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</si>
  <si>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</si>
  <si>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</si>
  <si>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</si>
  <si>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</si>
  <si>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</si>
  <si>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</si>
  <si>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</si>
  <si>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</si>
  <si>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</si>
  <si>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</si>
  <si>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</si>
  <si>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</si>
  <si>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</si>
  <si>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</si>
  <si>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</si>
  <si>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</si>
  <si>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</si>
  <si>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</si>
  <si>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</si>
  <si>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</si>
  <si>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</si>
  <si>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</si>
  <si>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</si>
  <si>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</si>
  <si>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</si>
  <si>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</si>
  <si>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</si>
  <si>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</si>
  <si>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</si>
  <si>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</si>
  <si>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</si>
  <si>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</si>
  <si>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</si>
  <si>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</si>
  <si>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</si>
  <si>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</si>
  <si>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</si>
  <si>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</si>
  <si>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</si>
  <si>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</si>
  <si>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</si>
  <si>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</si>
  <si>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</si>
  <si>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</si>
  <si>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</si>
  <si>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</si>
  <si>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</si>
  <si>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</si>
  <si>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</si>
  <si>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</si>
  <si>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</si>
  <si>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</si>
  <si>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</si>
  <si>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</si>
  <si>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</si>
  <si>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</si>
  <si>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</si>
  <si>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</si>
  <si>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</si>
  <si>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</si>
  <si>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</si>
  <si>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</si>
  <si>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</si>
  <si>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</si>
  <si>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</si>
  <si>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</si>
  <si>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</si>
  <si>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</si>
  <si>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</si>
  <si>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</si>
  <si>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</si>
  <si>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</si>
  <si>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</si>
  <si>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</si>
  <si>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</si>
  <si>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</si>
  <si>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</si>
  <si>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</si>
  <si>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</si>
  <si>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</si>
  <si>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</si>
  <si>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</si>
  <si>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</si>
  <si>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</si>
  <si>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</si>
  <si>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</si>
  <si>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</si>
  <si>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</si>
  <si>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</si>
  <si>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</si>
  <si>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</si>
  <si>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</si>
  <si>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</si>
  <si>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</si>
  <si>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</si>
  <si>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</si>
  <si>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</si>
  <si>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</si>
  <si>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</si>
  <si>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</si>
  <si>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</si>
  <si>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</si>
  <si>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</si>
  <si>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</si>
  <si>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</si>
  <si>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</si>
  <si>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</si>
  <si>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</si>
  <si>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</si>
  <si>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</si>
  <si>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</si>
  <si>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</si>
  <si>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</si>
  <si>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</si>
  <si>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</si>
  <si>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</si>
  <si>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</si>
  <si>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</si>
  <si>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</si>
  <si>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</si>
  <si>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</si>
  <si>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</si>
  <si>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</si>
  <si>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</si>
  <si>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</si>
  <si>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</si>
  <si>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</si>
  <si>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</si>
  <si>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</si>
  <si>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</si>
  <si>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</si>
  <si>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</si>
  <si>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</si>
  <si>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</si>
  <si>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</si>
  <si>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</si>
  <si>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</si>
  <si>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</si>
  <si>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</si>
  <si>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</si>
  <si>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</si>
  <si>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</si>
  <si>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</si>
  <si>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</si>
  <si>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</si>
  <si>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</si>
  <si>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</si>
  <si>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</si>
  <si>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</si>
  <si>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</si>
  <si>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</si>
  <si>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</si>
  <si>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</si>
  <si>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</si>
  <si>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</si>
  <si>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</si>
  <si>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</si>
  <si>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</si>
  <si>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</si>
  <si>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</si>
  <si>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</si>
  <si>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</si>
  <si>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</si>
  <si>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</si>
  <si>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</si>
  <si>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</si>
  <si>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</si>
  <si>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</si>
  <si>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</si>
  <si>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</si>
  <si>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</si>
  <si>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</si>
  <si>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</si>
  <si>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</si>
  <si>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</si>
  <si>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</si>
  <si>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</si>
  <si>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</si>
  <si>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</si>
  <si>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</si>
  <si>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</si>
  <si>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</si>
  <si>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</si>
  <si>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</si>
  <si>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</si>
  <si>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</si>
  <si>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</si>
  <si>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</si>
  <si>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</si>
  <si>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</si>
  <si>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</si>
  <si>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</si>
  <si>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</si>
  <si>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</si>
  <si>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</si>
  <si>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</si>
  <si>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</si>
  <si>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</si>
  <si>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</si>
  <si>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</si>
  <si>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</si>
  <si>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</si>
  <si>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</si>
  <si>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</si>
  <si>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</si>
  <si>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</si>
  <si>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</si>
  <si>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</si>
  <si>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</si>
  <si>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</si>
  <si>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</si>
  <si>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</si>
  <si>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</si>
  <si>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</si>
  <si>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</si>
  <si>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</si>
  <si>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</si>
  <si>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</si>
  <si>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</si>
  <si>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</si>
  <si>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</si>
  <si>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</si>
  <si>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</si>
  <si>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</si>
  <si>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</si>
  <si>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</si>
  <si>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</si>
  <si>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</si>
  <si>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</si>
  <si>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</si>
  <si>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</si>
  <si>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</si>
  <si>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</si>
  <si>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</si>
  <si>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</si>
  <si>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</si>
  <si>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</si>
  <si>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</si>
  <si>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</si>
  <si>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</si>
  <si>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</si>
  <si>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</si>
  <si>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</si>
  <si>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</si>
  <si>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</si>
  <si>
    <t>2018回购利息</t>
    <phoneticPr fontId="1" type="noConversion"/>
  </si>
  <si>
    <t>IF 1803</t>
    <phoneticPr fontId="1" type="noConversion"/>
  </si>
  <si>
    <t>IF 1804</t>
    <phoneticPr fontId="1" type="noConversion"/>
  </si>
  <si>
    <t>IH 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</si>
</sst>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433" Type="http://schemas.openxmlformats.org/officeDocument/2006/relationships/theme" Target="theme/theme1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46" Type="http://schemas.openxmlformats.org/officeDocument/2006/relationships/worksheet" Target="worksheets/sheet346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217" Type="http://schemas.openxmlformats.org/officeDocument/2006/relationships/worksheet" Target="worksheets/sheet217.xml"/><Relationship Id="rId399" Type="http://schemas.openxmlformats.org/officeDocument/2006/relationships/worksheet" Target="worksheets/sheet399.xml"/><Relationship Id="rId259" Type="http://schemas.openxmlformats.org/officeDocument/2006/relationships/worksheet" Target="worksheets/sheet259.xml"/><Relationship Id="rId424" Type="http://schemas.openxmlformats.org/officeDocument/2006/relationships/worksheet" Target="worksheets/sheet424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sharedStrings" Target="sharedStrings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230" Type="http://schemas.openxmlformats.org/officeDocument/2006/relationships/worksheet" Target="worksheets/sheet230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241" Type="http://schemas.openxmlformats.org/officeDocument/2006/relationships/worksheet" Target="worksheets/sheet241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worksheet" Target="worksheets/sheet419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430" Type="http://schemas.openxmlformats.org/officeDocument/2006/relationships/worksheet" Target="worksheets/sheet430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worksheet" Target="worksheets/sheet420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31" Type="http://schemas.openxmlformats.org/officeDocument/2006/relationships/worksheet" Target="worksheets/sheet431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421" Type="http://schemas.openxmlformats.org/officeDocument/2006/relationships/worksheet" Target="worksheets/sheet421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32" Type="http://schemas.openxmlformats.org/officeDocument/2006/relationships/worksheet" Target="worksheets/sheet432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22" Type="http://schemas.openxmlformats.org/officeDocument/2006/relationships/worksheet" Target="worksheets/sheet422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269" Type="http://schemas.openxmlformats.org/officeDocument/2006/relationships/worksheet" Target="worksheets/sheet269.xml"/><Relationship Id="rId434" Type="http://schemas.openxmlformats.org/officeDocument/2006/relationships/styles" Target="styles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271" Type="http://schemas.openxmlformats.org/officeDocument/2006/relationships/worksheet" Target="worksheets/sheet271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calcChain" Target="calcChain.xml"/><Relationship Id="rId240" Type="http://schemas.openxmlformats.org/officeDocument/2006/relationships/worksheet" Target="worksheets/sheet240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51" Type="http://schemas.openxmlformats.org/officeDocument/2006/relationships/worksheet" Target="worksheets/sheet251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427" Type="http://schemas.openxmlformats.org/officeDocument/2006/relationships/worksheet" Target="worksheets/sheet42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6.xml"/><Relationship Id="rId2" Type="http://schemas.openxmlformats.org/officeDocument/2006/relationships/vmlDrawing" Target="../drawings/vmlDrawing376.vml"/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7.xml"/><Relationship Id="rId2" Type="http://schemas.openxmlformats.org/officeDocument/2006/relationships/vmlDrawing" Target="../drawings/vmlDrawing377.vml"/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8.xml"/><Relationship Id="rId2" Type="http://schemas.openxmlformats.org/officeDocument/2006/relationships/vmlDrawing" Target="../drawings/vmlDrawing378.vml"/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9.xml"/><Relationship Id="rId2" Type="http://schemas.openxmlformats.org/officeDocument/2006/relationships/vmlDrawing" Target="../drawings/vmlDrawing379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0.xml"/><Relationship Id="rId2" Type="http://schemas.openxmlformats.org/officeDocument/2006/relationships/vmlDrawing" Target="../drawings/vmlDrawing380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1.xml"/><Relationship Id="rId2" Type="http://schemas.openxmlformats.org/officeDocument/2006/relationships/vmlDrawing" Target="../drawings/vmlDrawing381.vml"/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2.xml"/><Relationship Id="rId2" Type="http://schemas.openxmlformats.org/officeDocument/2006/relationships/vmlDrawing" Target="../drawings/vmlDrawing382.vml"/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3.xml"/><Relationship Id="rId2" Type="http://schemas.openxmlformats.org/officeDocument/2006/relationships/vmlDrawing" Target="../drawings/vmlDrawing383.vml"/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4.xml"/><Relationship Id="rId2" Type="http://schemas.openxmlformats.org/officeDocument/2006/relationships/vmlDrawing" Target="../drawings/vmlDrawing384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5.xml"/><Relationship Id="rId2" Type="http://schemas.openxmlformats.org/officeDocument/2006/relationships/vmlDrawing" Target="../drawings/vmlDrawing385.v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6.xml"/><Relationship Id="rId2" Type="http://schemas.openxmlformats.org/officeDocument/2006/relationships/vmlDrawing" Target="../drawings/vmlDrawing386.vml"/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7.xml"/><Relationship Id="rId2" Type="http://schemas.openxmlformats.org/officeDocument/2006/relationships/vmlDrawing" Target="../drawings/vmlDrawing387.vml"/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7.bin"/></Relationships>
</file>

<file path=xl/worksheets/_rels/sheet4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8.bin"/></Relationships>
</file>

<file path=xl/worksheets/_rels/sheet4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8.xml"/><Relationship Id="rId2" Type="http://schemas.openxmlformats.org/officeDocument/2006/relationships/vmlDrawing" Target="../drawings/vmlDrawing388.vml"/><Relationship Id="rId1" Type="http://schemas.openxmlformats.org/officeDocument/2006/relationships/printerSettings" Target="../printerSettings/printerSettings419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9.xml"/><Relationship Id="rId2" Type="http://schemas.openxmlformats.org/officeDocument/2006/relationships/vmlDrawing" Target="../drawings/vmlDrawing389.vml"/><Relationship Id="rId1" Type="http://schemas.openxmlformats.org/officeDocument/2006/relationships/printerSettings" Target="../printerSettings/printerSettings420.bin"/></Relationships>
</file>

<file path=xl/worksheets/_rels/sheet4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1.bin"/></Relationships>
</file>

<file path=xl/worksheets/_rels/sheet4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2.bin"/></Relationships>
</file>

<file path=xl/worksheets/_rels/sheet4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3.bin"/></Relationships>
</file>

<file path=xl/worksheets/_rels/sheet4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0.xml"/><Relationship Id="rId2" Type="http://schemas.openxmlformats.org/officeDocument/2006/relationships/vmlDrawing" Target="../drawings/vmlDrawing390.vml"/><Relationship Id="rId1" Type="http://schemas.openxmlformats.org/officeDocument/2006/relationships/printerSettings" Target="../printerSettings/printerSettings424.bin"/></Relationships>
</file>

<file path=xl/worksheets/_rels/sheet4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1.xml"/><Relationship Id="rId2" Type="http://schemas.openxmlformats.org/officeDocument/2006/relationships/vmlDrawing" Target="../drawings/vmlDrawing391.vml"/><Relationship Id="rId1" Type="http://schemas.openxmlformats.org/officeDocument/2006/relationships/printerSettings" Target="../printerSettings/printerSettings425.bin"/></Relationships>
</file>

<file path=xl/worksheets/_rels/sheet4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6.bin"/></Relationships>
</file>

<file path=xl/worksheets/_rels/sheet4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7.bin"/></Relationships>
</file>

<file path=xl/worksheets/_rels/sheet4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8.bin"/></Relationships>
</file>

<file path=xl/worksheets/_rels/sheet4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9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0.bin"/></Relationships>
</file>

<file path=xl/worksheets/_rels/sheet4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1.bin"/></Relationships>
</file>

<file path=xl/worksheets/_rels/sheet4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2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19" zoomScale="90" zoomScaleNormal="90" workbookViewId="0">
      <selection activeCell="D27" sqref="D27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11749337.300000001</v>
      </c>
      <c r="D3" s="1" t="s">
        <v>1</v>
      </c>
      <c r="E3" s="18">
        <v>53631732.740000002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0</v>
      </c>
      <c r="D4" s="1" t="s">
        <v>11</v>
      </c>
      <c r="E4" s="18">
        <v>50686956.659999996</v>
      </c>
      <c r="H4" s="1" t="s">
        <v>389</v>
      </c>
      <c r="I4" s="13"/>
      <c r="J4" s="13"/>
    </row>
    <row r="5" spans="1:10" x14ac:dyDescent="0.15">
      <c r="A5" s="1" t="s">
        <v>3</v>
      </c>
      <c r="B5" s="2">
        <f>B4+B6</f>
        <v>231773669.22</v>
      </c>
      <c r="D5" s="1" t="s">
        <v>12</v>
      </c>
      <c r="E5" s="2">
        <v>2944776.08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231773669.22</v>
      </c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/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4286.3999999999996</v>
      </c>
      <c r="G8" s="1"/>
      <c r="H8" s="1" t="s">
        <v>394</v>
      </c>
      <c r="I8" s="13"/>
    </row>
    <row r="9" spans="1:10" x14ac:dyDescent="0.15">
      <c r="A9" s="1" t="s">
        <v>82</v>
      </c>
      <c r="B9" s="2">
        <v>24331.919999999998</v>
      </c>
      <c r="D9" s="1" t="s">
        <v>88</v>
      </c>
      <c r="E9" s="3">
        <v>4391</v>
      </c>
      <c r="H9" s="1"/>
    </row>
    <row r="10" spans="1:10" x14ac:dyDescent="0.15">
      <c r="A10" s="1" t="s">
        <v>83</v>
      </c>
      <c r="B10" s="2">
        <v>220000000</v>
      </c>
      <c r="D10" s="1" t="s">
        <v>85</v>
      </c>
      <c r="E10" s="2">
        <f>'20180326'!E10+'20180327'!E8</f>
        <v>810281.09999999939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'20180326'!B11+'20180327'!B9</f>
        <v>2044006.1700000002</v>
      </c>
      <c r="D11" s="1" t="s">
        <v>381</v>
      </c>
      <c r="E11" s="2">
        <f>E8+'20180326'!E11</f>
        <v>55264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>
        <v>291.95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'20180326'!B13+'20180327'!B12</f>
        <v>298872.77999999991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 t="s">
        <v>380</v>
      </c>
      <c r="B15" s="2">
        <f>B12+'20180326'!B15</f>
        <v>30382.850000000006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444539.29000000004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12728515.960000001</v>
      </c>
    </row>
    <row r="18" spans="1:14" x14ac:dyDescent="0.15">
      <c r="G18" s="1" t="s">
        <v>12</v>
      </c>
      <c r="H18" s="2"/>
      <c r="I18" s="15">
        <v>0</v>
      </c>
    </row>
    <row r="19" spans="1:14" x14ac:dyDescent="0.15">
      <c r="A19" s="2"/>
      <c r="G19" s="1" t="s">
        <v>24</v>
      </c>
      <c r="H19" s="2"/>
      <c r="I19" s="15">
        <f>I18+I17-I16</f>
        <v>10728515.960000001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129475.65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164714.5</v>
      </c>
    </row>
    <row r="26" spans="1:14" x14ac:dyDescent="0.15">
      <c r="A26" s="1" t="s">
        <v>71</v>
      </c>
      <c r="B26" s="2">
        <f>B4+E5+I18</f>
        <v>2944776.08</v>
      </c>
      <c r="G26" s="1"/>
      <c r="H26" s="1" t="s">
        <v>355</v>
      </c>
      <c r="I26" s="2">
        <v>4286.3999999999996</v>
      </c>
    </row>
    <row r="27" spans="1:14" x14ac:dyDescent="0.15">
      <c r="A27" s="1" t="s">
        <v>90</v>
      </c>
      <c r="B27" s="2">
        <f>$B$13+$E$10+$I$25</f>
        <v>1273868.3799999994</v>
      </c>
      <c r="H27" s="1" t="s">
        <v>382</v>
      </c>
      <c r="I27" s="2">
        <f>I22-'20180102'!I22</f>
        <v>26593.439999999988</v>
      </c>
    </row>
    <row r="28" spans="1:14" x14ac:dyDescent="0.15">
      <c r="A28" s="1" t="s">
        <v>356</v>
      </c>
      <c r="B28" s="2">
        <f>B12+E8+I26</f>
        <v>8864.75</v>
      </c>
    </row>
    <row r="29" spans="1:14" x14ac:dyDescent="0.15">
      <c r="A29" s="1" t="s">
        <v>383</v>
      </c>
      <c r="B29" s="2">
        <f>B15+E11+I27</f>
        <v>112240.29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1523</v>
      </c>
      <c r="D34" s="1" t="s">
        <v>78</v>
      </c>
      <c r="E34" s="2">
        <v>-68126</v>
      </c>
      <c r="G34" s="16" t="s">
        <v>296</v>
      </c>
      <c r="H34" s="2">
        <f>E40</f>
        <v>2513577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0</v>
      </c>
      <c r="D35" s="1" t="s">
        <v>182</v>
      </c>
      <c r="E35" s="10">
        <v>-24529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0</v>
      </c>
      <c r="D36" s="1" t="s">
        <v>80</v>
      </c>
      <c r="E36" s="10">
        <v>-969</v>
      </c>
      <c r="G36" s="40" t="s">
        <v>298</v>
      </c>
      <c r="H36" s="41">
        <f>H34+H35</f>
        <v>2518734.605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0</v>
      </c>
      <c r="D37" s="1" t="s">
        <v>81</v>
      </c>
      <c r="E37" s="2">
        <v>6040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1523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2513577</v>
      </c>
    </row>
    <row r="41" spans="1:23" s="9" customFormat="1" x14ac:dyDescent="0.15">
      <c r="A41"/>
      <c r="B41"/>
      <c r="D41" s="1" t="s">
        <v>75</v>
      </c>
      <c r="E41" s="2">
        <v>2513907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-394595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-564806</v>
      </c>
      <c r="G43" s="2"/>
    </row>
    <row r="44" spans="1:23" x14ac:dyDescent="0.15">
      <c r="A44" s="8" t="s">
        <v>233</v>
      </c>
      <c r="D44" s="1" t="s">
        <v>375</v>
      </c>
      <c r="E44" s="2">
        <v>-71184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-323410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2513577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90" zoomScaleNormal="90" workbookViewId="0">
      <selection activeCell="B19" sqref="B19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20958301.73</v>
      </c>
      <c r="D3" s="1" t="s">
        <v>1</v>
      </c>
      <c r="E3" s="18">
        <v>48817916.079999998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191395217.69</v>
      </c>
      <c r="D4" s="1" t="s">
        <v>11</v>
      </c>
      <c r="E4" s="18">
        <v>16387860.57</v>
      </c>
      <c r="H4" s="1" t="s">
        <v>323</v>
      </c>
      <c r="I4" s="13">
        <v>2</v>
      </c>
      <c r="J4" s="13">
        <v>0</v>
      </c>
    </row>
    <row r="5" spans="1:10" x14ac:dyDescent="0.15">
      <c r="A5" s="1" t="s">
        <v>3</v>
      </c>
      <c r="B5" s="2">
        <f>B4+B6</f>
        <v>233355320.66</v>
      </c>
      <c r="D5" s="1" t="s">
        <v>12</v>
      </c>
      <c r="E5" s="2">
        <v>32430055.510000002</v>
      </c>
      <c r="H5" s="1" t="s">
        <v>389</v>
      </c>
      <c r="I5" s="13">
        <v>21</v>
      </c>
      <c r="J5" s="13">
        <v>-31</v>
      </c>
    </row>
    <row r="6" spans="1:10" x14ac:dyDescent="0.15">
      <c r="A6" s="1" t="s">
        <v>11</v>
      </c>
      <c r="B6" s="2">
        <v>41960102.969999999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529.6</v>
      </c>
      <c r="G8" s="1"/>
      <c r="H8" s="1" t="s">
        <v>393</v>
      </c>
      <c r="I8" s="13">
        <v>7</v>
      </c>
    </row>
    <row r="9" spans="1:10" x14ac:dyDescent="0.15">
      <c r="A9" s="1" t="s">
        <v>82</v>
      </c>
      <c r="B9" s="2">
        <v>1801.24</v>
      </c>
      <c r="D9" s="1" t="s">
        <v>88</v>
      </c>
      <c r="E9" s="3">
        <v>593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'20180313'!E10+'20180314'!E8</f>
        <v>793874.69999999949</v>
      </c>
      <c r="G10" s="1"/>
      <c r="H10" s="1" t="s">
        <v>42</v>
      </c>
      <c r="I10" s="3">
        <f>SUMIF(I4:I9,"&gt;=0")</f>
        <v>56</v>
      </c>
    </row>
    <row r="11" spans="1:10" x14ac:dyDescent="0.15">
      <c r="A11" s="1" t="s">
        <v>84</v>
      </c>
      <c r="B11" s="2">
        <f>'20180313'!B11+'20180314'!B9</f>
        <v>1924858.8800000001</v>
      </c>
      <c r="D11" s="1" t="s">
        <v>381</v>
      </c>
      <c r="E11" s="2">
        <f>E8+'20180313'!E11</f>
        <v>38857.600000000006</v>
      </c>
      <c r="G11" s="1"/>
      <c r="H11" s="1" t="s">
        <v>43</v>
      </c>
      <c r="I11" s="3">
        <f>SUMIF(I4:J7,"&lt;0")</f>
        <v>-33</v>
      </c>
    </row>
    <row r="12" spans="1:10" x14ac:dyDescent="0.15">
      <c r="A12" s="1" t="s">
        <v>86</v>
      </c>
      <c r="B12" s="18">
        <v>1050.95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'20180313'!B13+'20180314'!B12</f>
        <v>292864.1999999999</v>
      </c>
      <c r="E13" s="2"/>
      <c r="G13" s="1"/>
      <c r="H13" s="1" t="s">
        <v>30</v>
      </c>
      <c r="I13" s="15">
        <v>50842140</v>
      </c>
    </row>
    <row r="14" spans="1:10" x14ac:dyDescent="0.15">
      <c r="A14" s="1" t="s">
        <v>333</v>
      </c>
      <c r="B14" s="3">
        <v>66618593</v>
      </c>
      <c r="G14" s="1"/>
      <c r="H14" s="1" t="s">
        <v>31</v>
      </c>
      <c r="I14" s="15">
        <v>-28549020</v>
      </c>
    </row>
    <row r="15" spans="1:10" x14ac:dyDescent="0.15">
      <c r="A15" s="1" t="s">
        <v>380</v>
      </c>
      <c r="B15" s="2">
        <f>B12+'20180313'!B15</f>
        <v>24374.27</v>
      </c>
      <c r="G15" s="1"/>
      <c r="H15" s="1" t="s">
        <v>32</v>
      </c>
      <c r="I15" s="15">
        <f>I14+I13</f>
        <v>22293120</v>
      </c>
    </row>
    <row r="16" spans="1:10" x14ac:dyDescent="0.15">
      <c r="A16" s="1" t="s">
        <v>392</v>
      </c>
      <c r="B16" s="2">
        <f>B11-'20180101'!B11</f>
        <v>325392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5945142.25</v>
      </c>
    </row>
    <row r="18" spans="1:14" x14ac:dyDescent="0.15">
      <c r="G18" s="1" t="s">
        <v>12</v>
      </c>
      <c r="H18" s="2"/>
      <c r="I18" s="15">
        <v>7626321</v>
      </c>
    </row>
    <row r="19" spans="1:14" x14ac:dyDescent="0.15">
      <c r="A19" s="2"/>
      <c r="G19" s="1" t="s">
        <v>24</v>
      </c>
      <c r="H19" s="2"/>
      <c r="I19" s="15">
        <f>I18+I17-I16</f>
        <v>14571463.25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119657.36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154896.21</v>
      </c>
    </row>
    <row r="26" spans="1:14" x14ac:dyDescent="0.15">
      <c r="A26" s="1" t="s">
        <v>71</v>
      </c>
      <c r="B26" s="2">
        <f>B4+E5+I18</f>
        <v>231451594.19999999</v>
      </c>
      <c r="G26" s="1"/>
      <c r="H26" s="1" t="s">
        <v>355</v>
      </c>
      <c r="I26" s="2">
        <v>874.06</v>
      </c>
    </row>
    <row r="27" spans="1:14" x14ac:dyDescent="0.15">
      <c r="A27" s="1" t="s">
        <v>90</v>
      </c>
      <c r="B27" s="2">
        <f>$B$13+$E$10+$I$25</f>
        <v>1241635.1099999994</v>
      </c>
      <c r="H27" s="1" t="s">
        <v>382</v>
      </c>
      <c r="I27" s="2">
        <f>I22-'20180102'!I22</f>
        <v>16775.149999999994</v>
      </c>
    </row>
    <row r="28" spans="1:14" x14ac:dyDescent="0.15">
      <c r="A28" s="1" t="s">
        <v>356</v>
      </c>
      <c r="B28" s="2">
        <f>B12+E8+I26</f>
        <v>2454.61</v>
      </c>
    </row>
    <row r="29" spans="1:14" x14ac:dyDescent="0.15">
      <c r="A29" s="1" t="s">
        <v>383</v>
      </c>
      <c r="B29" s="2">
        <f>B15+E11+I27</f>
        <v>80007.02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7041</v>
      </c>
      <c r="D34" s="1" t="s">
        <v>78</v>
      </c>
      <c r="E34" s="2">
        <v>6188988</v>
      </c>
      <c r="G34" s="16" t="s">
        <v>296</v>
      </c>
      <c r="H34" s="2">
        <f>E40</f>
        <v>1624221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1638</v>
      </c>
      <c r="D35" s="1" t="s">
        <v>182</v>
      </c>
      <c r="E35" s="10">
        <v>1740544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5183</v>
      </c>
      <c r="D36" s="1" t="s">
        <v>80</v>
      </c>
      <c r="E36" s="10">
        <v>45001</v>
      </c>
      <c r="G36" s="40" t="s">
        <v>298</v>
      </c>
      <c r="H36" s="41">
        <f>H34+H35</f>
        <v>1629378.605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1670</v>
      </c>
      <c r="D37" s="1" t="s">
        <v>81</v>
      </c>
      <c r="E37" s="2">
        <v>-2532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15532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1624221</v>
      </c>
    </row>
    <row r="41" spans="1:23" s="9" customFormat="1" x14ac:dyDescent="0.15">
      <c r="A41"/>
      <c r="B41"/>
      <c r="D41" s="1" t="s">
        <v>75</v>
      </c>
      <c r="E41" s="2">
        <v>1431859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218348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284249</v>
      </c>
    </row>
    <row r="44" spans="1:23" x14ac:dyDescent="0.15">
      <c r="A44" s="8" t="s">
        <v>233</v>
      </c>
      <c r="D44" s="1" t="s">
        <v>375</v>
      </c>
      <c r="E44" s="2">
        <v>-65625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283973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1624221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1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1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1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1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8926786.5700000003</v>
      </c>
    </row>
    <row r="18" spans="1:22" x14ac:dyDescent="0.15">
      <c r="G18" s="1" t="s">
        <v>12</v>
      </c>
      <c r="H18" s="2"/>
      <c r="I18" s="15">
        <v>12543921</v>
      </c>
    </row>
    <row r="19" spans="1:22" x14ac:dyDescent="0.15">
      <c r="A19" s="2"/>
      <c r="G19" s="1" t="s">
        <v>24</v>
      </c>
      <c r="H19" s="2"/>
      <c r="I19" s="15">
        <f>I18+I17-I16</f>
        <v>9470707.5700000003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357036.01</v>
      </c>
      <c r="N21" s="2"/>
    </row>
    <row r="22" spans="1:22" x14ac:dyDescent="0.15">
      <c r="G22" s="1"/>
      <c r="H22" s="1" t="s">
        <v>39</v>
      </c>
      <c r="I22" s="15">
        <v>84166.67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1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1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2352738</v>
      </c>
    </row>
    <row r="39" spans="1:23" x14ac:dyDescent="0.1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1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1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1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1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1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1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1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8329045.6399999997</v>
      </c>
    </row>
    <row r="18" spans="1:22" x14ac:dyDescent="0.15">
      <c r="G18" s="1" t="s">
        <v>12</v>
      </c>
      <c r="H18" s="2"/>
      <c r="I18" s="15">
        <v>12396960</v>
      </c>
    </row>
    <row r="19" spans="1:22" x14ac:dyDescent="0.15">
      <c r="A19" s="2"/>
      <c r="G19" s="1" t="s">
        <v>24</v>
      </c>
      <c r="H19" s="2"/>
      <c r="I19" s="15">
        <f>I18+I17-I16</f>
        <v>8726005.6400000006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356363.83</v>
      </c>
      <c r="N21" s="2"/>
    </row>
    <row r="22" spans="1:22" x14ac:dyDescent="0.15">
      <c r="G22" s="1"/>
      <c r="H22" s="1" t="s">
        <v>39</v>
      </c>
      <c r="I22" s="15">
        <v>84011.6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1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1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2538592</v>
      </c>
    </row>
    <row r="39" spans="1:23" x14ac:dyDescent="0.1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1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1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1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1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1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1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8211015.4100000001</v>
      </c>
    </row>
    <row r="18" spans="1:22" x14ac:dyDescent="0.15">
      <c r="G18" s="1" t="s">
        <v>12</v>
      </c>
      <c r="H18" s="2"/>
      <c r="I18" s="15">
        <v>12046455</v>
      </c>
    </row>
    <row r="19" spans="1:22" x14ac:dyDescent="0.15">
      <c r="A19" s="2"/>
      <c r="G19" s="1" t="s">
        <v>24</v>
      </c>
      <c r="H19" s="2"/>
      <c r="I19" s="15">
        <f>I18+I17-I16</f>
        <v>8257470.4100000001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355445.83</v>
      </c>
      <c r="N21" s="2"/>
    </row>
    <row r="22" spans="1:22" x14ac:dyDescent="0.15">
      <c r="G22" s="1"/>
      <c r="H22" s="1" t="s">
        <v>39</v>
      </c>
      <c r="I22" s="15">
        <v>83799.83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1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2290999</v>
      </c>
    </row>
    <row r="39" spans="1:23" x14ac:dyDescent="0.1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1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4.25" x14ac:dyDescent="0.15">
      <c r="A54" s="7" t="s">
        <v>109</v>
      </c>
    </row>
    <row r="55" spans="1:9" x14ac:dyDescent="0.1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1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1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1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1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1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1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1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1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1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1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8604656.1099999994</v>
      </c>
    </row>
    <row r="18" spans="1:22" x14ac:dyDescent="0.15">
      <c r="G18" s="1" t="s">
        <v>12</v>
      </c>
      <c r="H18" s="2"/>
      <c r="I18" s="15">
        <v>11677077</v>
      </c>
    </row>
    <row r="19" spans="1:22" x14ac:dyDescent="0.15">
      <c r="A19" s="2"/>
      <c r="G19" s="1" t="s">
        <v>24</v>
      </c>
      <c r="H19" s="2"/>
      <c r="I19" s="15">
        <f>I18+I17-I16</f>
        <v>8281733.1099999994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354701.56</v>
      </c>
      <c r="N21" s="2"/>
    </row>
    <row r="22" spans="1:22" x14ac:dyDescent="0.15">
      <c r="G22" s="1"/>
      <c r="H22" s="1" t="s">
        <v>39</v>
      </c>
      <c r="I22" s="15">
        <v>83628.13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1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1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2373204</v>
      </c>
    </row>
    <row r="39" spans="1:23" x14ac:dyDescent="0.1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1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1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1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1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1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8715984.1699999999</v>
      </c>
    </row>
    <row r="18" spans="1:22" x14ac:dyDescent="0.15">
      <c r="G18" s="1" t="s">
        <v>12</v>
      </c>
      <c r="H18" s="2"/>
      <c r="I18" s="15">
        <v>12333016</v>
      </c>
    </row>
    <row r="19" spans="1:22" x14ac:dyDescent="0.15">
      <c r="A19" s="2"/>
      <c r="G19" s="1" t="s">
        <v>24</v>
      </c>
      <c r="H19" s="2"/>
      <c r="I19" s="15">
        <f>I18+I17-I16</f>
        <v>8049000.1700000018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1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3951904</v>
      </c>
    </row>
    <row r="39" spans="1:23" x14ac:dyDescent="0.1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1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1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1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1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1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8328281.2800000003</v>
      </c>
    </row>
    <row r="18" spans="1:22" x14ac:dyDescent="0.15">
      <c r="G18" s="1" t="s">
        <v>12</v>
      </c>
      <c r="H18" s="2"/>
      <c r="I18" s="15">
        <v>12602619</v>
      </c>
    </row>
    <row r="19" spans="1:22" x14ac:dyDescent="0.15">
      <c r="A19" s="2"/>
      <c r="G19" s="1" t="s">
        <v>24</v>
      </c>
      <c r="H19" s="2"/>
      <c r="I19" s="15">
        <f>I18+I17-I16</f>
        <v>7930900.2800000012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352967.02</v>
      </c>
      <c r="N21" s="2"/>
    </row>
    <row r="22" spans="1:22" x14ac:dyDescent="0.15">
      <c r="G22" s="1"/>
      <c r="H22" s="1" t="s">
        <v>39</v>
      </c>
      <c r="I22" s="15">
        <v>83227.960000000006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1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1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4278910</v>
      </c>
    </row>
    <row r="39" spans="1:23" x14ac:dyDescent="0.1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1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1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1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1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1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1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1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7764322.2000000002</v>
      </c>
    </row>
    <row r="18" spans="1:22" x14ac:dyDescent="0.15">
      <c r="G18" s="1" t="s">
        <v>12</v>
      </c>
      <c r="H18" s="2"/>
      <c r="I18" s="15">
        <v>13532382</v>
      </c>
    </row>
    <row r="19" spans="1:22" x14ac:dyDescent="0.15">
      <c r="A19" s="2"/>
      <c r="G19" s="1" t="s">
        <v>24</v>
      </c>
      <c r="H19" s="2"/>
      <c r="I19" s="15">
        <f>I18+I17-I16</f>
        <v>8296704.1999999993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351404.26</v>
      </c>
      <c r="N21" s="2"/>
    </row>
    <row r="22" spans="1:22" x14ac:dyDescent="0.15">
      <c r="G22" s="1"/>
      <c r="H22" s="1" t="s">
        <v>39</v>
      </c>
      <c r="I22" s="15">
        <v>82867.44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1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1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4621899</v>
      </c>
    </row>
    <row r="39" spans="1:23" x14ac:dyDescent="0.1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1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1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1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1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1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1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5737924.1399999997</v>
      </c>
    </row>
    <row r="18" spans="1:22" x14ac:dyDescent="0.15">
      <c r="G18" s="1" t="s">
        <v>12</v>
      </c>
      <c r="H18" s="2"/>
      <c r="I18" s="15">
        <v>13374531</v>
      </c>
    </row>
    <row r="19" spans="1:22" x14ac:dyDescent="0.15">
      <c r="A19" s="2"/>
      <c r="G19" s="1" t="s">
        <v>24</v>
      </c>
      <c r="H19" s="2"/>
      <c r="I19" s="15">
        <f>I18+I17-I16</f>
        <v>8112455.1400000006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349752.95</v>
      </c>
      <c r="N21" s="2"/>
    </row>
    <row r="22" spans="1:22" x14ac:dyDescent="0.15">
      <c r="G22" s="1"/>
      <c r="H22" s="1" t="s">
        <v>39</v>
      </c>
      <c r="I22" s="15">
        <v>82486.5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1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1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4532014</v>
      </c>
    </row>
    <row r="39" spans="1:23" x14ac:dyDescent="0.1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1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1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1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1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1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1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1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6288184.7400000002</v>
      </c>
    </row>
    <row r="18" spans="1:22" x14ac:dyDescent="0.15">
      <c r="G18" s="1" t="s">
        <v>12</v>
      </c>
      <c r="H18" s="2"/>
      <c r="I18" s="15">
        <v>12583080</v>
      </c>
    </row>
    <row r="19" spans="1:22" x14ac:dyDescent="0.15">
      <c r="A19" s="2"/>
      <c r="G19" s="1" t="s">
        <v>24</v>
      </c>
      <c r="H19" s="2"/>
      <c r="I19" s="15">
        <f>I18+I17-I16</f>
        <v>7871264.7400000021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347778.16</v>
      </c>
      <c r="N21" s="2"/>
    </row>
    <row r="22" spans="1:22" x14ac:dyDescent="0.15">
      <c r="G22" s="1"/>
      <c r="H22" s="1" t="s">
        <v>39</v>
      </c>
      <c r="I22" s="15">
        <v>82030.899999999994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1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1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3497650</v>
      </c>
    </row>
    <row r="39" spans="1:23" x14ac:dyDescent="0.1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1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1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1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1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1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1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1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5537852.2999999998</v>
      </c>
    </row>
    <row r="18" spans="1:22" x14ac:dyDescent="0.15">
      <c r="G18" s="1" t="s">
        <v>12</v>
      </c>
      <c r="H18" s="2"/>
      <c r="I18" s="15">
        <v>13323042</v>
      </c>
    </row>
    <row r="19" spans="1:22" x14ac:dyDescent="0.15">
      <c r="A19" s="2"/>
      <c r="G19" s="1" t="s">
        <v>24</v>
      </c>
      <c r="H19" s="2"/>
      <c r="I19" s="15">
        <f>I18+I17-I16</f>
        <v>7860894.3000000007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346384.38</v>
      </c>
      <c r="N21" s="2"/>
    </row>
    <row r="22" spans="1:22" x14ac:dyDescent="0.15">
      <c r="G22" s="1"/>
      <c r="H22" s="1" t="s">
        <v>39</v>
      </c>
      <c r="I22" s="15">
        <v>81709.34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1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1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2062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3247674</v>
      </c>
    </row>
    <row r="39" spans="1:23" x14ac:dyDescent="0.1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1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90" zoomScaleNormal="90" workbookViewId="0">
      <selection activeCell="A52" sqref="A52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11616259.24</v>
      </c>
      <c r="D3" s="1" t="s">
        <v>1</v>
      </c>
      <c r="E3" s="18">
        <v>48827602.049999997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215097218.66999999</v>
      </c>
      <c r="D4" s="1" t="s">
        <v>11</v>
      </c>
      <c r="E4" s="18">
        <v>13994228.75</v>
      </c>
      <c r="H4" s="1" t="s">
        <v>323</v>
      </c>
      <c r="I4" s="13">
        <v>3</v>
      </c>
      <c r="J4" s="13">
        <v>-11</v>
      </c>
    </row>
    <row r="5" spans="1:10" x14ac:dyDescent="0.15">
      <c r="A5" s="1" t="s">
        <v>3</v>
      </c>
      <c r="B5" s="2">
        <f>B4+B3</f>
        <v>226713477.91</v>
      </c>
      <c r="D5" s="1" t="s">
        <v>12</v>
      </c>
      <c r="E5" s="2">
        <v>34833373.299999997</v>
      </c>
      <c r="H5" s="1" t="s">
        <v>389</v>
      </c>
      <c r="I5" s="13">
        <v>1</v>
      </c>
      <c r="J5" s="13">
        <v>-27</v>
      </c>
    </row>
    <row r="6" spans="1:10" x14ac:dyDescent="0.15">
      <c r="A6" s="1" t="s">
        <v>11</v>
      </c>
      <c r="B6" s="2">
        <v>20617054.57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100000000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1214.4000000000001</v>
      </c>
      <c r="G8" s="1"/>
      <c r="H8" s="1" t="s">
        <v>393</v>
      </c>
      <c r="I8" s="13">
        <v>3</v>
      </c>
    </row>
    <row r="9" spans="1:10" x14ac:dyDescent="0.15">
      <c r="A9" s="1" t="s">
        <v>82</v>
      </c>
      <c r="B9" s="2">
        <v>795.33</v>
      </c>
      <c r="D9" s="1" t="s">
        <v>88</v>
      </c>
      <c r="E9" s="3">
        <v>1410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'20180312'!E10+'20180313'!E8</f>
        <v>793345.09999999951</v>
      </c>
      <c r="G10" s="1"/>
      <c r="H10" s="1" t="s">
        <v>42</v>
      </c>
      <c r="I10" s="3">
        <f>SUMIF(I4:I9,"&gt;=0")</f>
        <v>33</v>
      </c>
    </row>
    <row r="11" spans="1:10" x14ac:dyDescent="0.15">
      <c r="A11" s="1" t="s">
        <v>84</v>
      </c>
      <c r="B11" s="2">
        <f>'20180312'!B11+'20180313'!B9</f>
        <v>1923057.6400000001</v>
      </c>
      <c r="D11" s="1" t="s">
        <v>381</v>
      </c>
      <c r="E11" s="2">
        <f>E8+'20180312'!E11</f>
        <v>38328.000000000007</v>
      </c>
      <c r="G11" s="1"/>
      <c r="H11" s="1" t="s">
        <v>43</v>
      </c>
      <c r="I11" s="3">
        <f>SUMIF(I4:J7,"&lt;0")</f>
        <v>-40</v>
      </c>
    </row>
    <row r="12" spans="1:10" x14ac:dyDescent="0.15">
      <c r="A12" s="1" t="s">
        <v>86</v>
      </c>
      <c r="B12" s="18">
        <v>1275.94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'20180312'!B13+'20180313'!B12</f>
        <v>291813.24999999988</v>
      </c>
      <c r="E13" s="2"/>
      <c r="G13" s="1"/>
      <c r="H13" s="1" t="s">
        <v>30</v>
      </c>
      <c r="I13" s="15">
        <v>29836560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-34965240</v>
      </c>
    </row>
    <row r="15" spans="1:10" x14ac:dyDescent="0.15">
      <c r="A15" s="1" t="s">
        <v>380</v>
      </c>
      <c r="B15" s="2">
        <f>B12+'20180312'!B15</f>
        <v>23323.32</v>
      </c>
      <c r="G15" s="1"/>
      <c r="H15" s="1" t="s">
        <v>32</v>
      </c>
      <c r="I15" s="15">
        <f>I14+I13</f>
        <v>-5128680</v>
      </c>
    </row>
    <row r="16" spans="1:10" x14ac:dyDescent="0.15">
      <c r="A16" s="1" t="s">
        <v>392</v>
      </c>
      <c r="B16" s="2">
        <f>B11-'20180101'!B11</f>
        <v>323590.76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7737443.3099999996</v>
      </c>
    </row>
    <row r="18" spans="1:14" x14ac:dyDescent="0.15">
      <c r="G18" s="1" t="s">
        <v>12</v>
      </c>
      <c r="H18" s="2"/>
      <c r="I18" s="15">
        <v>5801742</v>
      </c>
    </row>
    <row r="19" spans="1:14" x14ac:dyDescent="0.15">
      <c r="A19" s="2"/>
      <c r="G19" s="1" t="s">
        <v>24</v>
      </c>
      <c r="H19" s="2"/>
      <c r="I19" s="15">
        <f>I18+I17-I16</f>
        <v>14539185.309999999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118783.3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154022.15</v>
      </c>
    </row>
    <row r="26" spans="1:14" x14ac:dyDescent="0.15">
      <c r="A26" s="1" t="s">
        <v>71</v>
      </c>
      <c r="B26" s="2">
        <f>B4+E5+I18</f>
        <v>255732333.96999997</v>
      </c>
      <c r="G26" s="1"/>
      <c r="H26" s="1" t="s">
        <v>355</v>
      </c>
      <c r="I26" s="2">
        <v>1041.81</v>
      </c>
    </row>
    <row r="27" spans="1:14" x14ac:dyDescent="0.15">
      <c r="A27" s="1" t="s">
        <v>90</v>
      </c>
      <c r="B27" s="2">
        <f>$B$13+$E$10+$I$25</f>
        <v>1239180.4999999993</v>
      </c>
      <c r="H27" s="1" t="s">
        <v>382</v>
      </c>
      <c r="I27" s="2">
        <f>I22-'20180102'!I22</f>
        <v>15901.089999999997</v>
      </c>
    </row>
    <row r="28" spans="1:14" x14ac:dyDescent="0.15">
      <c r="A28" s="1" t="s">
        <v>356</v>
      </c>
      <c r="B28" s="2">
        <f>B12+E8+I26</f>
        <v>3532.15</v>
      </c>
    </row>
    <row r="29" spans="1:14" x14ac:dyDescent="0.15">
      <c r="A29" s="1" t="s">
        <v>383</v>
      </c>
      <c r="B29" s="2">
        <f>B15+E11+I27</f>
        <v>77552.41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7419</v>
      </c>
      <c r="D34" s="1" t="s">
        <v>78</v>
      </c>
      <c r="E34" s="2">
        <v>3537734</v>
      </c>
      <c r="G34" s="16" t="s">
        <v>296</v>
      </c>
      <c r="H34" s="2">
        <f>E40</f>
        <v>1405873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1523</v>
      </c>
      <c r="D35" s="1" t="s">
        <v>182</v>
      </c>
      <c r="E35" s="10">
        <v>1619936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5183</v>
      </c>
      <c r="D36" s="1" t="s">
        <v>80</v>
      </c>
      <c r="E36" s="10">
        <v>45907</v>
      </c>
      <c r="G36" s="40" t="s">
        <v>298</v>
      </c>
      <c r="H36" s="41">
        <f>H34+H35</f>
        <v>1411030.605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1670</v>
      </c>
      <c r="D37" s="1" t="s">
        <v>81</v>
      </c>
      <c r="E37" s="2">
        <v>-1726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15795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1405873</v>
      </c>
    </row>
    <row r="41" spans="1:23" s="9" customFormat="1" x14ac:dyDescent="0.15">
      <c r="A41"/>
      <c r="B41"/>
      <c r="D41" s="1" t="s">
        <v>75</v>
      </c>
      <c r="E41" s="2">
        <v>1147610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-39972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-61121</v>
      </c>
    </row>
    <row r="44" spans="1:23" x14ac:dyDescent="0.15">
      <c r="A44" s="8" t="s">
        <v>233</v>
      </c>
      <c r="D44" s="1" t="s">
        <v>375</v>
      </c>
      <c r="E44" s="2">
        <v>43320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-83291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1405873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1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1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1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1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1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6117605.9800000004</v>
      </c>
    </row>
    <row r="18" spans="1:22" x14ac:dyDescent="0.15">
      <c r="G18" s="1" t="s">
        <v>12</v>
      </c>
      <c r="H18" s="2"/>
      <c r="I18" s="15">
        <v>12550653</v>
      </c>
    </row>
    <row r="19" spans="1:22" x14ac:dyDescent="0.15">
      <c r="A19" s="2"/>
      <c r="G19" s="1" t="s">
        <v>24</v>
      </c>
      <c r="H19" s="2"/>
      <c r="I19" s="15">
        <f>I18+I17-I16</f>
        <v>7668258.9800000004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344166.45</v>
      </c>
      <c r="N21" s="2"/>
    </row>
    <row r="22" spans="1:22" x14ac:dyDescent="0.15">
      <c r="G22" s="1"/>
      <c r="H22" s="1" t="s">
        <v>39</v>
      </c>
      <c r="I22" s="15">
        <v>81197.66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1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2801636</v>
      </c>
    </row>
    <row r="39" spans="1:23" x14ac:dyDescent="0.1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1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1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1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1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1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1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6203162.9400000004</v>
      </c>
    </row>
    <row r="18" spans="1:22" x14ac:dyDescent="0.15">
      <c r="G18" s="1" t="s">
        <v>12</v>
      </c>
      <c r="H18" s="2"/>
      <c r="I18" s="15">
        <v>12414609</v>
      </c>
    </row>
    <row r="19" spans="1:22" x14ac:dyDescent="0.15">
      <c r="A19" s="2"/>
      <c r="G19" s="1" t="s">
        <v>24</v>
      </c>
      <c r="H19" s="2"/>
      <c r="I19" s="15">
        <f>I18+I17-I16</f>
        <v>7617771.9400000013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343182.73</v>
      </c>
      <c r="N21" s="2"/>
    </row>
    <row r="22" spans="1:22" x14ac:dyDescent="0.15">
      <c r="G22" s="1"/>
      <c r="H22" s="1" t="s">
        <v>39</v>
      </c>
      <c r="I22" s="15">
        <v>80970.7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1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2712715</v>
      </c>
    </row>
    <row r="39" spans="1:23" x14ac:dyDescent="0.1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1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1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1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1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1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1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5713110.7000000002</v>
      </c>
    </row>
    <row r="18" spans="1:22" x14ac:dyDescent="0.15">
      <c r="G18" s="1" t="s">
        <v>12</v>
      </c>
      <c r="H18" s="2"/>
      <c r="I18" s="15">
        <v>12750759</v>
      </c>
    </row>
    <row r="19" spans="1:22" x14ac:dyDescent="0.15">
      <c r="A19" s="2"/>
      <c r="G19" s="1" t="s">
        <v>24</v>
      </c>
      <c r="H19" s="2"/>
      <c r="I19" s="15">
        <f>I18+I17-I16</f>
        <v>7463869.6999999993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342529.3</v>
      </c>
      <c r="N21" s="2"/>
    </row>
    <row r="22" spans="1:22" x14ac:dyDescent="0.15">
      <c r="G22" s="1"/>
      <c r="H22" s="1" t="s">
        <v>39</v>
      </c>
      <c r="I22" s="15">
        <v>80819.94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1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2834986</v>
      </c>
    </row>
    <row r="39" spans="1:23" x14ac:dyDescent="0.1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1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1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2239057</v>
      </c>
    </row>
    <row r="39" spans="1:23" x14ac:dyDescent="0.1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1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1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1641223</v>
      </c>
    </row>
    <row r="39" spans="1:23" x14ac:dyDescent="0.1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1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1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1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1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1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6171698.9699999997</v>
      </c>
    </row>
    <row r="18" spans="1:22" x14ac:dyDescent="0.15">
      <c r="G18" s="1" t="s">
        <v>12</v>
      </c>
      <c r="H18" s="2"/>
      <c r="I18" s="15">
        <v>11659968</v>
      </c>
    </row>
    <row r="19" spans="1:22" x14ac:dyDescent="0.1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338440.43</v>
      </c>
      <c r="N21" s="2"/>
    </row>
    <row r="22" spans="1:22" x14ac:dyDescent="0.15">
      <c r="G22" s="1"/>
      <c r="H22" s="1" t="s">
        <v>39</v>
      </c>
      <c r="I22" s="15">
        <v>79876.67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1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90" zoomScaleNormal="90" workbookViewId="0">
      <selection activeCell="E40" sqref="E40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11165418.560000001</v>
      </c>
      <c r="D3" s="1" t="s">
        <v>1</v>
      </c>
      <c r="E3" s="18">
        <v>44193155.219999999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199418081.08000001</v>
      </c>
      <c r="D4" s="1" t="s">
        <v>11</v>
      </c>
      <c r="E4" s="18">
        <v>9694155.4399999995</v>
      </c>
      <c r="H4" s="1" t="s">
        <v>323</v>
      </c>
      <c r="I4" s="13">
        <v>5</v>
      </c>
      <c r="J4" s="13">
        <v>-14</v>
      </c>
    </row>
    <row r="5" spans="1:10" x14ac:dyDescent="0.15">
      <c r="A5" s="1" t="s">
        <v>3</v>
      </c>
      <c r="B5" s="2">
        <f>B4+B3</f>
        <v>210583499.64000002</v>
      </c>
      <c r="D5" s="1" t="s">
        <v>12</v>
      </c>
      <c r="E5" s="2">
        <v>34498999.780000001</v>
      </c>
      <c r="H5" s="1" t="s">
        <v>389</v>
      </c>
      <c r="I5" s="13"/>
      <c r="J5" s="13">
        <v>-18</v>
      </c>
    </row>
    <row r="6" spans="1:10" x14ac:dyDescent="0.15">
      <c r="A6" s="1" t="s">
        <v>11</v>
      </c>
      <c r="B6" s="2">
        <v>39167778.829999998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230.4</v>
      </c>
      <c r="G8" s="1"/>
      <c r="H8" s="1" t="s">
        <v>393</v>
      </c>
      <c r="I8" s="13">
        <v>5</v>
      </c>
    </row>
    <row r="9" spans="1:10" x14ac:dyDescent="0.15">
      <c r="A9" s="1" t="s">
        <v>82</v>
      </c>
      <c r="B9" s="2">
        <v>2360.27</v>
      </c>
      <c r="D9" s="1" t="s">
        <v>88</v>
      </c>
      <c r="E9" s="3">
        <v>364</v>
      </c>
      <c r="H9" s="1"/>
    </row>
    <row r="10" spans="1:10" x14ac:dyDescent="0.15">
      <c r="A10" s="1" t="s">
        <v>83</v>
      </c>
      <c r="B10" s="2">
        <v>28000000</v>
      </c>
      <c r="D10" s="1" t="s">
        <v>85</v>
      </c>
      <c r="E10" s="2">
        <f>'20180309'!E10+'20180312'!E8</f>
        <v>792130.69999999949</v>
      </c>
      <c r="G10" s="1"/>
      <c r="H10" s="1" t="s">
        <v>42</v>
      </c>
      <c r="I10" s="3">
        <f>SUMIF(I4:I9,"&gt;=0")</f>
        <v>34</v>
      </c>
    </row>
    <row r="11" spans="1:10" x14ac:dyDescent="0.15">
      <c r="A11" s="1" t="s">
        <v>84</v>
      </c>
      <c r="B11" s="2">
        <f>'20180309'!B11+'20180312'!B9</f>
        <v>1922262.31</v>
      </c>
      <c r="D11" s="1" t="s">
        <v>381</v>
      </c>
      <c r="E11" s="2">
        <f>E8+'20180309'!E11</f>
        <v>37113.600000000006</v>
      </c>
      <c r="G11" s="1"/>
      <c r="H11" s="1" t="s">
        <v>43</v>
      </c>
      <c r="I11" s="3">
        <f>SUMIF(I4:J7,"&lt;0")</f>
        <v>-35</v>
      </c>
    </row>
    <row r="12" spans="1:10" x14ac:dyDescent="0.15">
      <c r="A12" s="1" t="s">
        <v>86</v>
      </c>
      <c r="B12" s="18">
        <v>1203.53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'20180309'!B13+'20180312'!B12</f>
        <v>290537.30999999988</v>
      </c>
      <c r="E13" s="2"/>
      <c r="G13" s="1"/>
      <c r="H13" s="1" t="s">
        <v>30</v>
      </c>
      <c r="I13" s="15">
        <v>31376400</v>
      </c>
    </row>
    <row r="14" spans="1:10" x14ac:dyDescent="0.15">
      <c r="A14" s="1" t="s">
        <v>333</v>
      </c>
      <c r="B14" s="3">
        <v>68693793</v>
      </c>
      <c r="G14" s="1"/>
      <c r="H14" s="1" t="s">
        <v>31</v>
      </c>
      <c r="I14" s="15">
        <v>-30522960</v>
      </c>
    </row>
    <row r="15" spans="1:10" x14ac:dyDescent="0.15">
      <c r="A15" s="1" t="s">
        <v>380</v>
      </c>
      <c r="B15" s="2">
        <f>B12+'20180309'!B15</f>
        <v>22047.38</v>
      </c>
      <c r="G15" s="1"/>
      <c r="H15" s="1" t="s">
        <v>32</v>
      </c>
      <c r="I15" s="15">
        <f>I14+I13</f>
        <v>853440</v>
      </c>
    </row>
    <row r="16" spans="1:10" x14ac:dyDescent="0.15">
      <c r="A16" s="1" t="s">
        <v>392</v>
      </c>
      <c r="B16" s="2">
        <f>B11-'20180101'!B11</f>
        <v>322795.42999999993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10023793.119999999</v>
      </c>
    </row>
    <row r="18" spans="1:14" x14ac:dyDescent="0.15">
      <c r="G18" s="1" t="s">
        <v>12</v>
      </c>
      <c r="H18" s="2"/>
      <c r="I18" s="15">
        <v>5501124</v>
      </c>
    </row>
    <row r="19" spans="1:14" x14ac:dyDescent="0.15">
      <c r="A19" s="2"/>
      <c r="G19" s="1" t="s">
        <v>24</v>
      </c>
      <c r="H19" s="2"/>
      <c r="I19" s="15">
        <f>I18+I17-I16</f>
        <v>14524917.119999999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117741.49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152980.34</v>
      </c>
    </row>
    <row r="26" spans="1:14" x14ac:dyDescent="0.15">
      <c r="A26" s="1" t="s">
        <v>71</v>
      </c>
      <c r="B26" s="2">
        <f>B4+E5+I18</f>
        <v>239418204.86000001</v>
      </c>
      <c r="G26" s="1"/>
      <c r="H26" s="1" t="s">
        <v>355</v>
      </c>
      <c r="I26" s="2">
        <v>580.16</v>
      </c>
    </row>
    <row r="27" spans="1:14" x14ac:dyDescent="0.15">
      <c r="A27" s="1" t="s">
        <v>90</v>
      </c>
      <c r="B27" s="2">
        <f>$B$13+$E$10+$I$25</f>
        <v>1235648.3499999994</v>
      </c>
      <c r="H27" s="1" t="s">
        <v>382</v>
      </c>
      <c r="I27" s="2">
        <f>I22-'20180102'!I22</f>
        <v>14859.279999999999</v>
      </c>
    </row>
    <row r="28" spans="1:14" x14ac:dyDescent="0.15">
      <c r="A28" s="1" t="s">
        <v>356</v>
      </c>
      <c r="B28" s="2">
        <f>B12+E8+I26</f>
        <v>2014.0900000000001</v>
      </c>
    </row>
    <row r="29" spans="1:14" x14ac:dyDescent="0.15">
      <c r="A29" s="1" t="s">
        <v>383</v>
      </c>
      <c r="B29" s="2">
        <f>B15+E11+I27</f>
        <v>74020.260000000009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8225</v>
      </c>
      <c r="D34" s="1" t="s">
        <v>78</v>
      </c>
      <c r="E34" s="2">
        <v>2891086</v>
      </c>
      <c r="G34" s="16" t="s">
        <v>296</v>
      </c>
      <c r="H34" s="2">
        <f>E40</f>
        <v>1445844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1464</v>
      </c>
      <c r="D35" s="1" t="s">
        <v>182</v>
      </c>
      <c r="E35" s="10">
        <v>1652106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4912</v>
      </c>
      <c r="D36" s="1" t="s">
        <v>80</v>
      </c>
      <c r="E36" s="10">
        <v>55907</v>
      </c>
      <c r="G36" s="40" t="s">
        <v>298</v>
      </c>
      <c r="H36" s="41">
        <f>H34+H35</f>
        <v>1451001.605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1436</v>
      </c>
      <c r="D37" s="1" t="s">
        <v>81</v>
      </c>
      <c r="E37" s="2">
        <v>-3626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16037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1445844</v>
      </c>
    </row>
    <row r="41" spans="1:23" s="9" customFormat="1" x14ac:dyDescent="0.15">
      <c r="A41"/>
      <c r="B41"/>
      <c r="D41" s="1" t="s">
        <v>75</v>
      </c>
      <c r="E41" s="2">
        <v>1208730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-20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286162</v>
      </c>
    </row>
    <row r="44" spans="1:23" x14ac:dyDescent="0.15">
      <c r="A44" s="8" t="s">
        <v>233</v>
      </c>
      <c r="D44" s="1" t="s">
        <v>375</v>
      </c>
      <c r="E44" s="2">
        <v>59675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1445844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777748</v>
      </c>
    </row>
    <row r="39" spans="1:23" x14ac:dyDescent="0.1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1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1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1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1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1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1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4836123.43</v>
      </c>
    </row>
    <row r="18" spans="1:22" x14ac:dyDescent="0.15">
      <c r="G18" s="1" t="s">
        <v>12</v>
      </c>
      <c r="H18" s="2"/>
      <c r="I18" s="15">
        <v>12546432</v>
      </c>
    </row>
    <row r="19" spans="1:22" x14ac:dyDescent="0.15">
      <c r="A19" s="2"/>
      <c r="G19" s="1" t="s">
        <v>24</v>
      </c>
      <c r="H19" s="2"/>
      <c r="I19" s="15">
        <f>I18+I17-I16</f>
        <v>6382555.4299999997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336175.69</v>
      </c>
      <c r="N21" s="2"/>
    </row>
    <row r="22" spans="1:22" x14ac:dyDescent="0.15">
      <c r="G22" s="1"/>
      <c r="H22" s="1" t="s">
        <v>39</v>
      </c>
      <c r="I22" s="15">
        <v>79354.210000000006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1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958763</v>
      </c>
    </row>
    <row r="39" spans="1:23" x14ac:dyDescent="0.1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1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1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1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1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1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1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5506377.96</v>
      </c>
    </row>
    <row r="18" spans="1:22" x14ac:dyDescent="0.15">
      <c r="G18" s="1" t="s">
        <v>12</v>
      </c>
      <c r="H18" s="2"/>
      <c r="I18" s="15">
        <v>11955258</v>
      </c>
    </row>
    <row r="19" spans="1:22" x14ac:dyDescent="0.15">
      <c r="A19" s="2"/>
      <c r="G19" s="1" t="s">
        <v>24</v>
      </c>
      <c r="H19" s="2"/>
      <c r="I19" s="15">
        <f>I18+I17-I16</f>
        <v>6461635.9600000009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334972.71999999997</v>
      </c>
      <c r="N21" s="2"/>
    </row>
    <row r="22" spans="1:22" x14ac:dyDescent="0.15">
      <c r="G22" s="1"/>
      <c r="H22" s="1" t="s">
        <v>39</v>
      </c>
      <c r="I22" s="15">
        <v>79076.679999999993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1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508901</v>
      </c>
    </row>
    <row r="39" spans="1:23" x14ac:dyDescent="0.1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1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4.25" x14ac:dyDescent="0.15">
      <c r="A53" s="7" t="s">
        <v>109</v>
      </c>
    </row>
    <row r="54" spans="1:9" x14ac:dyDescent="0.1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1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1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1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1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1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1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1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1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1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1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1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1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5721615.9299999997</v>
      </c>
    </row>
    <row r="18" spans="1:22" x14ac:dyDescent="0.15">
      <c r="G18" s="1" t="s">
        <v>12</v>
      </c>
      <c r="H18" s="2"/>
      <c r="I18" s="15">
        <v>12137580</v>
      </c>
    </row>
    <row r="19" spans="1:22" x14ac:dyDescent="0.15">
      <c r="A19" s="2"/>
      <c r="G19" s="1" t="s">
        <v>24</v>
      </c>
      <c r="H19" s="2"/>
      <c r="I19" s="15">
        <f>I18+I17-I16</f>
        <v>6859195.9299999997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334487.34999999998</v>
      </c>
      <c r="N21" s="2"/>
    </row>
    <row r="22" spans="1:22" x14ac:dyDescent="0.15">
      <c r="G22" s="1"/>
      <c r="H22" s="1" t="s">
        <v>39</v>
      </c>
      <c r="I22" s="15">
        <v>78964.710000000006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1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937380</v>
      </c>
    </row>
    <row r="39" spans="1:23" x14ac:dyDescent="0.1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1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1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1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1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1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1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5483345.7000000002</v>
      </c>
    </row>
    <row r="18" spans="1:22" x14ac:dyDescent="0.15">
      <c r="G18" s="1" t="s">
        <v>12</v>
      </c>
      <c r="H18" s="2"/>
      <c r="I18" s="15">
        <v>12237759</v>
      </c>
    </row>
    <row r="19" spans="1:22" x14ac:dyDescent="0.15">
      <c r="A19" s="2"/>
      <c r="G19" s="1" t="s">
        <v>24</v>
      </c>
      <c r="H19" s="2"/>
      <c r="I19" s="15">
        <f>I18+I17-I16</f>
        <v>6721104.6999999993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333677.74</v>
      </c>
      <c r="N21" s="2"/>
    </row>
    <row r="22" spans="1:22" x14ac:dyDescent="0.15">
      <c r="G22" s="1"/>
      <c r="H22" s="1" t="s">
        <v>39</v>
      </c>
      <c r="I22" s="15">
        <v>78777.94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1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-223579</v>
      </c>
    </row>
    <row r="39" spans="1:23" x14ac:dyDescent="0.1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1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1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1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1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1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1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5260189.17</v>
      </c>
    </row>
    <row r="18" spans="1:22" x14ac:dyDescent="0.15">
      <c r="G18" s="1" t="s">
        <v>12</v>
      </c>
      <c r="H18" s="2"/>
      <c r="I18" s="15">
        <v>12483270</v>
      </c>
    </row>
    <row r="19" spans="1:22" x14ac:dyDescent="0.15">
      <c r="A19" s="2"/>
      <c r="G19" s="1" t="s">
        <v>24</v>
      </c>
      <c r="H19" s="2"/>
      <c r="I19" s="15">
        <f>I18+I17-I16</f>
        <v>6743459.1700000018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332631.13</v>
      </c>
      <c r="N21" s="2"/>
    </row>
    <row r="22" spans="1:22" x14ac:dyDescent="0.15">
      <c r="G22" s="1"/>
      <c r="H22" s="1" t="s">
        <v>39</v>
      </c>
      <c r="I22" s="15">
        <v>78536.47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1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-11000000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1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1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1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1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1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10844959.029999999</v>
      </c>
    </row>
    <row r="18" spans="1:22" x14ac:dyDescent="0.15">
      <c r="G18" s="1" t="s">
        <v>12</v>
      </c>
      <c r="H18" s="2"/>
      <c r="I18" s="15">
        <v>10104759</v>
      </c>
    </row>
    <row r="19" spans="1:22" x14ac:dyDescent="0.15">
      <c r="A19" s="2"/>
      <c r="G19" s="1" t="s">
        <v>24</v>
      </c>
      <c r="H19" s="2"/>
      <c r="I19" s="15">
        <f>I18+I17-I16</f>
        <v>9949718.0300000012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325440.40999999997</v>
      </c>
      <c r="N21" s="2"/>
    </row>
    <row r="22" spans="1:22" x14ac:dyDescent="0.15">
      <c r="G22" s="1"/>
      <c r="H22" s="1" t="s">
        <v>39</v>
      </c>
      <c r="I22" s="15">
        <v>76877.61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1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939723</v>
      </c>
    </row>
    <row r="39" spans="1:23" x14ac:dyDescent="0.1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1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10322468.58</v>
      </c>
      <c r="D3" s="1" t="s">
        <v>1</v>
      </c>
      <c r="E3" s="18">
        <v>44297723.710000001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182603536.05000001</v>
      </c>
      <c r="D4" s="1" t="s">
        <v>11</v>
      </c>
      <c r="E4" s="18">
        <v>10781757.029999999</v>
      </c>
      <c r="H4" s="1" t="s">
        <v>323</v>
      </c>
      <c r="I4" s="13">
        <v>10</v>
      </c>
      <c r="J4" s="13">
        <v>-3</v>
      </c>
    </row>
    <row r="5" spans="1:10" x14ac:dyDescent="0.15">
      <c r="A5" s="1" t="s">
        <v>3</v>
      </c>
      <c r="B5" s="2">
        <f>B4+B3</f>
        <v>192926004.63000003</v>
      </c>
      <c r="D5" s="1" t="s">
        <v>12</v>
      </c>
      <c r="E5" s="2">
        <v>33515966.68</v>
      </c>
      <c r="H5" s="1" t="s">
        <v>389</v>
      </c>
      <c r="I5" s="13">
        <v>0</v>
      </c>
      <c r="J5" s="13">
        <v>-16</v>
      </c>
    </row>
    <row r="6" spans="1:10" x14ac:dyDescent="0.15">
      <c r="A6" s="1" t="s">
        <v>11</v>
      </c>
      <c r="B6" s="2">
        <v>55333202.829999998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401.6</v>
      </c>
      <c r="G8" s="1"/>
      <c r="H8" s="1"/>
    </row>
    <row r="9" spans="1:10" x14ac:dyDescent="0.15">
      <c r="A9" s="1" t="s">
        <v>82</v>
      </c>
      <c r="B9" s="2">
        <v>10734.25</v>
      </c>
      <c r="D9" s="1" t="s">
        <v>88</v>
      </c>
      <c r="E9" s="3">
        <v>488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'20180308'!E10+'20180309'!E8</f>
        <v>791900.29999999946</v>
      </c>
      <c r="G10" s="1"/>
      <c r="H10" s="1" t="s">
        <v>42</v>
      </c>
      <c r="I10" s="3">
        <f>SUMIF(I4:I9,"&gt;=0")</f>
        <v>34</v>
      </c>
    </row>
    <row r="11" spans="1:10" x14ac:dyDescent="0.15">
      <c r="A11" s="1" t="s">
        <v>84</v>
      </c>
      <c r="B11" s="2">
        <f>'20180308'!B11+'20180309'!B9</f>
        <v>1919902.04</v>
      </c>
      <c r="D11" s="1" t="s">
        <v>381</v>
      </c>
      <c r="E11" s="2">
        <f>E8+'20180308'!E11</f>
        <v>36883.200000000004</v>
      </c>
      <c r="G11" s="1"/>
      <c r="H11" s="1" t="s">
        <v>43</v>
      </c>
      <c r="I11" s="3">
        <f>SUMIF(I4:J7,"&lt;0")</f>
        <v>-22</v>
      </c>
    </row>
    <row r="12" spans="1:10" x14ac:dyDescent="0.15">
      <c r="A12" s="1" t="s">
        <v>86</v>
      </c>
      <c r="B12" s="18">
        <v>1041.72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'20180308'!B13+'20180309'!B12</f>
        <v>289333.77999999985</v>
      </c>
      <c r="E13" s="2"/>
      <c r="G13" s="1"/>
      <c r="H13" s="1" t="s">
        <v>30</v>
      </c>
      <c r="I13" s="15">
        <v>29502000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-20849100</v>
      </c>
    </row>
    <row r="15" spans="1:10" x14ac:dyDescent="0.15">
      <c r="A15" s="1" t="s">
        <v>380</v>
      </c>
      <c r="B15" s="2">
        <f>B12+'20180308'!B15</f>
        <v>20843.850000000002</v>
      </c>
      <c r="G15" s="1"/>
      <c r="H15" s="1" t="s">
        <v>32</v>
      </c>
      <c r="I15" s="15">
        <f>I14+I13</f>
        <v>8652900</v>
      </c>
    </row>
    <row r="16" spans="1:10" x14ac:dyDescent="0.15">
      <c r="A16" s="1" t="s">
        <v>392</v>
      </c>
      <c r="B16" s="2">
        <f>B11-'20180101'!B11</f>
        <v>320435.15999999992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11072562.060000001</v>
      </c>
    </row>
    <row r="18" spans="1:14" x14ac:dyDescent="0.15">
      <c r="G18" s="1" t="s">
        <v>12</v>
      </c>
      <c r="H18" s="2"/>
      <c r="I18" s="15">
        <v>4424300</v>
      </c>
    </row>
    <row r="19" spans="1:14" x14ac:dyDescent="0.15">
      <c r="A19" s="2"/>
      <c r="G19" s="1" t="s">
        <v>24</v>
      </c>
      <c r="H19" s="2"/>
      <c r="I19" s="15">
        <f>I18+I17-I16</f>
        <v>14496862.060000001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116876.55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152115.4</v>
      </c>
    </row>
    <row r="26" spans="1:14" x14ac:dyDescent="0.15">
      <c r="A26" s="1" t="s">
        <v>71</v>
      </c>
      <c r="B26" s="2">
        <f>B4+E5+I18</f>
        <v>220543802.73000002</v>
      </c>
      <c r="G26" s="1"/>
      <c r="H26" s="1" t="s">
        <v>355</v>
      </c>
      <c r="I26" s="2">
        <v>580.16</v>
      </c>
    </row>
    <row r="27" spans="1:14" x14ac:dyDescent="0.15">
      <c r="A27" s="1" t="s">
        <v>90</v>
      </c>
      <c r="B27" s="2">
        <f>$B$13+$E$10+$I$25</f>
        <v>1233349.4799999993</v>
      </c>
      <c r="H27" s="1" t="s">
        <v>382</v>
      </c>
      <c r="I27" s="2">
        <f>I22-'20180102'!I22</f>
        <v>13994.339999999997</v>
      </c>
    </row>
    <row r="28" spans="1:14" x14ac:dyDescent="0.15">
      <c r="A28" s="1" t="s">
        <v>356</v>
      </c>
      <c r="B28" s="2">
        <f>B12+E8+I26</f>
        <v>2023.48</v>
      </c>
    </row>
    <row r="29" spans="1:14" x14ac:dyDescent="0.15">
      <c r="A29" s="1" t="s">
        <v>383</v>
      </c>
      <c r="B29" s="2">
        <f>B15+E11+I27</f>
        <v>71721.39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8275</v>
      </c>
      <c r="D34" s="1" t="s">
        <v>78</v>
      </c>
      <c r="E34" s="2">
        <v>-2374703</v>
      </c>
      <c r="G34" s="16" t="s">
        <v>296</v>
      </c>
      <c r="H34" s="2">
        <f>E40</f>
        <v>1445864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1462</v>
      </c>
      <c r="D35" s="1" t="s">
        <v>182</v>
      </c>
      <c r="E35" s="10">
        <v>1531559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4689</v>
      </c>
      <c r="D36" s="1" t="s">
        <v>80</v>
      </c>
      <c r="E36" s="10">
        <v>56273</v>
      </c>
      <c r="G36" s="40" t="s">
        <v>298</v>
      </c>
      <c r="H36" s="41">
        <f>H34+H35</f>
        <v>1451021.605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1367</v>
      </c>
      <c r="D37" s="1" t="s">
        <v>81</v>
      </c>
      <c r="E37" s="2">
        <v>-2408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15793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1445864</v>
      </c>
    </row>
    <row r="41" spans="1:23" s="9" customFormat="1" x14ac:dyDescent="0.15">
      <c r="A41"/>
      <c r="B41"/>
      <c r="D41" s="1" t="s">
        <v>75</v>
      </c>
      <c r="E41" s="2">
        <v>922569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42712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-256154</v>
      </c>
    </row>
    <row r="44" spans="1:23" x14ac:dyDescent="0.15">
      <c r="A44" s="8" t="s">
        <v>233</v>
      </c>
      <c r="D44" s="1" t="s">
        <v>375</v>
      </c>
      <c r="E44" s="2">
        <v>-4526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47238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1445864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1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1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1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1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7736075.1399999997</v>
      </c>
    </row>
    <row r="18" spans="1:22" x14ac:dyDescent="0.15">
      <c r="G18" s="1" t="s">
        <v>12</v>
      </c>
      <c r="H18" s="2"/>
      <c r="I18" s="15">
        <v>12908880</v>
      </c>
    </row>
    <row r="19" spans="1:22" x14ac:dyDescent="0.15">
      <c r="A19" s="2"/>
      <c r="G19" s="1" t="s">
        <v>24</v>
      </c>
      <c r="H19" s="2"/>
      <c r="I19" s="15">
        <f>I18+I17-I16</f>
        <v>9644955.1400000006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324629.39</v>
      </c>
      <c r="N21" s="2"/>
    </row>
    <row r="22" spans="1:22" x14ac:dyDescent="0.15">
      <c r="G22" s="1"/>
      <c r="H22" s="1" t="s">
        <v>39</v>
      </c>
      <c r="I22" s="15">
        <v>76690.5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1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1068768</v>
      </c>
    </row>
    <row r="39" spans="1:23" x14ac:dyDescent="0.1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1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1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1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1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1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1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4279166.26</v>
      </c>
    </row>
    <row r="18" spans="1:22" x14ac:dyDescent="0.15">
      <c r="G18" s="1" t="s">
        <v>12</v>
      </c>
      <c r="H18" s="2"/>
      <c r="I18" s="15">
        <v>16248516</v>
      </c>
    </row>
    <row r="19" spans="1:22" x14ac:dyDescent="0.15">
      <c r="A19" s="2"/>
      <c r="G19" s="1" t="s">
        <v>24</v>
      </c>
      <c r="H19" s="2"/>
      <c r="I19" s="15">
        <f>I18+I17-I16</f>
        <v>9527682.2599999979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321735.13</v>
      </c>
      <c r="N21" s="2"/>
    </row>
    <row r="22" spans="1:22" x14ac:dyDescent="0.15">
      <c r="G22" s="1"/>
      <c r="H22" s="1" t="s">
        <v>39</v>
      </c>
      <c r="I22" s="15">
        <v>76022.759999999995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1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1026405</v>
      </c>
    </row>
    <row r="39" spans="1:23" x14ac:dyDescent="0.1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1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1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1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1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1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1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3105341.03</v>
      </c>
    </row>
    <row r="18" spans="1:22" x14ac:dyDescent="0.15">
      <c r="G18" s="1" t="s">
        <v>12</v>
      </c>
      <c r="H18" s="2"/>
      <c r="I18" s="15">
        <v>18003096</v>
      </c>
    </row>
    <row r="19" spans="1:22" x14ac:dyDescent="0.15">
      <c r="A19" s="2"/>
      <c r="G19" s="1" t="s">
        <v>24</v>
      </c>
      <c r="H19" s="2"/>
      <c r="I19" s="15">
        <f>I18+I17-I16</f>
        <v>10108437.030000001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319142.38</v>
      </c>
      <c r="N21" s="2"/>
    </row>
    <row r="22" spans="1:22" x14ac:dyDescent="0.15">
      <c r="G22" s="1"/>
      <c r="H22" s="1" t="s">
        <v>39</v>
      </c>
      <c r="I22" s="15">
        <v>74856.990000000005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1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415976</v>
      </c>
    </row>
    <row r="39" spans="1:23" x14ac:dyDescent="0.1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1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1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1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1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1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1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1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1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3977728.62</v>
      </c>
    </row>
    <row r="18" spans="1:22" x14ac:dyDescent="0.15">
      <c r="G18" s="1" t="s">
        <v>12</v>
      </c>
      <c r="H18" s="2"/>
      <c r="I18" s="15">
        <v>17181168</v>
      </c>
    </row>
    <row r="19" spans="1:22" x14ac:dyDescent="0.15">
      <c r="A19" s="2"/>
      <c r="G19" s="1" t="s">
        <v>24</v>
      </c>
      <c r="H19" s="2"/>
      <c r="I19" s="15">
        <f>I18+I17-I16</f>
        <v>10158896.620000001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317358.37</v>
      </c>
      <c r="N21" s="2"/>
    </row>
    <row r="22" spans="1:22" x14ac:dyDescent="0.15">
      <c r="G22" s="1"/>
      <c r="H22" s="1" t="s">
        <v>39</v>
      </c>
      <c r="I22" s="15">
        <v>74445.399999999994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1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431413</v>
      </c>
    </row>
    <row r="39" spans="1:23" x14ac:dyDescent="0.1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1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1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1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1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4420980.5999999996</v>
      </c>
    </row>
    <row r="18" spans="1:22" x14ac:dyDescent="0.15">
      <c r="G18" s="1" t="s">
        <v>12</v>
      </c>
      <c r="H18" s="2"/>
      <c r="I18" s="15">
        <v>16297512</v>
      </c>
    </row>
    <row r="19" spans="1:22" x14ac:dyDescent="0.15">
      <c r="A19" s="2"/>
      <c r="G19" s="1" t="s">
        <v>24</v>
      </c>
      <c r="H19" s="2"/>
      <c r="I19" s="15">
        <f>I18+I17-I16</f>
        <v>9718492.6000000015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315334.14</v>
      </c>
      <c r="N21" s="2"/>
    </row>
    <row r="22" spans="1:22" x14ac:dyDescent="0.15">
      <c r="G22" s="1"/>
      <c r="H22" s="1" t="s">
        <v>39</v>
      </c>
      <c r="I22" s="15">
        <v>73978.42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1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757611</v>
      </c>
    </row>
    <row r="39" spans="1:23" x14ac:dyDescent="0.1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1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1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1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1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1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15">
      <c r="A16" s="1"/>
      <c r="B16" s="2"/>
      <c r="G16" s="1" t="s">
        <v>5</v>
      </c>
      <c r="H16" s="2"/>
      <c r="I16" s="15">
        <v>11000000</v>
      </c>
    </row>
    <row r="17" spans="1:22" x14ac:dyDescent="0.15">
      <c r="A17" s="6"/>
      <c r="B17" s="2"/>
      <c r="G17" s="1" t="s">
        <v>26</v>
      </c>
      <c r="H17" s="2"/>
      <c r="I17" s="15">
        <v>5802208.8399999999</v>
      </c>
    </row>
    <row r="18" spans="1:22" x14ac:dyDescent="0.15">
      <c r="G18" s="1" t="s">
        <v>12</v>
      </c>
      <c r="H18" s="2"/>
      <c r="I18" s="15">
        <v>15017784</v>
      </c>
    </row>
    <row r="19" spans="1:22" x14ac:dyDescent="0.15">
      <c r="A19" s="2"/>
      <c r="G19" s="1" t="s">
        <v>24</v>
      </c>
      <c r="H19" s="2"/>
      <c r="I19" s="15">
        <f>I18+I17-I16</f>
        <v>9819992.8399999999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313876.61</v>
      </c>
      <c r="N21" s="2"/>
    </row>
    <row r="22" spans="1:22" x14ac:dyDescent="0.15">
      <c r="G22" s="1"/>
      <c r="H22" s="1" t="s">
        <v>39</v>
      </c>
      <c r="I22" s="15">
        <v>73642.179999999993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1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1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1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4222863.33</v>
      </c>
    </row>
    <row r="18" spans="1:22" x14ac:dyDescent="0.15">
      <c r="G18" s="1" t="s">
        <v>12</v>
      </c>
      <c r="H18" s="2"/>
      <c r="I18" s="15">
        <v>14930496</v>
      </c>
    </row>
    <row r="19" spans="1:22" x14ac:dyDescent="0.15">
      <c r="A19" s="2"/>
      <c r="G19" s="1" t="s">
        <v>24</v>
      </c>
      <c r="H19" s="2"/>
      <c r="I19" s="15">
        <f>I18+I17-I16</f>
        <v>10153359.329999998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312500.42</v>
      </c>
      <c r="N21" s="2"/>
    </row>
    <row r="22" spans="1:22" x14ac:dyDescent="0.15">
      <c r="G22" s="1"/>
      <c r="H22" s="1" t="s">
        <v>39</v>
      </c>
      <c r="I22" s="15">
        <v>73324.69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1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355795</v>
      </c>
    </row>
    <row r="39" spans="1:23" x14ac:dyDescent="0.1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1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1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1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1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6089331.5599999996</v>
      </c>
    </row>
    <row r="18" spans="1:22" x14ac:dyDescent="0.15">
      <c r="G18" s="1" t="s">
        <v>12</v>
      </c>
      <c r="H18" s="2"/>
      <c r="I18" s="15">
        <v>13407804</v>
      </c>
    </row>
    <row r="19" spans="1:22" x14ac:dyDescent="0.15">
      <c r="A19" s="2"/>
      <c r="G19" s="1" t="s">
        <v>24</v>
      </c>
      <c r="H19" s="2"/>
      <c r="I19" s="15">
        <f>I18+I17-I16</f>
        <v>10497135.559999999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311034.33</v>
      </c>
      <c r="N21" s="2"/>
    </row>
    <row r="22" spans="1:22" x14ac:dyDescent="0.15">
      <c r="G22" s="1"/>
      <c r="H22" s="1" t="s">
        <v>39</v>
      </c>
      <c r="I22" s="15">
        <v>72986.460000000006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1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313134</v>
      </c>
    </row>
    <row r="39" spans="1:23" x14ac:dyDescent="0.1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1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1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1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1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1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1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6599084</v>
      </c>
    </row>
    <row r="18" spans="1:22" x14ac:dyDescent="0.15">
      <c r="G18" s="1" t="s">
        <v>12</v>
      </c>
      <c r="H18" s="2"/>
      <c r="I18" s="15">
        <v>13321104</v>
      </c>
    </row>
    <row r="19" spans="1:22" x14ac:dyDescent="0.15">
      <c r="A19" s="2"/>
      <c r="G19" s="1" t="s">
        <v>24</v>
      </c>
      <c r="H19" s="2"/>
      <c r="I19" s="15">
        <f>I18+I17-I16</f>
        <v>10920188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310135.15999999997</v>
      </c>
      <c r="N21" s="2"/>
    </row>
    <row r="22" spans="1:22" x14ac:dyDescent="0.15">
      <c r="G22" s="1"/>
      <c r="H22" s="1" t="s">
        <v>39</v>
      </c>
      <c r="I22" s="15">
        <v>72779.02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1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-182987</v>
      </c>
    </row>
    <row r="39" spans="1:23" x14ac:dyDescent="0.1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1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1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1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1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5913437.79</v>
      </c>
    </row>
    <row r="18" spans="1:22" x14ac:dyDescent="0.15">
      <c r="G18" s="1" t="s">
        <v>12</v>
      </c>
      <c r="H18" s="2"/>
      <c r="I18" s="15">
        <v>13542996</v>
      </c>
    </row>
    <row r="19" spans="1:22" x14ac:dyDescent="0.15">
      <c r="A19" s="2"/>
      <c r="G19" s="1" t="s">
        <v>24</v>
      </c>
      <c r="H19" s="2"/>
      <c r="I19" s="15">
        <f>I18+I17-I16</f>
        <v>10456433.789999999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309065.46000000002</v>
      </c>
      <c r="N21" s="2"/>
    </row>
    <row r="22" spans="1:22" x14ac:dyDescent="0.15">
      <c r="G22" s="1"/>
      <c r="H22" s="1" t="s">
        <v>39</v>
      </c>
      <c r="I22" s="15">
        <v>72532.23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1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670270</v>
      </c>
    </row>
    <row r="39" spans="1:23" x14ac:dyDescent="0.1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1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11220778.960000001</v>
      </c>
      <c r="D3" s="1" t="s">
        <v>1</v>
      </c>
      <c r="E3" s="18">
        <v>44424708.789999999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156423541.03</v>
      </c>
      <c r="D4" s="1" t="s">
        <v>11</v>
      </c>
      <c r="E4" s="18">
        <v>12792990.27</v>
      </c>
      <c r="H4" s="1" t="s">
        <v>323</v>
      </c>
      <c r="I4" s="13">
        <v>18</v>
      </c>
      <c r="J4" s="13"/>
    </row>
    <row r="5" spans="1:10" x14ac:dyDescent="0.15">
      <c r="A5" s="1" t="s">
        <v>3</v>
      </c>
      <c r="B5" s="2">
        <f>B4+B3</f>
        <v>167644319.99000001</v>
      </c>
      <c r="D5" s="1" t="s">
        <v>12</v>
      </c>
      <c r="E5" s="2">
        <v>31631718.52</v>
      </c>
      <c r="H5" s="1" t="s">
        <v>389</v>
      </c>
      <c r="I5" s="13">
        <v>6</v>
      </c>
      <c r="J5" s="13">
        <v>-8</v>
      </c>
    </row>
    <row r="6" spans="1:10" x14ac:dyDescent="0.15">
      <c r="A6" s="1" t="s">
        <v>11</v>
      </c>
      <c r="B6" s="2">
        <v>80225977.599999994</v>
      </c>
      <c r="D6" s="1" t="s">
        <v>4</v>
      </c>
      <c r="E6" s="2">
        <v>22000000</v>
      </c>
      <c r="H6" s="1" t="s">
        <v>360</v>
      </c>
      <c r="I6" s="13">
        <v>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433.6</v>
      </c>
      <c r="G8" s="1"/>
      <c r="H8" s="1"/>
    </row>
    <row r="9" spans="1:10" x14ac:dyDescent="0.15">
      <c r="A9" s="1" t="s">
        <v>82</v>
      </c>
      <c r="B9" s="2">
        <v>5198.6400000000003</v>
      </c>
      <c r="D9" s="1" t="s">
        <v>88</v>
      </c>
      <c r="E9" s="3">
        <v>868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'20180307'!E10+'20180308'!E8</f>
        <v>791498.69999999949</v>
      </c>
      <c r="G10" s="1"/>
      <c r="H10" s="1" t="s">
        <v>42</v>
      </c>
      <c r="I10" s="3">
        <f>SUMIF(I4:I9,"&gt;=0")</f>
        <v>48</v>
      </c>
    </row>
    <row r="11" spans="1:10" x14ac:dyDescent="0.15">
      <c r="A11" s="1" t="s">
        <v>84</v>
      </c>
      <c r="B11" s="2">
        <f>'20180307'!B11+'20180308'!B9</f>
        <v>1909167.79</v>
      </c>
      <c r="D11" s="1" t="s">
        <v>381</v>
      </c>
      <c r="E11" s="2">
        <f>E8+'20180307'!E11</f>
        <v>36481.600000000006</v>
      </c>
      <c r="G11" s="1"/>
      <c r="H11" s="1" t="s">
        <v>43</v>
      </c>
      <c r="I11" s="3">
        <f>SUMIF(I4:J7,"&lt;0")</f>
        <v>-11</v>
      </c>
    </row>
    <row r="12" spans="1:10" x14ac:dyDescent="0.15">
      <c r="A12" s="1" t="s">
        <v>86</v>
      </c>
      <c r="B12" s="18">
        <v>1044.49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'20180307'!B13+'20180308'!B12</f>
        <v>288292.05999999988</v>
      </c>
      <c r="E13" s="2"/>
      <c r="G13" s="1"/>
      <c r="H13" s="1" t="s">
        <v>30</v>
      </c>
      <c r="I13" s="15">
        <v>41377200</v>
      </c>
    </row>
    <row r="14" spans="1:10" x14ac:dyDescent="0.15">
      <c r="A14" s="1" t="s">
        <v>333</v>
      </c>
      <c r="B14" s="3">
        <v>54483992</v>
      </c>
      <c r="G14" s="1"/>
      <c r="H14" s="1" t="s">
        <v>31</v>
      </c>
      <c r="I14" s="15">
        <v>-9493140</v>
      </c>
    </row>
    <row r="15" spans="1:10" x14ac:dyDescent="0.15">
      <c r="A15" s="1" t="s">
        <v>380</v>
      </c>
      <c r="B15" s="2">
        <f>B12+'20180307'!B15</f>
        <v>19802.13</v>
      </c>
      <c r="G15" s="1"/>
      <c r="H15" s="1" t="s">
        <v>32</v>
      </c>
      <c r="I15" s="15">
        <f>I14+I13</f>
        <v>31884060</v>
      </c>
    </row>
    <row r="16" spans="1:10" x14ac:dyDescent="0.15">
      <c r="A16" s="1" t="s">
        <v>392</v>
      </c>
      <c r="B16" s="2">
        <f>B11-'20180101'!B11</f>
        <v>309700.90999999992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9108481.2200000007</v>
      </c>
    </row>
    <row r="18" spans="1:14" x14ac:dyDescent="0.15">
      <c r="G18" s="1" t="s">
        <v>12</v>
      </c>
      <c r="H18" s="2"/>
      <c r="I18" s="15">
        <v>6206580</v>
      </c>
    </row>
    <row r="19" spans="1:14" x14ac:dyDescent="0.15">
      <c r="A19" s="2"/>
      <c r="G19" s="1" t="s">
        <v>24</v>
      </c>
      <c r="H19" s="2"/>
      <c r="I19" s="15">
        <f>I18+I17-I16</f>
        <v>14315061.220000001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116296.39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151535.24</v>
      </c>
    </row>
    <row r="26" spans="1:14" x14ac:dyDescent="0.15">
      <c r="A26" s="1" t="s">
        <v>71</v>
      </c>
      <c r="B26" s="2">
        <f>B4+E5+I18</f>
        <v>194261839.55000001</v>
      </c>
      <c r="G26" s="1"/>
      <c r="H26" s="1" t="s">
        <v>355</v>
      </c>
      <c r="I26" s="2">
        <v>1256.74</v>
      </c>
    </row>
    <row r="27" spans="1:14" x14ac:dyDescent="0.15">
      <c r="A27" s="1" t="s">
        <v>90</v>
      </c>
      <c r="B27" s="2">
        <f>$B$13+$E$10+$I$25</f>
        <v>1231325.9999999993</v>
      </c>
      <c r="H27" s="1" t="s">
        <v>382</v>
      </c>
      <c r="I27" s="2">
        <f>I22-'20180102'!I22</f>
        <v>13414.179999999993</v>
      </c>
    </row>
    <row r="28" spans="1:14" x14ac:dyDescent="0.15">
      <c r="A28" s="1" t="s">
        <v>356</v>
      </c>
      <c r="B28" s="2">
        <f>B12+E8+I26</f>
        <v>2734.83</v>
      </c>
    </row>
    <row r="29" spans="1:14" x14ac:dyDescent="0.15">
      <c r="A29" s="1" t="s">
        <v>383</v>
      </c>
      <c r="B29" s="2">
        <f>B15+E11+I27</f>
        <v>69697.91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8324</v>
      </c>
      <c r="D34" s="1" t="s">
        <v>78</v>
      </c>
      <c r="E34" s="2">
        <v>-1231753</v>
      </c>
      <c r="G34" s="16" t="s">
        <v>296</v>
      </c>
      <c r="H34" s="2">
        <f>E40</f>
        <v>1403154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1341</v>
      </c>
      <c r="D35" s="1" t="s">
        <v>182</v>
      </c>
      <c r="E35" s="10">
        <v>1330597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4504</v>
      </c>
      <c r="D36" s="1" t="s">
        <v>80</v>
      </c>
      <c r="E36" s="10">
        <v>51847</v>
      </c>
      <c r="G36" s="40" t="s">
        <v>298</v>
      </c>
      <c r="H36" s="41">
        <f>H34+H35</f>
        <v>1408311.605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1298</v>
      </c>
      <c r="D37" s="1" t="s">
        <v>81</v>
      </c>
      <c r="E37" s="2">
        <v>-450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1403154</v>
      </c>
    </row>
    <row r="41" spans="1:23" s="9" customFormat="1" x14ac:dyDescent="0.15">
      <c r="A41"/>
      <c r="B41"/>
      <c r="D41" s="1" t="s">
        <v>75</v>
      </c>
      <c r="E41" s="2">
        <v>1178723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90462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178255</v>
      </c>
    </row>
    <row r="44" spans="1:23" x14ac:dyDescent="0.15">
      <c r="A44" s="8" t="s">
        <v>233</v>
      </c>
      <c r="D44" s="1" t="s">
        <v>375</v>
      </c>
      <c r="E44" s="2">
        <v>52033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38459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1403154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-4061</v>
      </c>
    </row>
    <row r="39" spans="1:23" x14ac:dyDescent="0.1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1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792099</v>
      </c>
    </row>
    <row r="39" spans="1:23" x14ac:dyDescent="0.1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1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-9000000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1420888</v>
      </c>
    </row>
    <row r="39" spans="1:23" x14ac:dyDescent="0.1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1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1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1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1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15">
      <c r="A16" s="1"/>
      <c r="B16" s="2"/>
      <c r="G16" s="1" t="s">
        <v>5</v>
      </c>
      <c r="H16" s="2"/>
      <c r="I16" s="15">
        <v>9000000</v>
      </c>
    </row>
    <row r="17" spans="1:22" x14ac:dyDescent="0.15">
      <c r="A17" s="6"/>
      <c r="B17" s="2"/>
      <c r="G17" s="1" t="s">
        <v>26</v>
      </c>
      <c r="H17" s="2"/>
      <c r="I17" s="15">
        <v>8404134.5399999991</v>
      </c>
    </row>
    <row r="18" spans="1:22" x14ac:dyDescent="0.15">
      <c r="G18" s="1" t="s">
        <v>12</v>
      </c>
      <c r="H18" s="2"/>
      <c r="I18" s="15">
        <v>12584592</v>
      </c>
    </row>
    <row r="19" spans="1:22" x14ac:dyDescent="0.15">
      <c r="A19" s="2"/>
      <c r="G19" s="1" t="s">
        <v>24</v>
      </c>
      <c r="H19" s="2"/>
      <c r="I19" s="15">
        <f>I18+I17-I16</f>
        <v>11988726.539999999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1825609</v>
      </c>
    </row>
    <row r="39" spans="1:23" x14ac:dyDescent="0.1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1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1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1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1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1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1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1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1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11694738.539999999</v>
      </c>
    </row>
    <row r="18" spans="1:22" x14ac:dyDescent="0.15">
      <c r="G18" s="1" t="s">
        <v>12</v>
      </c>
      <c r="H18" s="2"/>
      <c r="I18" s="15">
        <v>12650028</v>
      </c>
    </row>
    <row r="19" spans="1:22" x14ac:dyDescent="0.15">
      <c r="A19" s="2"/>
      <c r="G19" s="1" t="s">
        <v>24</v>
      </c>
      <c r="H19" s="2"/>
      <c r="I19" s="15">
        <f>I18+I17-I16</f>
        <v>12344766.539999999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299081.46000000002</v>
      </c>
      <c r="N21" s="2"/>
    </row>
    <row r="22" spans="1:22" x14ac:dyDescent="0.15">
      <c r="G22" s="1"/>
      <c r="H22" s="1" t="s">
        <v>39</v>
      </c>
      <c r="I22" s="15">
        <v>70228.92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1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2116877</v>
      </c>
    </row>
    <row r="39" spans="1:23" x14ac:dyDescent="0.1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1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4.25" x14ac:dyDescent="0.15">
      <c r="A52" s="7" t="s">
        <v>109</v>
      </c>
    </row>
    <row r="53" spans="1:14" x14ac:dyDescent="0.1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1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1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1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1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1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1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1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1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15">
      <c r="B14" s="2"/>
      <c r="G14" s="1"/>
      <c r="H14" s="1" t="s">
        <v>31</v>
      </c>
      <c r="I14" s="15">
        <v>-5547300</v>
      </c>
    </row>
    <row r="15" spans="1:10" x14ac:dyDescent="0.1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11218554.41</v>
      </c>
    </row>
    <row r="18" spans="1:22" x14ac:dyDescent="0.15">
      <c r="G18" s="1" t="s">
        <v>12</v>
      </c>
      <c r="H18" s="2"/>
      <c r="I18" s="15">
        <v>12519744</v>
      </c>
    </row>
    <row r="19" spans="1:22" x14ac:dyDescent="0.15">
      <c r="A19" s="2"/>
      <c r="G19" s="1" t="s">
        <v>24</v>
      </c>
      <c r="H19" s="2"/>
      <c r="I19" s="15">
        <f>I18+I17-I16</f>
        <v>11738298.41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297963.65000000002</v>
      </c>
      <c r="N21" s="2"/>
    </row>
    <row r="22" spans="1:22" x14ac:dyDescent="0.15">
      <c r="G22" s="1"/>
      <c r="H22" s="1" t="s">
        <v>39</v>
      </c>
      <c r="I22" s="15">
        <v>69971.05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1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2423920</v>
      </c>
    </row>
    <row r="39" spans="1:23" x14ac:dyDescent="0.1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1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1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1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1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15">
      <c r="B14" s="2"/>
      <c r="G14" s="1"/>
      <c r="H14" s="1" t="s">
        <v>31</v>
      </c>
      <c r="I14" s="15">
        <v>-3142560</v>
      </c>
    </row>
    <row r="15" spans="1:10" x14ac:dyDescent="0.1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11109429.189999999</v>
      </c>
    </row>
    <row r="18" spans="1:22" x14ac:dyDescent="0.15">
      <c r="G18" s="1" t="s">
        <v>12</v>
      </c>
      <c r="H18" s="2"/>
      <c r="I18" s="15">
        <v>12104004</v>
      </c>
    </row>
    <row r="19" spans="1:22" x14ac:dyDescent="0.15">
      <c r="A19" s="2"/>
      <c r="G19" s="1" t="s">
        <v>24</v>
      </c>
      <c r="H19" s="2"/>
      <c r="I19" s="15">
        <f>I18+I17-I16</f>
        <v>11213433.189999998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297253.71000000002</v>
      </c>
      <c r="N21" s="2"/>
    </row>
    <row r="22" spans="1:22" x14ac:dyDescent="0.15">
      <c r="G22" s="1"/>
      <c r="H22" s="1" t="s">
        <v>39</v>
      </c>
      <c r="I22" s="15">
        <v>69807.27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1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2056832</v>
      </c>
    </row>
    <row r="39" spans="1:23" x14ac:dyDescent="0.1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1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26494110.670000002</v>
      </c>
      <c r="D3" s="1" t="s">
        <v>1</v>
      </c>
      <c r="E3" s="18">
        <v>44516014.810000002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146206761.68000001</v>
      </c>
      <c r="D4" s="1" t="s">
        <v>11</v>
      </c>
      <c r="E4" s="38">
        <v>13226972.390000001</v>
      </c>
      <c r="H4" s="1" t="s">
        <v>323</v>
      </c>
      <c r="I4" s="13">
        <v>14</v>
      </c>
      <c r="J4" s="13">
        <v>-3</v>
      </c>
    </row>
    <row r="5" spans="1:10" x14ac:dyDescent="0.15">
      <c r="A5" s="1" t="s">
        <v>3</v>
      </c>
      <c r="B5" s="2">
        <f>B4+B3</f>
        <v>172700872.35000002</v>
      </c>
      <c r="D5" s="1" t="s">
        <v>12</v>
      </c>
      <c r="E5" s="2">
        <v>31289042.420000002</v>
      </c>
      <c r="H5" s="1" t="s">
        <v>389</v>
      </c>
      <c r="I5" s="13">
        <v>17</v>
      </c>
      <c r="J5" s="13">
        <v>-13</v>
      </c>
    </row>
    <row r="6" spans="1:10" x14ac:dyDescent="0.15">
      <c r="A6" s="1" t="s">
        <v>11</v>
      </c>
      <c r="B6" s="2">
        <v>91499654.890000001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22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716.8</v>
      </c>
      <c r="G8" s="1"/>
      <c r="H8" s="1"/>
    </row>
    <row r="9" spans="1:10" x14ac:dyDescent="0.15">
      <c r="A9" s="1" t="s">
        <v>82</v>
      </c>
      <c r="B9" s="2">
        <v>5544.22</v>
      </c>
      <c r="D9" s="1" t="s">
        <v>88</v>
      </c>
      <c r="E9" s="3">
        <v>1006</v>
      </c>
      <c r="H9" s="1"/>
    </row>
    <row r="10" spans="1:10" x14ac:dyDescent="0.15">
      <c r="A10" s="1" t="s">
        <v>83</v>
      </c>
      <c r="B10" s="2">
        <v>65000000</v>
      </c>
      <c r="D10" s="1" t="s">
        <v>85</v>
      </c>
      <c r="E10" s="2">
        <f>'20180306'!E10+'20180307'!E8</f>
        <v>791065.09999999951</v>
      </c>
      <c r="G10" s="1"/>
      <c r="H10" s="1" t="s">
        <v>42</v>
      </c>
      <c r="I10" s="3">
        <f>SUMIF(I4:I9,"&gt;=0")</f>
        <v>55</v>
      </c>
    </row>
    <row r="11" spans="1:10" x14ac:dyDescent="0.15">
      <c r="A11" s="1" t="s">
        <v>84</v>
      </c>
      <c r="B11" s="2">
        <f>'20180306'!B11+'20180307'!B9</f>
        <v>1903969.1500000001</v>
      </c>
      <c r="D11" s="1" t="s">
        <v>381</v>
      </c>
      <c r="E11" s="2">
        <f>E8+'20180306'!E11</f>
        <v>36048.000000000007</v>
      </c>
      <c r="G11" s="1"/>
      <c r="H11" s="1" t="s">
        <v>43</v>
      </c>
      <c r="I11" s="3">
        <f>SUMIF(I4:J7,"&lt;0")</f>
        <v>-20</v>
      </c>
    </row>
    <row r="12" spans="1:10" x14ac:dyDescent="0.15">
      <c r="A12" s="1" t="s">
        <v>86</v>
      </c>
      <c r="B12" s="18">
        <v>1003.13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'20180306'!B13+'20180307'!B12</f>
        <v>287247.56999999989</v>
      </c>
      <c r="E13" s="2"/>
      <c r="G13" s="1"/>
      <c r="H13" s="1" t="s">
        <v>30</v>
      </c>
      <c r="I13" s="15">
        <v>47610360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-17328540</v>
      </c>
    </row>
    <row r="15" spans="1:10" x14ac:dyDescent="0.15">
      <c r="A15" s="1" t="s">
        <v>380</v>
      </c>
      <c r="B15" s="2">
        <f>B12+'20180306'!B15</f>
        <v>18757.64</v>
      </c>
      <c r="G15" s="1"/>
      <c r="H15" s="1" t="s">
        <v>32</v>
      </c>
      <c r="I15" s="15">
        <f>I14+I13</f>
        <v>30281820</v>
      </c>
    </row>
    <row r="16" spans="1:10" x14ac:dyDescent="0.15">
      <c r="A16" s="1" t="s">
        <v>392</v>
      </c>
      <c r="B16" s="2">
        <f>B11-'20180101'!B11</f>
        <v>304502.27</v>
      </c>
      <c r="G16" s="1" t="s">
        <v>5</v>
      </c>
      <c r="H16" s="2"/>
      <c r="I16" s="15">
        <v>1000000</v>
      </c>
    </row>
    <row r="17" spans="1:14" x14ac:dyDescent="0.15">
      <c r="A17" s="6"/>
      <c r="B17" s="2"/>
      <c r="G17" s="1" t="s">
        <v>26</v>
      </c>
      <c r="H17" s="2"/>
      <c r="I17" s="15">
        <v>8168543.96</v>
      </c>
    </row>
    <row r="18" spans="1:14" x14ac:dyDescent="0.15">
      <c r="G18" s="1" t="s">
        <v>12</v>
      </c>
      <c r="H18" s="2"/>
      <c r="I18" s="15">
        <v>7141554</v>
      </c>
    </row>
    <row r="19" spans="1:14" x14ac:dyDescent="0.15">
      <c r="A19" s="2"/>
      <c r="G19" s="1" t="s">
        <v>24</v>
      </c>
      <c r="H19" s="2"/>
      <c r="I19" s="15">
        <f>I18+I17-I16</f>
        <v>14310097.960000001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115039.65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150278.5</v>
      </c>
    </row>
    <row r="26" spans="1:14" x14ac:dyDescent="0.15">
      <c r="A26" s="1" t="s">
        <v>71</v>
      </c>
      <c r="B26" s="2">
        <f>B4+E5+I18</f>
        <v>184637358.10000002</v>
      </c>
      <c r="G26" s="1"/>
      <c r="H26" s="1" t="s">
        <v>355</v>
      </c>
      <c r="I26" s="2">
        <v>635.75</v>
      </c>
    </row>
    <row r="27" spans="1:14" x14ac:dyDescent="0.15">
      <c r="A27" s="1" t="s">
        <v>90</v>
      </c>
      <c r="B27" s="2">
        <f>$B$13+$E$10+$I$25</f>
        <v>1228591.1699999995</v>
      </c>
      <c r="H27" s="1" t="s">
        <v>382</v>
      </c>
      <c r="I27" s="2">
        <f>I22-'20180102'!I22</f>
        <v>12157.439999999988</v>
      </c>
    </row>
    <row r="28" spans="1:14" x14ac:dyDescent="0.15">
      <c r="A28" s="1" t="s">
        <v>356</v>
      </c>
      <c r="B28" s="2">
        <f>B12+E8+I26</f>
        <v>2355.6799999999998</v>
      </c>
    </row>
    <row r="29" spans="1:14" x14ac:dyDescent="0.15">
      <c r="A29" s="1" t="s">
        <v>383</v>
      </c>
      <c r="B29" s="2">
        <f>B15+E11+I27</f>
        <v>66963.079999999987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8272</v>
      </c>
      <c r="D34" s="1" t="s">
        <v>78</v>
      </c>
      <c r="E34" s="2">
        <v>-6525445</v>
      </c>
      <c r="G34" s="16" t="s">
        <v>296</v>
      </c>
      <c r="H34" s="2">
        <f>E40</f>
        <v>1303090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1188</v>
      </c>
      <c r="D35" s="1" t="s">
        <v>182</v>
      </c>
      <c r="E35" s="10">
        <v>1792466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4159</v>
      </c>
      <c r="D36" s="1" t="s">
        <v>80</v>
      </c>
      <c r="E36" s="10">
        <v>63781</v>
      </c>
      <c r="G36" s="40" t="s">
        <v>298</v>
      </c>
      <c r="H36" s="41">
        <f>H34+H35</f>
        <v>1308247.605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1256</v>
      </c>
      <c r="D37" s="1" t="s">
        <v>81</v>
      </c>
      <c r="E37" s="2">
        <v>-5518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14875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1303090</v>
      </c>
    </row>
    <row r="41" spans="1:23" s="9" customFormat="1" x14ac:dyDescent="0.15">
      <c r="A41"/>
      <c r="B41"/>
      <c r="D41" s="1" t="s">
        <v>75</v>
      </c>
      <c r="E41" s="2">
        <v>1000468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47332</v>
      </c>
    </row>
    <row r="44" spans="1:23" x14ac:dyDescent="0.15">
      <c r="A44" s="8" t="s">
        <v>233</v>
      </c>
      <c r="D44" s="1" t="s">
        <v>375</v>
      </c>
      <c r="E44" s="2">
        <v>-13276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20000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1303090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1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1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1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15">
      <c r="B14" s="2"/>
      <c r="G14" s="1"/>
      <c r="H14" s="1" t="s">
        <v>31</v>
      </c>
      <c r="I14" s="15">
        <v>-2358720</v>
      </c>
    </row>
    <row r="15" spans="1:10" x14ac:dyDescent="0.1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12852232.57</v>
      </c>
    </row>
    <row r="18" spans="1:22" x14ac:dyDescent="0.15">
      <c r="G18" s="1" t="s">
        <v>12</v>
      </c>
      <c r="H18" s="2"/>
      <c r="I18" s="15">
        <v>12422232</v>
      </c>
    </row>
    <row r="19" spans="1:22" x14ac:dyDescent="0.15">
      <c r="A19" s="2"/>
      <c r="G19" s="1" t="s">
        <v>24</v>
      </c>
      <c r="H19" s="2"/>
      <c r="I19" s="15">
        <f>I18+I17-I16</f>
        <v>13274464.57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3613882</v>
      </c>
    </row>
    <row r="39" spans="1:23" x14ac:dyDescent="0.1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1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1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1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1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15">
      <c r="B14" s="2"/>
      <c r="G14" s="1"/>
      <c r="H14" s="1" t="s">
        <v>31</v>
      </c>
      <c r="I14" s="15">
        <v>-2343240</v>
      </c>
    </row>
    <row r="15" spans="1:10" x14ac:dyDescent="0.1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8722160.3599999994</v>
      </c>
    </row>
    <row r="18" spans="1:22" x14ac:dyDescent="0.15">
      <c r="G18" s="1" t="s">
        <v>12</v>
      </c>
      <c r="H18" s="2"/>
      <c r="I18" s="15">
        <v>16074120</v>
      </c>
    </row>
    <row r="19" spans="1:22" x14ac:dyDescent="0.15">
      <c r="A19" s="2"/>
      <c r="G19" s="1" t="s">
        <v>24</v>
      </c>
      <c r="H19" s="2"/>
      <c r="I19" s="15">
        <f>I18+I17-I16</f>
        <v>12796280.359999999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295683.90999999997</v>
      </c>
      <c r="N21" s="2"/>
    </row>
    <row r="22" spans="1:22" x14ac:dyDescent="0.15">
      <c r="G22" s="1"/>
      <c r="H22" s="1" t="s">
        <v>39</v>
      </c>
      <c r="I22" s="15">
        <v>69445.11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1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2429169</v>
      </c>
    </row>
    <row r="39" spans="1:23" x14ac:dyDescent="0.1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1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1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1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1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15">
      <c r="B14" s="2"/>
      <c r="G14" s="1"/>
      <c r="H14" s="1" t="s">
        <v>31</v>
      </c>
      <c r="I14" s="15">
        <v>-3106800</v>
      </c>
    </row>
    <row r="15" spans="1:10" x14ac:dyDescent="0.1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7433008.5700000003</v>
      </c>
    </row>
    <row r="18" spans="1:22" x14ac:dyDescent="0.15">
      <c r="G18" s="1" t="s">
        <v>12</v>
      </c>
      <c r="H18" s="2"/>
      <c r="I18" s="15">
        <v>16939440</v>
      </c>
    </row>
    <row r="19" spans="1:22" x14ac:dyDescent="0.15">
      <c r="A19" s="2"/>
      <c r="G19" s="1" t="s">
        <v>24</v>
      </c>
      <c r="H19" s="2"/>
      <c r="I19" s="15">
        <f>I18+I17-I16</f>
        <v>12372448.57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294980.77</v>
      </c>
      <c r="N21" s="2"/>
    </row>
    <row r="22" spans="1:22" x14ac:dyDescent="0.15">
      <c r="G22" s="1"/>
      <c r="H22" s="1" t="s">
        <v>39</v>
      </c>
      <c r="I22" s="15">
        <v>69282.899999999994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1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1071617</v>
      </c>
    </row>
    <row r="39" spans="1:23" x14ac:dyDescent="0.1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1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1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1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15">
      <c r="B14" s="2"/>
      <c r="G14" s="1"/>
      <c r="H14" s="1" t="s">
        <v>31</v>
      </c>
      <c r="I14" s="15">
        <v>-3900600</v>
      </c>
    </row>
    <row r="15" spans="1:10" x14ac:dyDescent="0.1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7794862.5300000003</v>
      </c>
    </row>
    <row r="18" spans="1:22" x14ac:dyDescent="0.15">
      <c r="G18" s="1" t="s">
        <v>12</v>
      </c>
      <c r="H18" s="2"/>
      <c r="I18" s="15">
        <v>14823192</v>
      </c>
    </row>
    <row r="19" spans="1:22" x14ac:dyDescent="0.15">
      <c r="A19" s="2"/>
      <c r="G19" s="1" t="s">
        <v>24</v>
      </c>
      <c r="H19" s="2"/>
      <c r="I19" s="15">
        <f>I18+I17-I16</f>
        <v>12618054.530000001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291331.06</v>
      </c>
      <c r="N21" s="2"/>
    </row>
    <row r="22" spans="1:22" x14ac:dyDescent="0.15">
      <c r="G22" s="1"/>
      <c r="H22" s="1" t="s">
        <v>39</v>
      </c>
      <c r="I22" s="15">
        <v>68440.94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1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1715031</v>
      </c>
    </row>
    <row r="39" spans="1:23" x14ac:dyDescent="0.1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1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1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1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1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15">
      <c r="B14" s="2"/>
      <c r="G14" s="1"/>
      <c r="H14" s="1" t="s">
        <v>31</v>
      </c>
      <c r="I14" s="15">
        <v>-4658760</v>
      </c>
    </row>
    <row r="15" spans="1:10" x14ac:dyDescent="0.1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7992369.54</v>
      </c>
    </row>
    <row r="18" spans="1:22" x14ac:dyDescent="0.15">
      <c r="G18" s="1" t="s">
        <v>12</v>
      </c>
      <c r="H18" s="2"/>
      <c r="I18" s="15">
        <v>14298324</v>
      </c>
    </row>
    <row r="19" spans="1:22" x14ac:dyDescent="0.15">
      <c r="A19" s="2"/>
      <c r="G19" s="1" t="s">
        <v>24</v>
      </c>
      <c r="H19" s="2"/>
      <c r="I19" s="15">
        <f>I18+I17-I16</f>
        <v>12290693.539999999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289922.21999999997</v>
      </c>
      <c r="N21" s="2"/>
    </row>
    <row r="22" spans="1:22" x14ac:dyDescent="0.15">
      <c r="G22" s="1"/>
      <c r="H22" s="1" t="s">
        <v>39</v>
      </c>
      <c r="I22" s="15">
        <v>68115.929999999993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1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665167</v>
      </c>
    </row>
    <row r="39" spans="1:23" x14ac:dyDescent="0.1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1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1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1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1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1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15">
      <c r="B14" s="2"/>
      <c r="G14" s="1"/>
      <c r="H14" s="1" t="s">
        <v>31</v>
      </c>
      <c r="I14" s="15">
        <v>-3862500</v>
      </c>
    </row>
    <row r="15" spans="1:10" x14ac:dyDescent="0.1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3651911.96</v>
      </c>
    </row>
    <row r="18" spans="1:22" x14ac:dyDescent="0.15">
      <c r="G18" s="1" t="s">
        <v>12</v>
      </c>
      <c r="H18" s="2"/>
      <c r="I18" s="15">
        <v>14191644</v>
      </c>
    </row>
    <row r="19" spans="1:22" x14ac:dyDescent="0.15">
      <c r="A19" s="2"/>
      <c r="G19" s="1" t="s">
        <v>24</v>
      </c>
      <c r="H19" s="2"/>
      <c r="I19" s="15">
        <f>I18+I17-I16</f>
        <v>11843555.960000001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289534.58</v>
      </c>
      <c r="N21" s="2"/>
    </row>
    <row r="22" spans="1:22" x14ac:dyDescent="0.15">
      <c r="G22" s="1"/>
      <c r="H22" s="1" t="s">
        <v>39</v>
      </c>
      <c r="I22" s="15">
        <v>68026.509999999995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1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60574</v>
      </c>
    </row>
    <row r="39" spans="1:23" x14ac:dyDescent="0.1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1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1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1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1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1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15">
      <c r="B14" s="2"/>
      <c r="G14" s="1"/>
      <c r="H14" s="1" t="s">
        <v>31</v>
      </c>
      <c r="I14" s="15">
        <v>-5486760</v>
      </c>
    </row>
    <row r="15" spans="1:10" x14ac:dyDescent="0.1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6858979.9800000004</v>
      </c>
    </row>
    <row r="18" spans="1:22" x14ac:dyDescent="0.15">
      <c r="G18" s="1" t="s">
        <v>12</v>
      </c>
      <c r="H18" s="2"/>
      <c r="I18" s="15">
        <v>11746332</v>
      </c>
    </row>
    <row r="19" spans="1:22" x14ac:dyDescent="0.15">
      <c r="A19" s="2"/>
      <c r="G19" s="1" t="s">
        <v>24</v>
      </c>
      <c r="H19" s="2"/>
      <c r="I19" s="15">
        <f>I18+I17-I16</f>
        <v>12605311.98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286985.73</v>
      </c>
      <c r="N21" s="2"/>
    </row>
    <row r="22" spans="1:22" x14ac:dyDescent="0.15">
      <c r="G22" s="1"/>
      <c r="H22" s="1" t="s">
        <v>39</v>
      </c>
      <c r="I22" s="15">
        <v>67438.490000000005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1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1226307</v>
      </c>
    </row>
    <row r="39" spans="1:23" x14ac:dyDescent="0.1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1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1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1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15">
      <c r="B14" s="2"/>
      <c r="G14" s="1"/>
      <c r="H14" s="1" t="s">
        <v>31</v>
      </c>
      <c r="I14" s="15">
        <v>-7876440</v>
      </c>
    </row>
    <row r="15" spans="1:10" x14ac:dyDescent="0.1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7255803.9800000004</v>
      </c>
    </row>
    <row r="18" spans="1:22" x14ac:dyDescent="0.15">
      <c r="G18" s="1" t="s">
        <v>12</v>
      </c>
      <c r="H18" s="2"/>
      <c r="I18" s="15">
        <v>11656068</v>
      </c>
    </row>
    <row r="19" spans="1:22" x14ac:dyDescent="0.15">
      <c r="A19" s="2"/>
      <c r="G19" s="1" t="s">
        <v>24</v>
      </c>
      <c r="H19" s="2"/>
      <c r="I19" s="15">
        <f>I18+I17-I16</f>
        <v>12911871.98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286045.06</v>
      </c>
      <c r="N21" s="2"/>
    </row>
    <row r="22" spans="1:22" x14ac:dyDescent="0.15">
      <c r="G22" s="1"/>
      <c r="H22" s="1" t="s">
        <v>39</v>
      </c>
      <c r="I22" s="15">
        <v>67221.490000000005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1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136813</v>
      </c>
    </row>
    <row r="39" spans="1:23" x14ac:dyDescent="0.1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1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1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1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1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1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1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15">
      <c r="B14" s="2"/>
      <c r="G14" s="1"/>
      <c r="H14" s="1" t="s">
        <v>31</v>
      </c>
      <c r="I14" s="15">
        <v>-8712720</v>
      </c>
    </row>
    <row r="15" spans="1:10" x14ac:dyDescent="0.1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7451153.8099999996</v>
      </c>
    </row>
    <row r="18" spans="1:22" x14ac:dyDescent="0.15">
      <c r="G18" s="1" t="s">
        <v>12</v>
      </c>
      <c r="H18" s="2"/>
      <c r="I18" s="15">
        <v>11720592</v>
      </c>
    </row>
    <row r="19" spans="1:22" x14ac:dyDescent="0.15">
      <c r="A19" s="2"/>
      <c r="G19" s="1" t="s">
        <v>24</v>
      </c>
      <c r="H19" s="2"/>
      <c r="I19" s="15">
        <f>I18+I17-I16</f>
        <v>13171745.809999999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285651.31</v>
      </c>
      <c r="N21" s="2"/>
    </row>
    <row r="22" spans="1:22" x14ac:dyDescent="0.15">
      <c r="G22" s="1"/>
      <c r="H22" s="1" t="s">
        <v>39</v>
      </c>
      <c r="I22" s="15">
        <v>67130.66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1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307078</v>
      </c>
    </row>
    <row r="39" spans="1:23" x14ac:dyDescent="0.1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1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1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1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15">
      <c r="B14" s="2"/>
      <c r="G14" s="1"/>
      <c r="H14" s="1" t="s">
        <v>31</v>
      </c>
      <c r="I14" s="15">
        <v>-12680160</v>
      </c>
    </row>
    <row r="15" spans="1:10" x14ac:dyDescent="0.1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15">
      <c r="A16" s="1"/>
      <c r="B16" s="2"/>
      <c r="G16" s="1" t="s">
        <v>5</v>
      </c>
      <c r="H16" s="2"/>
      <c r="I16" s="15">
        <v>6000000</v>
      </c>
    </row>
    <row r="17" spans="1:22" x14ac:dyDescent="0.15">
      <c r="A17" s="6"/>
      <c r="B17" s="2"/>
      <c r="G17" s="1" t="s">
        <v>26</v>
      </c>
      <c r="H17" s="2"/>
      <c r="I17" s="15">
        <v>6173981.1299999999</v>
      </c>
    </row>
    <row r="18" spans="1:22" x14ac:dyDescent="0.15">
      <c r="G18" s="1" t="s">
        <v>12</v>
      </c>
      <c r="H18" s="2"/>
      <c r="I18" s="15">
        <v>12992880</v>
      </c>
    </row>
    <row r="19" spans="1:22" x14ac:dyDescent="0.15">
      <c r="A19" s="2"/>
      <c r="G19" s="1" t="s">
        <v>24</v>
      </c>
      <c r="H19" s="2"/>
      <c r="I19" s="15">
        <f>I18+I17-I16</f>
        <v>13166861.129999999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284466.65000000002</v>
      </c>
      <c r="N21" s="2"/>
    </row>
    <row r="22" spans="1:22" x14ac:dyDescent="0.15">
      <c r="G22" s="1"/>
      <c r="H22" s="1" t="s">
        <v>39</v>
      </c>
      <c r="I22" s="15">
        <v>66857.34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1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267078</v>
      </c>
    </row>
    <row r="39" spans="1:23" x14ac:dyDescent="0.1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1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16" sqref="B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14997595.73</v>
      </c>
      <c r="D3" s="1" t="s">
        <v>1</v>
      </c>
      <c r="E3" s="18">
        <v>44177825.240000002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114094108.05</v>
      </c>
      <c r="D4" s="1" t="s">
        <v>11</v>
      </c>
      <c r="E4" s="38">
        <v>16294078.279999999</v>
      </c>
      <c r="H4" s="1" t="s">
        <v>323</v>
      </c>
      <c r="I4" s="13">
        <v>23</v>
      </c>
      <c r="J4" s="13">
        <v>0</v>
      </c>
    </row>
    <row r="5" spans="1:10" x14ac:dyDescent="0.15">
      <c r="A5" s="1" t="s">
        <v>3</v>
      </c>
      <c r="B5" s="2">
        <f>B4+B3</f>
        <v>129091703.78</v>
      </c>
      <c r="D5" s="1" t="s">
        <v>12</v>
      </c>
      <c r="E5" s="2">
        <v>27883746.960000001</v>
      </c>
      <c r="H5" s="1" t="s">
        <v>389</v>
      </c>
      <c r="I5" s="13">
        <v>18</v>
      </c>
      <c r="J5" s="13"/>
    </row>
    <row r="6" spans="1:10" x14ac:dyDescent="0.15">
      <c r="A6" s="1" t="s">
        <v>11</v>
      </c>
      <c r="B6" s="2">
        <v>125006961.55</v>
      </c>
      <c r="D6" s="1" t="s">
        <v>4</v>
      </c>
      <c r="E6" s="2">
        <v>22000000</v>
      </c>
      <c r="H6" s="1" t="s">
        <v>360</v>
      </c>
      <c r="I6" s="13">
        <v>2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95000000</v>
      </c>
      <c r="H7" s="1" t="s">
        <v>384</v>
      </c>
      <c r="I7" s="13">
        <v>24</v>
      </c>
      <c r="J7" s="13"/>
    </row>
    <row r="8" spans="1:10" x14ac:dyDescent="0.15">
      <c r="A8" s="1" t="s">
        <v>5</v>
      </c>
      <c r="B8" s="2">
        <v>186980000</v>
      </c>
      <c r="D8" s="1" t="s">
        <v>86</v>
      </c>
      <c r="E8" s="18">
        <v>326.39999999999998</v>
      </c>
      <c r="G8" s="1"/>
      <c r="H8" s="1"/>
    </row>
    <row r="9" spans="1:10" x14ac:dyDescent="0.15">
      <c r="A9" s="1" t="s">
        <v>82</v>
      </c>
      <c r="B9" s="2">
        <v>9365.82</v>
      </c>
      <c r="D9" s="1" t="s">
        <v>88</v>
      </c>
      <c r="E9" s="3">
        <v>1070</v>
      </c>
      <c r="H9" s="1"/>
    </row>
    <row r="10" spans="1:10" x14ac:dyDescent="0.15">
      <c r="A10" s="1" t="s">
        <v>83</v>
      </c>
      <c r="B10" s="2">
        <v>110000000</v>
      </c>
      <c r="D10" s="1" t="s">
        <v>85</v>
      </c>
      <c r="E10" s="2">
        <f>'20180305'!E10+'20180306'!E8</f>
        <v>790348.29999999946</v>
      </c>
      <c r="G10" s="1"/>
      <c r="H10" s="1" t="s">
        <v>42</v>
      </c>
      <c r="I10" s="3">
        <f>SUMIF(I4:I9,"&gt;=0")</f>
        <v>67</v>
      </c>
    </row>
    <row r="11" spans="1:10" x14ac:dyDescent="0.15">
      <c r="A11" s="1" t="s">
        <v>84</v>
      </c>
      <c r="B11" s="2">
        <f>'20180305'!B11+'20180306'!B9</f>
        <v>1898424.9300000002</v>
      </c>
      <c r="D11" s="1" t="s">
        <v>381</v>
      </c>
      <c r="E11" s="2">
        <f>E8+'20180305'!E11</f>
        <v>35331.200000000004</v>
      </c>
      <c r="G11" s="1"/>
      <c r="H11" s="1" t="s">
        <v>43</v>
      </c>
      <c r="I11" s="3">
        <f>SUMIF(I4:J7,"&lt;0")</f>
        <v>-4</v>
      </c>
    </row>
    <row r="12" spans="1:10" x14ac:dyDescent="0.15">
      <c r="A12" s="1" t="s">
        <v>86</v>
      </c>
      <c r="B12" s="18">
        <v>994.45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'20180305'!B13+'20180306'!B12</f>
        <v>286244.43999999989</v>
      </c>
      <c r="E13" s="2"/>
      <c r="G13" s="1"/>
      <c r="H13" s="1" t="s">
        <v>30</v>
      </c>
      <c r="I13" s="15">
        <v>57350880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-3426480</v>
      </c>
    </row>
    <row r="15" spans="1:10" x14ac:dyDescent="0.15">
      <c r="A15" s="1" t="s">
        <v>380</v>
      </c>
      <c r="B15" s="2">
        <f>B12+'20180305'!B15</f>
        <v>17754.509999999998</v>
      </c>
      <c r="G15" s="1"/>
      <c r="H15" s="1" t="s">
        <v>32</v>
      </c>
      <c r="I15" s="15">
        <f>I14+I13</f>
        <v>53924400</v>
      </c>
    </row>
    <row r="16" spans="1:10" x14ac:dyDescent="0.15">
      <c r="A16" s="1" t="s">
        <v>392</v>
      </c>
      <c r="B16" s="2">
        <f>B11-'20180101'!B11</f>
        <v>298958.05000000005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3208439.71</v>
      </c>
    </row>
    <row r="18" spans="1:14" x14ac:dyDescent="0.15">
      <c r="G18" s="1" t="s">
        <v>12</v>
      </c>
      <c r="H18" s="2"/>
      <c r="I18" s="15">
        <v>8602632</v>
      </c>
    </row>
    <row r="19" spans="1:14" x14ac:dyDescent="0.15">
      <c r="A19" s="2"/>
      <c r="G19" s="1" t="s">
        <v>24</v>
      </c>
      <c r="H19" s="2"/>
      <c r="I19" s="15">
        <f>I18+I17-I16</f>
        <v>13811071.710000001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114403.9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149642.75</v>
      </c>
    </row>
    <row r="26" spans="1:14" x14ac:dyDescent="0.15">
      <c r="A26" s="1" t="s">
        <v>71</v>
      </c>
      <c r="B26" s="2">
        <f>B4+E5+I18</f>
        <v>150580487.00999999</v>
      </c>
      <c r="G26" s="1"/>
      <c r="H26" s="1" t="s">
        <v>355</v>
      </c>
      <c r="I26" s="2">
        <v>534.84</v>
      </c>
    </row>
    <row r="27" spans="1:14" x14ac:dyDescent="0.15">
      <c r="A27" s="1" t="s">
        <v>90</v>
      </c>
      <c r="B27" s="2">
        <f>$B$13+$E$10+$I$25</f>
        <v>1226235.4899999993</v>
      </c>
      <c r="H27" s="1" t="s">
        <v>382</v>
      </c>
      <c r="I27" s="2">
        <f>I22-'20180102'!I22</f>
        <v>11521.689999999988</v>
      </c>
    </row>
    <row r="28" spans="1:14" x14ac:dyDescent="0.15">
      <c r="A28" s="1" t="s">
        <v>356</v>
      </c>
      <c r="B28" s="2">
        <f>B12+E8+I26</f>
        <v>1855.69</v>
      </c>
    </row>
    <row r="29" spans="1:14" x14ac:dyDescent="0.15">
      <c r="A29" s="1" t="s">
        <v>383</v>
      </c>
      <c r="B29" s="2">
        <f>B15+E11+I27</f>
        <v>64607.399999999994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7751</v>
      </c>
      <c r="D34" s="1" t="s">
        <v>78</v>
      </c>
      <c r="E34" s="2">
        <v>-3428531</v>
      </c>
      <c r="G34" s="16" t="s">
        <v>296</v>
      </c>
      <c r="H34" s="2">
        <f>E40</f>
        <v>1296184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1020</v>
      </c>
      <c r="D35" s="1" t="s">
        <v>182</v>
      </c>
      <c r="E35" s="10">
        <v>1579467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4144</v>
      </c>
      <c r="D36" s="1" t="s">
        <v>80</v>
      </c>
      <c r="E36" s="10">
        <v>60146</v>
      </c>
      <c r="G36" s="40" t="s">
        <v>298</v>
      </c>
      <c r="H36" s="41">
        <f>H34+H35</f>
        <v>1301341.605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1226</v>
      </c>
      <c r="D37" s="1" t="s">
        <v>81</v>
      </c>
      <c r="E37" s="2">
        <v>-5263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14141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1296184</v>
      </c>
    </row>
    <row r="41" spans="1:23" s="9" customFormat="1" x14ac:dyDescent="0.15">
      <c r="A41"/>
      <c r="B41"/>
      <c r="D41" s="1" t="s">
        <v>75</v>
      </c>
      <c r="E41" s="2">
        <v>953136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67331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137727</v>
      </c>
    </row>
    <row r="44" spans="1:23" x14ac:dyDescent="0.15">
      <c r="A44" s="8" t="s">
        <v>233</v>
      </c>
      <c r="D44" s="1" t="s">
        <v>375</v>
      </c>
      <c r="E44" s="2">
        <v>66519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812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1296184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1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15">
      <c r="B14" s="2"/>
      <c r="G14" s="1"/>
      <c r="H14" s="1" t="s">
        <v>31</v>
      </c>
      <c r="I14" s="15">
        <v>-12668400</v>
      </c>
    </row>
    <row r="15" spans="1:10" x14ac:dyDescent="0.1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3230108.66</v>
      </c>
    </row>
    <row r="18" spans="1:22" x14ac:dyDescent="0.15">
      <c r="G18" s="1" t="s">
        <v>12</v>
      </c>
      <c r="H18" s="2"/>
      <c r="I18" s="15">
        <v>13935936</v>
      </c>
    </row>
    <row r="19" spans="1:22" x14ac:dyDescent="0.15">
      <c r="A19" s="2"/>
      <c r="G19" s="1" t="s">
        <v>24</v>
      </c>
      <c r="H19" s="2"/>
      <c r="I19" s="15">
        <f>I18+I17-I16</f>
        <v>14166044.66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283991.84999999998</v>
      </c>
      <c r="N21" s="2"/>
    </row>
    <row r="22" spans="1:22" x14ac:dyDescent="0.15">
      <c r="G22" s="1"/>
      <c r="H22" s="1" t="s">
        <v>39</v>
      </c>
      <c r="I22" s="15">
        <v>66747.81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1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331359</v>
      </c>
    </row>
    <row r="39" spans="1:23" x14ac:dyDescent="0.1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1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1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1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1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15">
      <c r="B14" s="2"/>
      <c r="G14" s="1"/>
      <c r="H14" s="1" t="s">
        <v>31</v>
      </c>
      <c r="I14" s="15">
        <v>-13517520</v>
      </c>
    </row>
    <row r="15" spans="1:10" x14ac:dyDescent="0.1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5441805.1699999999</v>
      </c>
    </row>
    <row r="18" spans="1:22" x14ac:dyDescent="0.15">
      <c r="G18" s="1" t="s">
        <v>12</v>
      </c>
      <c r="H18" s="2"/>
      <c r="I18" s="15">
        <v>13878612</v>
      </c>
    </row>
    <row r="19" spans="1:22" x14ac:dyDescent="0.15">
      <c r="A19" s="2"/>
      <c r="G19" s="1" t="s">
        <v>24</v>
      </c>
      <c r="H19" s="2"/>
      <c r="I19" s="15">
        <f>I18+I17-I16</f>
        <v>16320417.170000002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283833.57</v>
      </c>
      <c r="N21" s="2"/>
    </row>
    <row r="22" spans="1:22" x14ac:dyDescent="0.15">
      <c r="G22" s="1"/>
      <c r="H22" s="1" t="s">
        <v>39</v>
      </c>
      <c r="I22" s="15">
        <v>66711.3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1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356494</v>
      </c>
    </row>
    <row r="39" spans="1:23" x14ac:dyDescent="0.1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1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1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15">
      <c r="B14" s="2"/>
      <c r="G14" s="1"/>
      <c r="H14" s="1" t="s">
        <v>31</v>
      </c>
      <c r="I14" s="15">
        <v>-11300160</v>
      </c>
    </row>
    <row r="15" spans="1:10" x14ac:dyDescent="0.1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9514762.4900000002</v>
      </c>
    </row>
    <row r="18" spans="1:22" x14ac:dyDescent="0.15">
      <c r="G18" s="1" t="s">
        <v>12</v>
      </c>
      <c r="H18" s="2"/>
      <c r="I18" s="15">
        <v>13720824</v>
      </c>
    </row>
    <row r="19" spans="1:22" x14ac:dyDescent="0.15">
      <c r="A19" s="2"/>
      <c r="G19" s="1" t="s">
        <v>24</v>
      </c>
      <c r="H19" s="2"/>
      <c r="I19" s="15">
        <f>I18+I17-I16</f>
        <v>20235586.490000002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283433.38</v>
      </c>
      <c r="N21" s="2"/>
    </row>
    <row r="22" spans="1:22" x14ac:dyDescent="0.15">
      <c r="G22" s="1"/>
      <c r="H22" s="1" t="s">
        <v>39</v>
      </c>
      <c r="I22" s="15">
        <v>66618.98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1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239218</v>
      </c>
    </row>
    <row r="39" spans="1:23" x14ac:dyDescent="0.1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1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3000000</v>
      </c>
      <c r="C44" s="2"/>
    </row>
    <row r="45" spans="1:23" x14ac:dyDescent="0.15">
      <c r="A45" s="16" t="s">
        <v>234</v>
      </c>
      <c r="B45" s="2">
        <v>3005157.605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1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1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15">
      <c r="B14" s="2"/>
      <c r="G14" s="1"/>
      <c r="H14" s="1" t="s">
        <v>31</v>
      </c>
      <c r="I14" s="15">
        <v>-11227920</v>
      </c>
    </row>
    <row r="15" spans="1:10" x14ac:dyDescent="0.1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9436698.4600000009</v>
      </c>
    </row>
    <row r="18" spans="1:22" x14ac:dyDescent="0.15">
      <c r="G18" s="1" t="s">
        <v>12</v>
      </c>
      <c r="H18" s="2"/>
      <c r="I18" s="15">
        <v>13482252</v>
      </c>
    </row>
    <row r="19" spans="1:22" x14ac:dyDescent="0.15">
      <c r="A19" s="2"/>
      <c r="G19" s="1" t="s">
        <v>24</v>
      </c>
      <c r="H19" s="2"/>
      <c r="I19" s="15">
        <f>I18+I17-I16</f>
        <v>19918950.460000001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283030.40999999997</v>
      </c>
      <c r="N21" s="2"/>
    </row>
    <row r="22" spans="1:22" x14ac:dyDescent="0.15">
      <c r="G22" s="1"/>
      <c r="H22" s="1" t="s">
        <v>39</v>
      </c>
      <c r="I22" s="15">
        <v>66526.009999999995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1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91216</v>
      </c>
    </row>
    <row r="39" spans="1:23" x14ac:dyDescent="0.1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1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1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1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1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15">
      <c r="B14" s="2"/>
      <c r="G14" s="1"/>
      <c r="H14" s="1" t="s">
        <v>31</v>
      </c>
      <c r="I14" s="15">
        <v>-11887260</v>
      </c>
    </row>
    <row r="15" spans="1:10" x14ac:dyDescent="0.1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9109968.8699999992</v>
      </c>
    </row>
    <row r="18" spans="1:22" x14ac:dyDescent="0.15">
      <c r="G18" s="1" t="s">
        <v>12</v>
      </c>
      <c r="H18" s="2"/>
      <c r="I18" s="15">
        <v>13163052</v>
      </c>
    </row>
    <row r="19" spans="1:22" x14ac:dyDescent="0.15">
      <c r="A19" s="2"/>
      <c r="G19" s="1" t="s">
        <v>24</v>
      </c>
      <c r="H19" s="2"/>
      <c r="I19" s="15">
        <f>I18+I17-I16</f>
        <v>19273020.869999997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282070.74</v>
      </c>
      <c r="N21" s="2"/>
    </row>
    <row r="22" spans="1:22" x14ac:dyDescent="0.15">
      <c r="G22" s="1"/>
      <c r="H22" s="1" t="s">
        <v>39</v>
      </c>
      <c r="I22" s="15">
        <v>66304.600000000006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1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62294</v>
      </c>
    </row>
    <row r="39" spans="1:23" x14ac:dyDescent="0.1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1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1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1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1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15">
      <c r="B14" s="2"/>
      <c r="G14" s="1"/>
      <c r="H14" s="1" t="s">
        <v>31</v>
      </c>
      <c r="I14" s="15">
        <v>-11859780</v>
      </c>
    </row>
    <row r="15" spans="1:10" x14ac:dyDescent="0.1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8815657.5999999996</v>
      </c>
    </row>
    <row r="18" spans="1:22" x14ac:dyDescent="0.15">
      <c r="G18" s="1" t="s">
        <v>12</v>
      </c>
      <c r="H18" s="2"/>
      <c r="I18" s="15">
        <v>13283592</v>
      </c>
    </row>
    <row r="19" spans="1:22" x14ac:dyDescent="0.15">
      <c r="A19" s="2"/>
      <c r="G19" s="1" t="s">
        <v>24</v>
      </c>
      <c r="H19" s="2"/>
      <c r="I19" s="15">
        <f>I18+I17-I16</f>
        <v>19099249.600000001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281517.07</v>
      </c>
      <c r="N21" s="2"/>
    </row>
    <row r="22" spans="1:22" x14ac:dyDescent="0.15">
      <c r="G22" s="1"/>
      <c r="H22" s="1" t="s">
        <v>39</v>
      </c>
      <c r="I22" s="15">
        <v>66176.87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1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47001</v>
      </c>
    </row>
    <row r="39" spans="1:23" x14ac:dyDescent="0.1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1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1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1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1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1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15">
      <c r="B14" s="2"/>
      <c r="G14" s="1"/>
      <c r="H14" s="1" t="s">
        <v>31</v>
      </c>
      <c r="I14" s="15">
        <v>-11860620</v>
      </c>
    </row>
    <row r="15" spans="1:10" x14ac:dyDescent="0.1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8806514.3499999996</v>
      </c>
    </row>
    <row r="18" spans="1:22" x14ac:dyDescent="0.15">
      <c r="G18" s="1" t="s">
        <v>12</v>
      </c>
      <c r="H18" s="2"/>
      <c r="I18" s="15">
        <v>13281840</v>
      </c>
    </row>
    <row r="19" spans="1:22" x14ac:dyDescent="0.15">
      <c r="A19" s="2"/>
      <c r="G19" s="1" t="s">
        <v>24</v>
      </c>
      <c r="H19" s="2"/>
      <c r="I19" s="15">
        <f>I18+I17-I16</f>
        <v>19088354.350000001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280568.81</v>
      </c>
      <c r="N21" s="2"/>
    </row>
    <row r="22" spans="1:22" x14ac:dyDescent="0.15">
      <c r="G22" s="1"/>
      <c r="H22" s="1" t="s">
        <v>322</v>
      </c>
      <c r="I22" s="15">
        <v>65958.12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1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59499</v>
      </c>
    </row>
    <row r="39" spans="1:23" x14ac:dyDescent="0.1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1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1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1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15">
      <c r="B14" s="2"/>
      <c r="G14" s="1"/>
      <c r="H14" s="1" t="s">
        <v>31</v>
      </c>
      <c r="I14" s="15">
        <v>-9474480</v>
      </c>
    </row>
    <row r="15" spans="1:10" x14ac:dyDescent="0.1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8948175.8900000006</v>
      </c>
    </row>
    <row r="18" spans="1:22" x14ac:dyDescent="0.15">
      <c r="G18" s="1" t="s">
        <v>12</v>
      </c>
      <c r="H18" s="2"/>
      <c r="I18" s="15">
        <v>13081128</v>
      </c>
    </row>
    <row r="19" spans="1:22" x14ac:dyDescent="0.15">
      <c r="A19" s="2"/>
      <c r="G19" s="1" t="s">
        <v>24</v>
      </c>
      <c r="H19" s="2"/>
      <c r="I19" s="15">
        <f>I18+I17-I16</f>
        <v>19029303.890000001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279937.99</v>
      </c>
      <c r="N21" s="2"/>
    </row>
    <row r="22" spans="1:22" x14ac:dyDescent="0.15">
      <c r="G22" s="1"/>
      <c r="H22" s="1" t="s">
        <v>322</v>
      </c>
      <c r="I22" s="15">
        <v>65812.58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1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93195</v>
      </c>
    </row>
    <row r="39" spans="1:23" x14ac:dyDescent="0.1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1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4.25" x14ac:dyDescent="0.15">
      <c r="A57" s="7" t="s">
        <v>109</v>
      </c>
    </row>
    <row r="58" spans="1:14" x14ac:dyDescent="0.1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1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1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1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1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1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1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1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15">
      <c r="B14" s="2"/>
      <c r="G14" s="1"/>
      <c r="H14" s="1" t="s">
        <v>31</v>
      </c>
      <c r="I14" s="15">
        <v>-10320540</v>
      </c>
    </row>
    <row r="15" spans="1:10" x14ac:dyDescent="0.1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9285803.4900000002</v>
      </c>
    </row>
    <row r="18" spans="1:22" x14ac:dyDescent="0.15">
      <c r="G18" s="1" t="s">
        <v>12</v>
      </c>
      <c r="H18" s="2"/>
      <c r="I18" s="15">
        <v>13015344</v>
      </c>
    </row>
    <row r="19" spans="1:22" x14ac:dyDescent="0.15">
      <c r="A19" s="2"/>
      <c r="G19" s="1" t="s">
        <v>24</v>
      </c>
      <c r="H19" s="2"/>
      <c r="I19" s="15">
        <f>I18+I17-I16</f>
        <v>19301147.490000002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322</v>
      </c>
      <c r="I22" s="15"/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1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360593</v>
      </c>
    </row>
    <row r="39" spans="1:23" x14ac:dyDescent="0.1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1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1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1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1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1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15">
      <c r="B14" s="2"/>
      <c r="G14" s="1"/>
      <c r="H14" s="1" t="s">
        <v>31</v>
      </c>
      <c r="I14" s="15">
        <v>-11185800</v>
      </c>
    </row>
    <row r="15" spans="1:10" x14ac:dyDescent="0.1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15">
      <c r="A16" s="1"/>
      <c r="B16" s="2"/>
      <c r="G16" s="1" t="s">
        <v>5</v>
      </c>
      <c r="H16" s="2"/>
      <c r="I16" s="15">
        <v>3000000</v>
      </c>
    </row>
    <row r="17" spans="1:22" x14ac:dyDescent="0.15">
      <c r="A17" s="6"/>
      <c r="B17" s="2"/>
      <c r="G17" s="1" t="s">
        <v>26</v>
      </c>
      <c r="H17" s="2"/>
      <c r="I17" s="15">
        <v>9193020.5199999996</v>
      </c>
    </row>
    <row r="18" spans="1:22" x14ac:dyDescent="0.15">
      <c r="G18" s="1" t="s">
        <v>12</v>
      </c>
      <c r="H18" s="2"/>
      <c r="I18" s="15">
        <v>13408620</v>
      </c>
    </row>
    <row r="19" spans="1:22" x14ac:dyDescent="0.15">
      <c r="A19" s="2"/>
      <c r="G19" s="1" t="s">
        <v>24</v>
      </c>
      <c r="H19" s="2"/>
      <c r="I19" s="15">
        <f>I18+I17-I16</f>
        <v>19601640.52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279068.40999999997</v>
      </c>
      <c r="N21" s="2"/>
    </row>
    <row r="22" spans="1:22" x14ac:dyDescent="0.15">
      <c r="G22" s="1"/>
      <c r="H22" s="1" t="s">
        <v>322</v>
      </c>
      <c r="I22" s="15">
        <v>65611.95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1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826566</v>
      </c>
    </row>
    <row r="39" spans="1:23" x14ac:dyDescent="0.1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1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A16" sqref="A16:B16"/>
    </sheetView>
  </sheetViews>
  <sheetFormatPr defaultRowHeight="13.5" x14ac:dyDescent="0.15"/>
  <cols>
    <col min="1" max="1" width="25.5" customWidth="1"/>
    <col min="2" max="2" width="21.5" bestFit="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22772194.57</v>
      </c>
      <c r="D3" s="1" t="s">
        <v>1</v>
      </c>
      <c r="E3" s="18">
        <v>38725531.840000004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116418299.76000001</v>
      </c>
      <c r="D4" s="1" t="s">
        <v>11</v>
      </c>
      <c r="E4" s="38">
        <v>12787169.039999999</v>
      </c>
      <c r="H4" s="1" t="s">
        <v>323</v>
      </c>
      <c r="I4" s="13">
        <v>20</v>
      </c>
      <c r="J4" s="13">
        <v>-2</v>
      </c>
    </row>
    <row r="5" spans="1:10" x14ac:dyDescent="0.15">
      <c r="A5" s="1" t="s">
        <v>3</v>
      </c>
      <c r="B5" s="2">
        <f>B4+B3</f>
        <v>139190494.33000001</v>
      </c>
      <c r="D5" s="1" t="s">
        <v>12</v>
      </c>
      <c r="E5" s="2">
        <v>25938362.800000001</v>
      </c>
      <c r="H5" s="1" t="s">
        <v>389</v>
      </c>
      <c r="I5" s="13">
        <v>8</v>
      </c>
      <c r="J5" s="13"/>
    </row>
    <row r="6" spans="1:10" x14ac:dyDescent="0.15">
      <c r="A6" s="1" t="s">
        <v>11</v>
      </c>
      <c r="B6" s="2">
        <v>127781366.54000001</v>
      </c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15">
      <c r="A8" s="1" t="s">
        <v>5</v>
      </c>
      <c r="B8" s="2">
        <v>196980000</v>
      </c>
      <c r="D8" s="1" t="s">
        <v>86</v>
      </c>
      <c r="E8" s="18">
        <v>2236.8000000000002</v>
      </c>
      <c r="G8" s="1"/>
      <c r="H8" s="1"/>
    </row>
    <row r="9" spans="1:10" x14ac:dyDescent="0.15">
      <c r="A9" s="1" t="s">
        <v>82</v>
      </c>
      <c r="B9" s="2">
        <v>9171.9699999999993</v>
      </c>
      <c r="D9" s="1" t="s">
        <v>88</v>
      </c>
      <c r="E9" s="3">
        <v>3001</v>
      </c>
      <c r="H9" s="1"/>
    </row>
    <row r="10" spans="1:10" x14ac:dyDescent="0.15">
      <c r="A10" s="1" t="s">
        <v>83</v>
      </c>
      <c r="B10" s="2">
        <v>105000000</v>
      </c>
      <c r="D10" s="1" t="s">
        <v>85</v>
      </c>
      <c r="E10" s="2">
        <f>'20180302'!E10+'20180305'!E8</f>
        <v>790021.89999999944</v>
      </c>
      <c r="G10" s="1"/>
      <c r="H10" s="1" t="s">
        <v>42</v>
      </c>
      <c r="I10" s="3">
        <f>SUMIF(I4:I9,"&gt;=0")</f>
        <v>52</v>
      </c>
    </row>
    <row r="11" spans="1:10" x14ac:dyDescent="0.15">
      <c r="A11" s="1" t="s">
        <v>84</v>
      </c>
      <c r="B11" s="2">
        <f>'20180302'!B11+'20180305'!B9</f>
        <v>1889059.11</v>
      </c>
      <c r="D11" s="1" t="s">
        <v>381</v>
      </c>
      <c r="E11" s="2">
        <f>E8+'20180302'!E11</f>
        <v>35004.800000000003</v>
      </c>
      <c r="G11" s="1"/>
      <c r="H11" s="1" t="s">
        <v>43</v>
      </c>
      <c r="I11" s="3">
        <f>SUMIF(I4:J7,"&lt;0")</f>
        <v>-6</v>
      </c>
    </row>
    <row r="12" spans="1:10" x14ac:dyDescent="0.15">
      <c r="A12" s="1" t="s">
        <v>86</v>
      </c>
      <c r="B12" s="18">
        <v>915.81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'20180302'!B13+'20180305'!B12</f>
        <v>285249.98999999987</v>
      </c>
      <c r="E13" s="2"/>
      <c r="G13" s="1"/>
      <c r="H13" s="1" t="s">
        <v>30</v>
      </c>
      <c r="I13" s="15">
        <v>44625840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-5153760</v>
      </c>
    </row>
    <row r="15" spans="1:10" x14ac:dyDescent="0.15">
      <c r="A15" s="1" t="s">
        <v>380</v>
      </c>
      <c r="B15" s="2">
        <f>B12+'20180302'!B15</f>
        <v>16760.059999999998</v>
      </c>
      <c r="G15" s="1"/>
      <c r="H15" s="1" t="s">
        <v>32</v>
      </c>
      <c r="I15" s="15">
        <f>I14+I13</f>
        <v>39472080</v>
      </c>
    </row>
    <row r="16" spans="1:10" x14ac:dyDescent="0.15">
      <c r="A16" s="1" t="s">
        <v>392</v>
      </c>
      <c r="B16" s="2">
        <f>B11-'20180101'!B11</f>
        <v>289592.23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5217534.55</v>
      </c>
    </row>
    <row r="18" spans="1:14" x14ac:dyDescent="0.15">
      <c r="G18" s="1" t="s">
        <v>12</v>
      </c>
      <c r="H18" s="2"/>
      <c r="I18" s="15">
        <v>6700941</v>
      </c>
    </row>
    <row r="19" spans="1:14" x14ac:dyDescent="0.15">
      <c r="A19" s="2"/>
      <c r="G19" s="1" t="s">
        <v>24</v>
      </c>
      <c r="H19" s="2"/>
      <c r="I19" s="15">
        <f>I18+I17-I16</f>
        <v>13918475.550000001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113869.06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149107.91</v>
      </c>
    </row>
    <row r="26" spans="1:14" x14ac:dyDescent="0.15">
      <c r="A26" s="1" t="s">
        <v>71</v>
      </c>
      <c r="B26" s="2">
        <f>B4+E5+I18</f>
        <v>149057603.56</v>
      </c>
      <c r="G26" s="1"/>
      <c r="H26" s="1" t="s">
        <v>355</v>
      </c>
      <c r="I26" s="2">
        <v>634.74</v>
      </c>
    </row>
    <row r="27" spans="1:14" x14ac:dyDescent="0.15">
      <c r="A27" s="1" t="s">
        <v>90</v>
      </c>
      <c r="B27" s="2">
        <f>$B$13+$E$10+$I$25</f>
        <v>1224379.7999999991</v>
      </c>
      <c r="H27" s="1" t="s">
        <v>382</v>
      </c>
      <c r="I27" s="2">
        <f>I22-'20180102'!I22</f>
        <v>10986.849999999991</v>
      </c>
    </row>
    <row r="28" spans="1:14" x14ac:dyDescent="0.15">
      <c r="A28" s="1" t="s">
        <v>356</v>
      </c>
      <c r="B28" s="2">
        <f>B12+E8+I26</f>
        <v>3787.3500000000004</v>
      </c>
    </row>
    <row r="29" spans="1:14" x14ac:dyDescent="0.15">
      <c r="A29" s="1" t="s">
        <v>383</v>
      </c>
      <c r="B29" s="2">
        <f>B15+E11+I27</f>
        <v>62751.709999999992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6814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939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13029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1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-110583</v>
      </c>
    </row>
    <row r="44" spans="1:23" x14ac:dyDescent="0.15">
      <c r="A44" s="8" t="s">
        <v>233</v>
      </c>
      <c r="D44" s="1" t="s">
        <v>375</v>
      </c>
      <c r="E44" s="2">
        <v>120031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1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1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15">
      <c r="B14" s="2"/>
      <c r="G14" s="1"/>
      <c r="H14" s="1" t="s">
        <v>31</v>
      </c>
      <c r="I14" s="15">
        <v>-7929120</v>
      </c>
    </row>
    <row r="15" spans="1:10" x14ac:dyDescent="0.1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11414438.529999999</v>
      </c>
    </row>
    <row r="18" spans="1:22" x14ac:dyDescent="0.15">
      <c r="G18" s="1" t="s">
        <v>12</v>
      </c>
      <c r="H18" s="2"/>
      <c r="I18" s="15">
        <v>12850812</v>
      </c>
    </row>
    <row r="19" spans="1:22" x14ac:dyDescent="0.15">
      <c r="A19" s="2"/>
      <c r="G19" s="1" t="s">
        <v>24</v>
      </c>
      <c r="H19" s="2"/>
      <c r="I19" s="15">
        <f>I18+I17-I16</f>
        <v>19265250.530000001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278509.17</v>
      </c>
      <c r="N21" s="2"/>
    </row>
    <row r="22" spans="1:22" x14ac:dyDescent="0.15">
      <c r="G22" s="1"/>
      <c r="H22" s="1" t="s">
        <v>322</v>
      </c>
      <c r="I22" s="15">
        <v>65482.94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1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830271</v>
      </c>
    </row>
    <row r="39" spans="1:23" x14ac:dyDescent="0.1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1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1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1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1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15">
      <c r="B14" s="2"/>
      <c r="G14" s="1"/>
      <c r="H14" s="1" t="s">
        <v>31</v>
      </c>
      <c r="I14" s="15">
        <v>-11181120</v>
      </c>
    </row>
    <row r="15" spans="1:10" x14ac:dyDescent="0.1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11012206.85</v>
      </c>
    </row>
    <row r="18" spans="1:22" x14ac:dyDescent="0.15">
      <c r="G18" s="1" t="s">
        <v>12</v>
      </c>
      <c r="H18" s="2"/>
      <c r="I18" s="15">
        <v>13563228</v>
      </c>
    </row>
    <row r="19" spans="1:22" x14ac:dyDescent="0.15">
      <c r="A19" s="2"/>
      <c r="G19" s="1" t="s">
        <v>24</v>
      </c>
      <c r="H19" s="2"/>
      <c r="I19" s="15">
        <f>I18+I17-I16</f>
        <v>19575434.850000001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277155.32</v>
      </c>
      <c r="N21" s="2"/>
    </row>
    <row r="22" spans="1:22" x14ac:dyDescent="0.15">
      <c r="G22" s="1"/>
      <c r="H22" s="1" t="s">
        <v>322</v>
      </c>
      <c r="I22" s="15">
        <v>65170.62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1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313788</v>
      </c>
    </row>
    <row r="39" spans="1:23" x14ac:dyDescent="0.1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1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1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1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1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15">
      <c r="B14" s="2"/>
      <c r="G14" s="1"/>
      <c r="H14" s="1" t="s">
        <v>31</v>
      </c>
      <c r="I14" s="15">
        <v>-14302440</v>
      </c>
    </row>
    <row r="15" spans="1:10" x14ac:dyDescent="0.1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14101068</v>
      </c>
    </row>
    <row r="19" spans="1:22" x14ac:dyDescent="0.15">
      <c r="A19" s="2"/>
      <c r="G19" s="1" t="s">
        <v>24</v>
      </c>
      <c r="H19" s="2"/>
      <c r="I19" s="15">
        <f>I18+I17-I16</f>
        <v>19287513.149999999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276517.8</v>
      </c>
      <c r="N21" s="2"/>
    </row>
    <row r="22" spans="1:22" x14ac:dyDescent="0.15">
      <c r="G22" s="1"/>
      <c r="H22" s="1" t="s">
        <v>322</v>
      </c>
      <c r="I22" s="15">
        <v>65023.55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1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986420</v>
      </c>
    </row>
    <row r="39" spans="1:23" x14ac:dyDescent="0.1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1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1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1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1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15">
      <c r="B14" s="2"/>
      <c r="G14" s="1"/>
      <c r="H14" s="1" t="s">
        <v>31</v>
      </c>
      <c r="I14" s="15">
        <v>-11773800</v>
      </c>
    </row>
    <row r="15" spans="1:10" x14ac:dyDescent="0.1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10186445.15</v>
      </c>
    </row>
    <row r="18" spans="1:22" x14ac:dyDescent="0.15">
      <c r="G18" s="1" t="s">
        <v>12</v>
      </c>
      <c r="H18" s="2"/>
      <c r="I18" s="15">
        <v>13304172</v>
      </c>
    </row>
    <row r="19" spans="1:22" x14ac:dyDescent="0.15">
      <c r="A19" s="2"/>
      <c r="G19" s="1" t="s">
        <v>24</v>
      </c>
      <c r="H19" s="2"/>
      <c r="I19" s="15">
        <f>I17+I18-I16</f>
        <v>18490617.149999999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275645.59999999998</v>
      </c>
      <c r="N21" s="2"/>
    </row>
    <row r="22" spans="1:22" x14ac:dyDescent="0.15">
      <c r="G22" s="1"/>
      <c r="H22" s="1" t="s">
        <v>322</v>
      </c>
      <c r="I22" s="15">
        <v>64822.32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1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1182448</v>
      </c>
    </row>
    <row r="39" spans="1:23" x14ac:dyDescent="0.1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1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1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1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1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15">
      <c r="B14" s="2"/>
      <c r="G14" s="1"/>
      <c r="H14" s="1" t="s">
        <v>31</v>
      </c>
      <c r="I14" s="15">
        <v>-16588200</v>
      </c>
    </row>
    <row r="15" spans="1:10" x14ac:dyDescent="0.1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9888025.4299999997</v>
      </c>
    </row>
    <row r="18" spans="1:22" x14ac:dyDescent="0.15">
      <c r="G18" s="1" t="s">
        <v>12</v>
      </c>
      <c r="H18" s="2"/>
      <c r="I18" s="15">
        <v>13851060</v>
      </c>
    </row>
    <row r="19" spans="1:22" x14ac:dyDescent="0.15">
      <c r="A19" s="2"/>
      <c r="G19" s="1" t="s">
        <v>24</v>
      </c>
      <c r="H19" s="2"/>
      <c r="I19" s="15">
        <f>I17+I18-I16</f>
        <v>18739085.43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274469.64</v>
      </c>
      <c r="N21" s="2"/>
    </row>
    <row r="22" spans="1:22" x14ac:dyDescent="0.15">
      <c r="G22" s="1"/>
      <c r="H22" s="1" t="s">
        <v>322</v>
      </c>
      <c r="I22" s="15">
        <v>64551.040000000001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1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521371</v>
      </c>
    </row>
    <row r="39" spans="1:23" x14ac:dyDescent="0.1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1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1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1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1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1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1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15">
      <c r="B14" s="2"/>
      <c r="G14" s="1"/>
      <c r="H14" s="1" t="s">
        <v>31</v>
      </c>
      <c r="I14" s="15">
        <v>-11028780</v>
      </c>
    </row>
    <row r="15" spans="1:10" x14ac:dyDescent="0.1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13205753.6</v>
      </c>
    </row>
    <row r="18" spans="1:22" x14ac:dyDescent="0.15">
      <c r="G18" s="1" t="s">
        <v>12</v>
      </c>
      <c r="H18" s="2"/>
      <c r="I18" s="15">
        <v>13249800</v>
      </c>
    </row>
    <row r="19" spans="1:22" x14ac:dyDescent="0.15">
      <c r="A19" s="2"/>
      <c r="G19" s="1" t="s">
        <v>24</v>
      </c>
      <c r="H19" s="2"/>
      <c r="I19" s="15">
        <f>I17+I18-I16</f>
        <v>18455553.600000001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272895.42</v>
      </c>
      <c r="N21" s="2"/>
    </row>
    <row r="22" spans="1:22" x14ac:dyDescent="0.15">
      <c r="G22" s="1"/>
      <c r="H22" s="1" t="s">
        <v>322</v>
      </c>
      <c r="I22" s="15">
        <v>64187.87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1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1673810</v>
      </c>
    </row>
    <row r="39" spans="1:23" x14ac:dyDescent="0.1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1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1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1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1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1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1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15">
      <c r="B14" s="2"/>
      <c r="G14" s="1"/>
      <c r="H14" s="1" t="s">
        <v>31</v>
      </c>
      <c r="I14" s="15">
        <v>-8533260</v>
      </c>
    </row>
    <row r="15" spans="1:10" x14ac:dyDescent="0.1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15">
      <c r="A16" s="1"/>
      <c r="B16" s="2"/>
      <c r="G16" s="1" t="s">
        <v>5</v>
      </c>
      <c r="H16" s="2"/>
      <c r="I16" s="15">
        <v>8000000</v>
      </c>
    </row>
    <row r="17" spans="1:22" x14ac:dyDescent="0.15">
      <c r="A17" s="6"/>
      <c r="B17" s="2"/>
      <c r="G17" s="1" t="s">
        <v>26</v>
      </c>
      <c r="H17" s="2"/>
      <c r="I17" s="15">
        <v>11050697.210000001</v>
      </c>
    </row>
    <row r="18" spans="1:22" x14ac:dyDescent="0.15">
      <c r="G18" s="1" t="s">
        <v>12</v>
      </c>
      <c r="H18" s="2"/>
      <c r="I18" s="15">
        <v>14498184</v>
      </c>
    </row>
    <row r="19" spans="1:22" x14ac:dyDescent="0.15">
      <c r="A19" s="2"/>
      <c r="G19" s="1" t="s">
        <v>24</v>
      </c>
      <c r="H19" s="2"/>
      <c r="I19" s="15">
        <f>I17+I18-I16</f>
        <v>17548881.210000001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271492.71000000002</v>
      </c>
      <c r="N21" s="2"/>
    </row>
    <row r="22" spans="1:22" x14ac:dyDescent="0.15">
      <c r="G22" s="1"/>
      <c r="H22" s="1" t="s">
        <v>322</v>
      </c>
      <c r="I22" s="15">
        <v>63864.26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1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2142196</v>
      </c>
    </row>
    <row r="39" spans="1:23" x14ac:dyDescent="0.1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1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1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1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1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15">
      <c r="B14" s="2"/>
      <c r="G14" s="1"/>
      <c r="H14" s="1" t="s">
        <v>31</v>
      </c>
      <c r="I14" s="15">
        <v>-3807180</v>
      </c>
    </row>
    <row r="15" spans="1:10" x14ac:dyDescent="0.1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5558209.4800000004</v>
      </c>
    </row>
    <row r="18" spans="1:22" x14ac:dyDescent="0.15">
      <c r="G18" s="1" t="s">
        <v>12</v>
      </c>
      <c r="H18" s="2"/>
      <c r="I18" s="15">
        <v>15827664</v>
      </c>
    </row>
    <row r="19" spans="1:22" x14ac:dyDescent="0.15">
      <c r="A19" s="2"/>
      <c r="G19" s="1" t="s">
        <v>24</v>
      </c>
      <c r="H19" s="2"/>
      <c r="I19" s="15">
        <f>I17+I18-I16</f>
        <v>16385873.48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270100.09999999998</v>
      </c>
      <c r="N21" s="2"/>
    </row>
    <row r="22" spans="1:22" x14ac:dyDescent="0.15">
      <c r="G22" s="1"/>
      <c r="H22" s="1" t="s">
        <v>322</v>
      </c>
      <c r="I22" s="15">
        <v>63542.99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1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1658695</v>
      </c>
    </row>
    <row r="39" spans="1:23" x14ac:dyDescent="0.1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1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1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15">
      <c r="B14" s="2"/>
      <c r="G14" s="1"/>
      <c r="H14" s="1" t="s">
        <v>31</v>
      </c>
      <c r="I14" s="15">
        <v>-3086220</v>
      </c>
    </row>
    <row r="15" spans="1:10" x14ac:dyDescent="0.1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6778706.1900000004</v>
      </c>
    </row>
    <row r="18" spans="1:22" x14ac:dyDescent="0.15">
      <c r="G18" s="1" t="s">
        <v>12</v>
      </c>
      <c r="H18" s="2"/>
      <c r="I18" s="15">
        <v>15147000</v>
      </c>
    </row>
    <row r="19" spans="1:22" x14ac:dyDescent="0.15">
      <c r="A19" s="2"/>
      <c r="G19" s="1" t="s">
        <v>24</v>
      </c>
      <c r="H19" s="2"/>
      <c r="I19" s="15">
        <f>I17+I18-I16</f>
        <v>16925706.190000001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269178.14</v>
      </c>
      <c r="N21" s="2"/>
    </row>
    <row r="22" spans="1:22" x14ac:dyDescent="0.15">
      <c r="G22" s="1"/>
      <c r="H22" s="1" t="s">
        <v>322</v>
      </c>
      <c r="I22" s="15">
        <v>63330.28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1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1340311</v>
      </c>
    </row>
    <row r="39" spans="1:23" x14ac:dyDescent="0.1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1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1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15">
      <c r="B14" s="2"/>
      <c r="G14" s="1"/>
      <c r="H14" s="1" t="s">
        <v>31</v>
      </c>
      <c r="I14" s="15">
        <v>-21278740</v>
      </c>
    </row>
    <row r="15" spans="1:10" x14ac:dyDescent="0.1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5045193.1100000003</v>
      </c>
    </row>
    <row r="18" spans="1:22" x14ac:dyDescent="0.15">
      <c r="G18" s="1" t="s">
        <v>12</v>
      </c>
      <c r="H18" s="2"/>
      <c r="I18" s="15">
        <v>15659472</v>
      </c>
    </row>
    <row r="19" spans="1:22" x14ac:dyDescent="0.15">
      <c r="A19" s="2"/>
      <c r="G19" s="1" t="s">
        <v>24</v>
      </c>
      <c r="H19" s="2"/>
      <c r="I19" s="15">
        <f>I17+I18-I16</f>
        <v>15704665.109999999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268719.03999999998</v>
      </c>
      <c r="N21" s="2"/>
    </row>
    <row r="22" spans="1:22" x14ac:dyDescent="0.15">
      <c r="G22" s="1"/>
      <c r="H22" s="1" t="s">
        <v>322</v>
      </c>
      <c r="I22" s="15">
        <v>63224.36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1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-378842</v>
      </c>
    </row>
    <row r="39" spans="1:23" x14ac:dyDescent="0.1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1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1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1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1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1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1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1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1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1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15">
      <c r="A15" s="1" t="s">
        <v>380</v>
      </c>
      <c r="B15" s="2">
        <f>B12+'20180301'!B15</f>
        <v>15844.249999999996</v>
      </c>
      <c r="G15" s="1"/>
      <c r="H15" s="1" t="s">
        <v>32</v>
      </c>
      <c r="I15" s="15">
        <f>I14+I13</f>
        <v>29385540</v>
      </c>
    </row>
    <row r="16" spans="1:10" x14ac:dyDescent="0.15">
      <c r="A16" s="1" t="s">
        <v>392</v>
      </c>
      <c r="B16" s="2">
        <f>B11-'20180101'!B11</f>
        <v>280420.26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5717479.29</v>
      </c>
    </row>
    <row r="18" spans="1:14" x14ac:dyDescent="0.15">
      <c r="G18" s="1" t="s">
        <v>12</v>
      </c>
      <c r="H18" s="2"/>
      <c r="I18" s="15">
        <v>6354333</v>
      </c>
    </row>
    <row r="19" spans="1:14" x14ac:dyDescent="0.15">
      <c r="A19" s="2"/>
      <c r="G19" s="1" t="s">
        <v>24</v>
      </c>
      <c r="H19" s="2"/>
      <c r="I19" s="15">
        <f>I18+I17-I16</f>
        <v>14071812.289999999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113234.32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1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1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15">
      <c r="A28" s="1" t="s">
        <v>356</v>
      </c>
      <c r="B28" s="2">
        <f>B12+E8+I26</f>
        <v>2724.83</v>
      </c>
    </row>
    <row r="29" spans="1:14" x14ac:dyDescent="0.15">
      <c r="A29" s="1" t="s">
        <v>383</v>
      </c>
      <c r="B29" s="2">
        <f>B15+E11+I27</f>
        <v>58964.36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1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-30347</v>
      </c>
    </row>
    <row r="44" spans="1:23" x14ac:dyDescent="0.15">
      <c r="A44" s="8" t="s">
        <v>233</v>
      </c>
      <c r="D44" s="1" t="s">
        <v>375</v>
      </c>
      <c r="E44" s="2">
        <v>-54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1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1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15">
      <c r="B14" s="2"/>
      <c r="G14" s="1"/>
      <c r="H14" s="1" t="s">
        <v>31</v>
      </c>
      <c r="I14" s="15">
        <v>-1514880</v>
      </c>
    </row>
    <row r="15" spans="1:10" x14ac:dyDescent="0.1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5253528.72</v>
      </c>
    </row>
    <row r="18" spans="1:22" x14ac:dyDescent="0.15">
      <c r="G18" s="1" t="s">
        <v>12</v>
      </c>
      <c r="H18" s="2"/>
      <c r="I18" s="15">
        <v>15145152</v>
      </c>
    </row>
    <row r="19" spans="1:22" x14ac:dyDescent="0.15">
      <c r="A19" s="2"/>
      <c r="G19" s="1" t="s">
        <v>24</v>
      </c>
      <c r="H19" s="2"/>
      <c r="I19" s="15">
        <f>I17+I18-I16</f>
        <v>15398680.719999999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268417.31</v>
      </c>
      <c r="N21" s="2"/>
    </row>
    <row r="22" spans="1:22" x14ac:dyDescent="0.15">
      <c r="G22" s="1"/>
      <c r="H22" s="1" t="s">
        <v>322</v>
      </c>
      <c r="I22" s="15">
        <v>63154.75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1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-641232</v>
      </c>
    </row>
    <row r="39" spans="1:23" x14ac:dyDescent="0.1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1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1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1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1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15">
      <c r="B14" s="2"/>
      <c r="G14" s="1"/>
      <c r="H14" s="1" t="s">
        <v>31</v>
      </c>
      <c r="I14" s="15">
        <v>-2280780</v>
      </c>
    </row>
    <row r="15" spans="1:10" x14ac:dyDescent="0.1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5787628.79</v>
      </c>
    </row>
    <row r="18" spans="1:22" x14ac:dyDescent="0.15">
      <c r="G18" s="1" t="s">
        <v>12</v>
      </c>
      <c r="H18" s="2"/>
      <c r="I18" s="15">
        <v>14905836</v>
      </c>
    </row>
    <row r="19" spans="1:22" x14ac:dyDescent="0.15">
      <c r="A19" s="2"/>
      <c r="G19" s="1" t="s">
        <v>24</v>
      </c>
      <c r="H19" s="2"/>
      <c r="I19" s="15">
        <f>I17+I18-I16</f>
        <v>15693464.789999999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268191.59000000003</v>
      </c>
      <c r="N21" s="2"/>
    </row>
    <row r="22" spans="1:22" x14ac:dyDescent="0.15">
      <c r="G22" s="1"/>
      <c r="H22" s="1" t="s">
        <v>322</v>
      </c>
      <c r="I22" s="15">
        <v>63102.68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1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-581566</v>
      </c>
    </row>
    <row r="39" spans="1:23" x14ac:dyDescent="0.1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1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1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1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1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15">
      <c r="B14" s="2"/>
      <c r="G14" s="1"/>
      <c r="H14" s="1" t="s">
        <v>31</v>
      </c>
      <c r="I14" s="15">
        <v>-2270640</v>
      </c>
    </row>
    <row r="15" spans="1:10" x14ac:dyDescent="0.1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6591730.0999999996</v>
      </c>
    </row>
    <row r="18" spans="1:22" x14ac:dyDescent="0.15">
      <c r="G18" s="1" t="s">
        <v>12</v>
      </c>
      <c r="H18" s="2"/>
      <c r="I18" s="15">
        <v>13978416</v>
      </c>
    </row>
    <row r="19" spans="1:22" x14ac:dyDescent="0.15">
      <c r="A19" s="2"/>
      <c r="G19" s="1" t="s">
        <v>24</v>
      </c>
      <c r="H19" s="2"/>
      <c r="I19" s="15">
        <f>I17+I18-I16</f>
        <v>15570146.100000001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267440.45</v>
      </c>
      <c r="N21" s="2"/>
    </row>
    <row r="22" spans="1:22" x14ac:dyDescent="0.15">
      <c r="G22" s="1"/>
      <c r="H22" s="1" t="s">
        <v>322</v>
      </c>
      <c r="I22" s="15">
        <v>62929.37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1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-309588</v>
      </c>
    </row>
    <row r="39" spans="1:23" x14ac:dyDescent="0.1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1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1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15">
      <c r="B14" s="2"/>
      <c r="G14" s="1"/>
      <c r="H14" s="1" t="s">
        <v>31</v>
      </c>
      <c r="I14" s="15">
        <v>-1491840</v>
      </c>
    </row>
    <row r="15" spans="1:10" x14ac:dyDescent="0.1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3058998.76</v>
      </c>
    </row>
    <row r="18" spans="1:22" x14ac:dyDescent="0.15">
      <c r="G18" s="1" t="s">
        <v>12</v>
      </c>
      <c r="H18" s="2"/>
      <c r="I18" s="15">
        <v>13290924</v>
      </c>
    </row>
    <row r="19" spans="1:22" x14ac:dyDescent="0.15">
      <c r="A19" s="2"/>
      <c r="G19" s="1" t="s">
        <v>24</v>
      </c>
      <c r="H19" s="2"/>
      <c r="I19" s="15">
        <f>I17+I18-I16</f>
        <v>14349922.76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267142.86</v>
      </c>
      <c r="N21" s="2"/>
    </row>
    <row r="22" spans="1:22" x14ac:dyDescent="0.15">
      <c r="G22" s="1"/>
      <c r="H22" s="1" t="s">
        <v>322</v>
      </c>
      <c r="I22" s="15">
        <v>62860.71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1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555292</v>
      </c>
    </row>
    <row r="39" spans="1:23" x14ac:dyDescent="0.1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1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1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1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1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15">
      <c r="B14" s="2"/>
      <c r="G14" s="1"/>
      <c r="H14" s="1" t="s">
        <v>31</v>
      </c>
      <c r="I14" s="15">
        <v>-753420</v>
      </c>
    </row>
    <row r="15" spans="1:10" x14ac:dyDescent="0.1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5331206.84</v>
      </c>
    </row>
    <row r="18" spans="1:22" x14ac:dyDescent="0.15">
      <c r="G18" s="1" t="s">
        <v>12</v>
      </c>
      <c r="H18" s="2"/>
      <c r="I18" s="15">
        <v>11641968</v>
      </c>
    </row>
    <row r="19" spans="1:22" x14ac:dyDescent="0.15">
      <c r="A19" s="2"/>
      <c r="G19" s="1" t="s">
        <v>24</v>
      </c>
      <c r="H19" s="2"/>
      <c r="I19" s="15">
        <f>I17+I18-I16</f>
        <v>14973174.84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266180.23</v>
      </c>
      <c r="N21" s="2"/>
    </row>
    <row r="22" spans="1:22" x14ac:dyDescent="0.15">
      <c r="G22" s="1"/>
      <c r="H22" s="1" t="s">
        <v>322</v>
      </c>
      <c r="I22" s="15">
        <v>62638.63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1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-314039</v>
      </c>
    </row>
    <row r="39" spans="1:23" x14ac:dyDescent="0.1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1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1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15">
      <c r="B14" s="2"/>
      <c r="G14" s="1"/>
      <c r="H14" s="1" t="s">
        <v>31</v>
      </c>
      <c r="I14" s="15">
        <v>-2274840</v>
      </c>
    </row>
    <row r="15" spans="1:10" x14ac:dyDescent="0.1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5741924.1399999997</v>
      </c>
    </row>
    <row r="18" spans="1:22" x14ac:dyDescent="0.1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1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265806.14</v>
      </c>
      <c r="N21" s="2"/>
    </row>
    <row r="22" spans="1:22" x14ac:dyDescent="0.15">
      <c r="G22" s="1"/>
      <c r="H22" s="1" t="s">
        <v>322</v>
      </c>
      <c r="I22" s="15">
        <v>62552.33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1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-355830</v>
      </c>
    </row>
    <row r="39" spans="1:23" x14ac:dyDescent="0.1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1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1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1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15">
      <c r="B14" s="2"/>
      <c r="G14" s="1"/>
      <c r="H14" s="1" t="s">
        <v>31</v>
      </c>
      <c r="I14" s="15">
        <v>-2278800</v>
      </c>
    </row>
    <row r="15" spans="1:10" x14ac:dyDescent="0.1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265506.01</v>
      </c>
      <c r="N21" s="2"/>
    </row>
    <row r="22" spans="1:22" x14ac:dyDescent="0.15">
      <c r="G22" s="1"/>
      <c r="H22" s="1" t="s">
        <v>39</v>
      </c>
      <c r="I22" s="15">
        <v>62483.09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1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-433291</v>
      </c>
    </row>
    <row r="39" spans="1:23" x14ac:dyDescent="0.1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1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1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1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1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15">
      <c r="B14" s="2"/>
      <c r="G14" s="1"/>
      <c r="H14" s="1" t="s">
        <v>31</v>
      </c>
      <c r="I14" s="15">
        <v>-3020280</v>
      </c>
    </row>
    <row r="15" spans="1:10" x14ac:dyDescent="0.1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6563310.9500000002</v>
      </c>
    </row>
    <row r="18" spans="1:22" x14ac:dyDescent="0.15">
      <c r="G18" s="1" t="s">
        <v>12</v>
      </c>
      <c r="H18" s="2"/>
      <c r="I18" s="15">
        <v>10638924</v>
      </c>
    </row>
    <row r="19" spans="1:22" x14ac:dyDescent="0.15">
      <c r="A19" s="2"/>
      <c r="G19" s="1" t="s">
        <v>24</v>
      </c>
      <c r="H19" s="2"/>
      <c r="I19" s="15">
        <f>I17+I18-I16</f>
        <v>15202234.949999999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265130.32</v>
      </c>
      <c r="N21" s="2"/>
    </row>
    <row r="22" spans="1:22" x14ac:dyDescent="0.15">
      <c r="G22" s="1"/>
      <c r="H22" s="1" t="s">
        <v>39</v>
      </c>
      <c r="I22" s="15">
        <v>62396.42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1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-1679261</v>
      </c>
    </row>
    <row r="39" spans="1:23" x14ac:dyDescent="0.1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1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1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1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1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1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1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1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1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1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1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1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1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1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15">
      <c r="B14" s="2"/>
      <c r="G14" s="1"/>
      <c r="H14" s="1" t="s">
        <v>31</v>
      </c>
      <c r="I14" s="15">
        <v>-2278620</v>
      </c>
    </row>
    <row r="15" spans="1:10" x14ac:dyDescent="0.1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7606978.8499999996</v>
      </c>
    </row>
    <row r="18" spans="1:22" x14ac:dyDescent="0.15">
      <c r="G18" s="1" t="s">
        <v>12</v>
      </c>
      <c r="H18" s="2"/>
      <c r="I18" s="15">
        <v>9777108</v>
      </c>
    </row>
    <row r="19" spans="1:22" x14ac:dyDescent="0.15">
      <c r="A19" s="2"/>
      <c r="G19" s="1" t="s">
        <v>24</v>
      </c>
      <c r="H19" s="2"/>
      <c r="I19" s="15">
        <f>I17+I18-I16</f>
        <v>15384086.850000001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62240.52</v>
      </c>
      <c r="N21" s="2"/>
    </row>
    <row r="22" spans="1:22" x14ac:dyDescent="0.15">
      <c r="G22" s="1"/>
      <c r="H22" s="1" t="s">
        <v>39</v>
      </c>
      <c r="I22" s="15">
        <v>264454.53999999998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1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-250759</v>
      </c>
    </row>
    <row r="39" spans="1:23" x14ac:dyDescent="0.1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1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1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1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1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1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15">
      <c r="B14" s="2"/>
      <c r="G14" s="1"/>
      <c r="H14" s="1" t="s">
        <v>31</v>
      </c>
      <c r="I14" s="15">
        <v>-3775080</v>
      </c>
    </row>
    <row r="15" spans="1:10" x14ac:dyDescent="0.1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7970981.2699999996</v>
      </c>
    </row>
    <row r="18" spans="1:22" x14ac:dyDescent="0.15">
      <c r="G18" s="1" t="s">
        <v>12</v>
      </c>
      <c r="H18" s="2"/>
      <c r="I18" s="15">
        <v>9302856</v>
      </c>
    </row>
    <row r="19" spans="1:22" x14ac:dyDescent="0.15">
      <c r="A19" s="2"/>
      <c r="G19" s="1" t="s">
        <v>24</v>
      </c>
      <c r="H19" s="2"/>
      <c r="I19" s="15">
        <f>I17+I18-I16</f>
        <v>15273837.27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263928.28999999998</v>
      </c>
      <c r="N21" s="2"/>
    </row>
    <row r="22" spans="1:22" x14ac:dyDescent="0.15">
      <c r="G22" s="1"/>
      <c r="H22" s="1" t="s">
        <v>39</v>
      </c>
      <c r="I22" s="15">
        <v>62119.1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1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111444</v>
      </c>
    </row>
    <row r="39" spans="1:23" x14ac:dyDescent="0.1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1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E40" sqref="E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1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1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1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1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1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1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15">
      <c r="A15" s="1" t="s">
        <v>380</v>
      </c>
      <c r="B15" s="2">
        <f>B12+'20180228'!B15</f>
        <v>15066.839999999997</v>
      </c>
      <c r="G15" s="1"/>
      <c r="H15" s="1" t="s">
        <v>32</v>
      </c>
      <c r="I15" s="15">
        <f>I14+I13</f>
        <v>25081200</v>
      </c>
    </row>
    <row r="16" spans="1:10" x14ac:dyDescent="0.15">
      <c r="A16" s="1" t="s">
        <v>392</v>
      </c>
      <c r="B16" s="2">
        <f>B11-'20180101'!B11</f>
        <v>250924.29000000004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7022673.71</v>
      </c>
    </row>
    <row r="18" spans="1:14" x14ac:dyDescent="0.15">
      <c r="G18" s="1" t="s">
        <v>12</v>
      </c>
      <c r="H18" s="2"/>
      <c r="I18" s="15">
        <v>5059872</v>
      </c>
    </row>
    <row r="19" spans="1:14" x14ac:dyDescent="0.15">
      <c r="A19" s="2"/>
      <c r="G19" s="1" t="s">
        <v>24</v>
      </c>
      <c r="H19" s="2"/>
      <c r="I19" s="15">
        <f>I18+I17-I16</f>
        <v>14082545.710000001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112854.9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1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1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15">
      <c r="A28" s="1" t="s">
        <v>356</v>
      </c>
      <c r="B28" s="2">
        <f>B12+E8+I26</f>
        <v>3993.3900000000003</v>
      </c>
    </row>
    <row r="29" spans="1:14" x14ac:dyDescent="0.15">
      <c r="A29" s="1" t="s">
        <v>383</v>
      </c>
      <c r="B29" s="2">
        <f>B15+E11+I27</f>
        <v>56239.529999999984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1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55232</v>
      </c>
    </row>
    <row r="44" spans="1:23" x14ac:dyDescent="0.15">
      <c r="A44" s="8" t="s">
        <v>233</v>
      </c>
      <c r="D44" s="1" t="s">
        <v>375</v>
      </c>
      <c r="E44" s="2">
        <v>51075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1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1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1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1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15">
      <c r="B14" s="2"/>
      <c r="G14" s="1"/>
      <c r="H14" s="1" t="s">
        <v>31</v>
      </c>
      <c r="I14" s="15">
        <v>-2253240</v>
      </c>
    </row>
    <row r="15" spans="1:10" x14ac:dyDescent="0.1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8935761.7300000004</v>
      </c>
    </row>
    <row r="18" spans="1:22" x14ac:dyDescent="0.15">
      <c r="G18" s="1" t="s">
        <v>12</v>
      </c>
      <c r="H18" s="2"/>
      <c r="I18" s="15">
        <v>8037792</v>
      </c>
    </row>
    <row r="19" spans="1:22" x14ac:dyDescent="0.15">
      <c r="A19" s="2"/>
      <c r="G19" s="1" t="s">
        <v>24</v>
      </c>
      <c r="H19" s="2"/>
      <c r="I19" s="15">
        <f>I17+I18-I16</f>
        <v>14973553.73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263176.36</v>
      </c>
      <c r="N21" s="2"/>
    </row>
    <row r="22" spans="1:22" x14ac:dyDescent="0.15">
      <c r="G22" s="1"/>
      <c r="H22" s="1" t="s">
        <v>39</v>
      </c>
      <c r="I22" s="15">
        <v>61945.64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1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349373</v>
      </c>
    </row>
    <row r="39" spans="1:23" x14ac:dyDescent="0.1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1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1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1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6867945.8700000001</v>
      </c>
    </row>
    <row r="18" spans="1:22" x14ac:dyDescent="0.15">
      <c r="G18" s="1" t="s">
        <v>12</v>
      </c>
      <c r="H18" s="2"/>
      <c r="I18" s="15">
        <v>8021832</v>
      </c>
    </row>
    <row r="19" spans="1:22" x14ac:dyDescent="0.15">
      <c r="A19" s="2"/>
      <c r="G19" s="1" t="s">
        <v>24</v>
      </c>
      <c r="H19" s="2"/>
      <c r="I19" s="15">
        <f>I17+I18-I16</f>
        <v>14889777.870000001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262503.84999999998</v>
      </c>
      <c r="N21" s="2"/>
    </row>
    <row r="22" spans="1:22" x14ac:dyDescent="0.15">
      <c r="G22" s="1"/>
      <c r="H22" s="1" t="s">
        <v>39</v>
      </c>
      <c r="I22" s="15">
        <v>61790.5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1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589042</v>
      </c>
    </row>
    <row r="39" spans="1:23" x14ac:dyDescent="0.1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1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1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1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1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7521574.5199999996</v>
      </c>
    </row>
    <row r="18" spans="1:22" x14ac:dyDescent="0.15">
      <c r="G18" s="1" t="s">
        <v>12</v>
      </c>
      <c r="H18" s="2"/>
      <c r="I18" s="15">
        <v>6895248</v>
      </c>
    </row>
    <row r="19" spans="1:22" x14ac:dyDescent="0.15">
      <c r="A19" s="2"/>
      <c r="G19" s="1" t="s">
        <v>24</v>
      </c>
      <c r="H19" s="2"/>
      <c r="I19" s="15">
        <f>I17+I18-I16</f>
        <v>14416822.52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261690.4</v>
      </c>
      <c r="N21" s="2"/>
    </row>
    <row r="22" spans="1:22" x14ac:dyDescent="0.15">
      <c r="G22" s="1"/>
      <c r="H22" s="1" t="s">
        <v>39</v>
      </c>
      <c r="I22" s="15">
        <v>61602.85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1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730362</v>
      </c>
    </row>
    <row r="39" spans="1:23" x14ac:dyDescent="0.1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1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1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1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1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15">
      <c r="B14" s="2"/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7805385.8200000003</v>
      </c>
    </row>
    <row r="18" spans="1:22" x14ac:dyDescent="0.15">
      <c r="G18" s="1" t="s">
        <v>12</v>
      </c>
      <c r="H18" s="2"/>
      <c r="I18" s="15">
        <v>6418104</v>
      </c>
    </row>
    <row r="19" spans="1:22" x14ac:dyDescent="0.15">
      <c r="A19" s="2"/>
      <c r="G19" s="1" t="s">
        <v>24</v>
      </c>
      <c r="H19" s="2"/>
      <c r="I19" s="15">
        <f>I17+I18-I16</f>
        <v>14223489.82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261030.26</v>
      </c>
      <c r="N21" s="2"/>
    </row>
    <row r="22" spans="1:22" x14ac:dyDescent="0.15">
      <c r="G22" s="1"/>
      <c r="H22" s="1" t="s">
        <v>39</v>
      </c>
      <c r="I22" s="15">
        <v>61450.55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1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487860</v>
      </c>
    </row>
    <row r="39" spans="1:23" x14ac:dyDescent="0.1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1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1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1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15">
      <c r="B14" s="2"/>
      <c r="G14" s="1"/>
      <c r="H14" s="1" t="s">
        <v>31</v>
      </c>
      <c r="I14" s="15">
        <v>-738480</v>
      </c>
    </row>
    <row r="15" spans="1:10" x14ac:dyDescent="0.1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7686799.3499999996</v>
      </c>
    </row>
    <row r="18" spans="1:22" x14ac:dyDescent="0.15">
      <c r="G18" s="1" t="s">
        <v>12</v>
      </c>
      <c r="H18" s="2"/>
      <c r="I18" s="15">
        <v>6574860</v>
      </c>
    </row>
    <row r="19" spans="1:22" x14ac:dyDescent="0.15">
      <c r="A19" s="2"/>
      <c r="G19" s="1" t="s">
        <v>24</v>
      </c>
      <c r="H19" s="2"/>
      <c r="I19" s="15">
        <f>I17+I18-I16</f>
        <v>14261659.35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260590.19</v>
      </c>
      <c r="N21" s="2"/>
    </row>
    <row r="22" spans="1:22" x14ac:dyDescent="0.15">
      <c r="G22" s="1"/>
      <c r="H22" s="1" t="s">
        <v>39</v>
      </c>
      <c r="I22" s="15">
        <v>61349.02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1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868988</v>
      </c>
    </row>
    <row r="39" spans="1:23" x14ac:dyDescent="0.1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1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1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1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1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1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15">
      <c r="B14" s="2"/>
      <c r="G14" s="1"/>
      <c r="H14" s="1" t="s">
        <v>31</v>
      </c>
      <c r="I14" s="15">
        <v>-730200</v>
      </c>
    </row>
    <row r="15" spans="1:10" x14ac:dyDescent="0.1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6772050.9100000001</v>
      </c>
    </row>
    <row r="18" spans="1:22" x14ac:dyDescent="0.15">
      <c r="G18" s="1" t="s">
        <v>12</v>
      </c>
      <c r="H18" s="2"/>
      <c r="I18" s="15">
        <v>7076232</v>
      </c>
    </row>
    <row r="19" spans="1:22" x14ac:dyDescent="0.15">
      <c r="A19" s="2"/>
      <c r="G19" s="1" t="s">
        <v>24</v>
      </c>
      <c r="H19" s="2"/>
      <c r="I19" s="15">
        <f>I17+I18-I16</f>
        <v>13848282.91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260297.33</v>
      </c>
      <c r="N21" s="2"/>
    </row>
    <row r="22" spans="1:22" x14ac:dyDescent="0.15">
      <c r="G22" s="1"/>
      <c r="H22" s="1" t="s">
        <v>39</v>
      </c>
      <c r="I22" s="15">
        <v>61281.46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1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932687</v>
      </c>
    </row>
    <row r="39" spans="1:23" x14ac:dyDescent="0.1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1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1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1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15">
      <c r="B14" s="2"/>
      <c r="G14" s="1"/>
      <c r="H14" s="1" t="s">
        <v>31</v>
      </c>
      <c r="I14" s="15">
        <v>-2186040</v>
      </c>
    </row>
    <row r="15" spans="1:10" x14ac:dyDescent="0.1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6704611.9900000002</v>
      </c>
    </row>
    <row r="18" spans="1:22" x14ac:dyDescent="0.15">
      <c r="G18" s="1" t="s">
        <v>12</v>
      </c>
      <c r="H18" s="2"/>
      <c r="I18" s="15">
        <v>7244940</v>
      </c>
    </row>
    <row r="19" spans="1:22" x14ac:dyDescent="0.15">
      <c r="A19" s="2"/>
      <c r="G19" s="1" t="s">
        <v>24</v>
      </c>
      <c r="H19" s="2"/>
      <c r="I19" s="15">
        <f>I17+I18-I16</f>
        <v>13949551.99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259638.19</v>
      </c>
      <c r="N21" s="2"/>
    </row>
    <row r="22" spans="1:22" x14ac:dyDescent="0.15">
      <c r="G22" s="1"/>
      <c r="H22" s="1" t="s">
        <v>39</v>
      </c>
      <c r="I22" s="15">
        <v>61129.38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1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53702</v>
      </c>
    </row>
    <row r="39" spans="1:23" x14ac:dyDescent="0.1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1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1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1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15">
      <c r="B14" s="2"/>
      <c r="G14" s="1"/>
      <c r="H14" s="1" t="s">
        <v>31</v>
      </c>
      <c r="I14" s="15">
        <v>-5920680</v>
      </c>
    </row>
    <row r="15" spans="1:10" x14ac:dyDescent="0.1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7116431.5700000003</v>
      </c>
    </row>
    <row r="18" spans="1:22" x14ac:dyDescent="0.15">
      <c r="G18" s="1" t="s">
        <v>12</v>
      </c>
      <c r="H18" s="2"/>
      <c r="I18" s="15">
        <v>6996012</v>
      </c>
    </row>
    <row r="19" spans="1:22" x14ac:dyDescent="0.15">
      <c r="A19" s="2"/>
      <c r="G19" s="1" t="s">
        <v>24</v>
      </c>
      <c r="H19" s="2"/>
      <c r="I19" s="15">
        <f>I17+I18-I16</f>
        <v>14112443.57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258686.36</v>
      </c>
      <c r="N21" s="2"/>
    </row>
    <row r="22" spans="1:22" x14ac:dyDescent="0.15">
      <c r="G22" s="1"/>
      <c r="H22" s="1" t="s">
        <v>39</v>
      </c>
      <c r="I22" s="15">
        <v>60909.8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1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-144788</v>
      </c>
    </row>
    <row r="39" spans="1:23" x14ac:dyDescent="0.1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1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1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1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1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1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15">
      <c r="B14" s="2"/>
      <c r="G14" s="1"/>
      <c r="H14" s="1" t="s">
        <v>31</v>
      </c>
      <c r="I14" s="15">
        <v>-7449600</v>
      </c>
    </row>
    <row r="15" spans="1:10" x14ac:dyDescent="0.1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7333595.54</v>
      </c>
    </row>
    <row r="18" spans="1:22" x14ac:dyDescent="0.15">
      <c r="G18" s="1" t="s">
        <v>12</v>
      </c>
      <c r="H18" s="2"/>
      <c r="I18" s="15">
        <v>7073712</v>
      </c>
    </row>
    <row r="19" spans="1:22" x14ac:dyDescent="0.15">
      <c r="A19" s="2"/>
      <c r="G19" s="1" t="s">
        <v>24</v>
      </c>
      <c r="H19" s="2"/>
      <c r="I19" s="15">
        <f>I18+I17-I16</f>
        <v>14407307.539999999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258101.35</v>
      </c>
      <c r="N21" s="2"/>
    </row>
    <row r="22" spans="1:22" x14ac:dyDescent="0.15">
      <c r="G22" s="1"/>
      <c r="H22" s="1" t="s">
        <v>39</v>
      </c>
      <c r="I22" s="15">
        <v>60774.83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1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1078826</v>
      </c>
    </row>
    <row r="39" spans="1:23" x14ac:dyDescent="0.1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1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1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1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1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15">
      <c r="B14" s="2"/>
      <c r="G14" s="1"/>
      <c r="H14" s="1" t="s">
        <v>31</v>
      </c>
      <c r="I14" s="15">
        <v>-8973840</v>
      </c>
    </row>
    <row r="15" spans="1:10" x14ac:dyDescent="0.1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6984988.4500000002</v>
      </c>
    </row>
    <row r="18" spans="1:22" x14ac:dyDescent="0.15">
      <c r="G18" s="1" t="s">
        <v>12</v>
      </c>
      <c r="H18" s="2"/>
      <c r="I18" s="15">
        <v>7363836</v>
      </c>
    </row>
    <row r="19" spans="1:22" x14ac:dyDescent="0.15">
      <c r="A19" s="2"/>
      <c r="G19" s="1" t="s">
        <v>24</v>
      </c>
      <c r="H19" s="2"/>
      <c r="I19" s="15">
        <f>I18+I17-I16</f>
        <v>14348824.449999999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256909.78</v>
      </c>
      <c r="N21" s="2"/>
    </row>
    <row r="22" spans="1:22" x14ac:dyDescent="0.15">
      <c r="G22" s="1"/>
      <c r="H22" s="1" t="s">
        <v>39</v>
      </c>
      <c r="I22" s="15">
        <v>60499.92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1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376858</v>
      </c>
    </row>
    <row r="39" spans="1:23" x14ac:dyDescent="0.1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1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E16" sqref="E16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10875321.300000001</v>
      </c>
      <c r="D3" s="1" t="s">
        <v>1</v>
      </c>
      <c r="E3" s="18">
        <v>47091405.329999998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33568041.030000001</v>
      </c>
      <c r="D4" s="1" t="s">
        <v>11</v>
      </c>
      <c r="E4" s="18">
        <v>36631934.770000003</v>
      </c>
      <c r="H4" s="1" t="s">
        <v>389</v>
      </c>
      <c r="I4" s="13">
        <v>31</v>
      </c>
      <c r="J4" s="13"/>
    </row>
    <row r="5" spans="1:10" x14ac:dyDescent="0.15">
      <c r="A5" s="1" t="s">
        <v>3</v>
      </c>
      <c r="B5" s="2">
        <f>B4+B6</f>
        <v>232360693.75999999</v>
      </c>
      <c r="D5" s="1" t="s">
        <v>12</v>
      </c>
      <c r="E5" s="2">
        <v>10459470.560000001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198792652.72999999</v>
      </c>
      <c r="D6" s="1" t="s">
        <v>4</v>
      </c>
      <c r="E6" s="2">
        <v>22000000</v>
      </c>
      <c r="H6" s="1" t="s">
        <v>360</v>
      </c>
      <c r="I6" s="13">
        <v>17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13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5876.8</v>
      </c>
      <c r="G8" s="1"/>
      <c r="H8" s="1" t="s">
        <v>394</v>
      </c>
      <c r="I8" s="13"/>
    </row>
    <row r="9" spans="1:10" x14ac:dyDescent="0.15">
      <c r="A9" s="1" t="s">
        <v>82</v>
      </c>
      <c r="B9" s="2">
        <v>17331.43</v>
      </c>
      <c r="D9" s="1" t="s">
        <v>88</v>
      </c>
      <c r="E9" s="3">
        <v>7355</v>
      </c>
      <c r="H9" s="1"/>
    </row>
    <row r="10" spans="1:10" x14ac:dyDescent="0.15">
      <c r="A10" s="1" t="s">
        <v>83</v>
      </c>
      <c r="B10" s="2">
        <v>187900000</v>
      </c>
      <c r="D10" s="1" t="s">
        <v>85</v>
      </c>
      <c r="E10" s="2">
        <f>'20180323'!E10+'20180326'!E8</f>
        <v>805994.69999999937</v>
      </c>
      <c r="G10" s="1"/>
      <c r="H10" s="1" t="s">
        <v>42</v>
      </c>
      <c r="I10" s="3">
        <f>SUMIF(I4:I9,"&gt;=0")</f>
        <v>61</v>
      </c>
    </row>
    <row r="11" spans="1:10" x14ac:dyDescent="0.15">
      <c r="A11" s="1" t="s">
        <v>84</v>
      </c>
      <c r="B11" s="2">
        <f>'20180323'!B11+'20180326'!B9</f>
        <v>2019674.2500000002</v>
      </c>
      <c r="D11" s="1" t="s">
        <v>381</v>
      </c>
      <c r="E11" s="2">
        <f>E8+'20180323'!E11</f>
        <v>50977.599999999999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>
        <v>387.9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'20180323'!B13+'20180326'!B12</f>
        <v>298580.8299999999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12070493</v>
      </c>
      <c r="G14" s="1"/>
      <c r="H14" s="1" t="s">
        <v>31</v>
      </c>
      <c r="I14" s="15"/>
    </row>
    <row r="15" spans="1:10" x14ac:dyDescent="0.15">
      <c r="A15" s="1" t="s">
        <v>380</v>
      </c>
      <c r="B15" s="2">
        <f>B12+'20180323'!B15</f>
        <v>30090.900000000005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420207.37000000011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/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-2000000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128329.4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163568.25</v>
      </c>
    </row>
    <row r="26" spans="1:14" x14ac:dyDescent="0.15">
      <c r="A26" s="1" t="s">
        <v>71</v>
      </c>
      <c r="B26" s="2">
        <f>B4+E5+I18</f>
        <v>44027511.590000004</v>
      </c>
      <c r="G26" s="1"/>
      <c r="H26" s="1" t="s">
        <v>355</v>
      </c>
      <c r="I26" s="2">
        <v>641.85</v>
      </c>
    </row>
    <row r="27" spans="1:14" x14ac:dyDescent="0.15">
      <c r="A27" s="1" t="s">
        <v>90</v>
      </c>
      <c r="B27" s="2">
        <f>$B$13+$E$10+$I$25</f>
        <v>1268143.7799999993</v>
      </c>
      <c r="H27" s="1" t="s">
        <v>382</v>
      </c>
      <c r="I27" s="2">
        <f>I22-'20180102'!I22</f>
        <v>25447.189999999988</v>
      </c>
    </row>
    <row r="28" spans="1:14" x14ac:dyDescent="0.15">
      <c r="A28" s="1" t="s">
        <v>356</v>
      </c>
      <c r="B28" s="2">
        <f>B12+E8+I26</f>
        <v>6906.55</v>
      </c>
    </row>
    <row r="29" spans="1:14" x14ac:dyDescent="0.15">
      <c r="A29" s="1" t="s">
        <v>383</v>
      </c>
      <c r="B29" s="2">
        <f>B15+E11+I27</f>
        <v>106515.68999999999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1829</v>
      </c>
      <c r="D34" s="1" t="s">
        <v>78</v>
      </c>
      <c r="E34" s="2">
        <v>2872164</v>
      </c>
      <c r="G34" s="16" t="s">
        <v>296</v>
      </c>
      <c r="H34" s="2">
        <f>E40</f>
        <v>2908171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1098</v>
      </c>
      <c r="D35" s="1" t="s">
        <v>182</v>
      </c>
      <c r="E35" s="10">
        <v>1226895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4707</v>
      </c>
      <c r="D36" s="1" t="s">
        <v>80</v>
      </c>
      <c r="E36" s="10">
        <v>31829</v>
      </c>
      <c r="G36" s="40" t="s">
        <v>298</v>
      </c>
      <c r="H36" s="41">
        <f>H34+H35</f>
        <v>2913328.605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0</v>
      </c>
      <c r="D37" s="1" t="s">
        <v>81</v>
      </c>
      <c r="E37" s="2">
        <v>24389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7634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2908171</v>
      </c>
    </row>
    <row r="41" spans="1:23" s="9" customFormat="1" x14ac:dyDescent="0.15">
      <c r="A41"/>
      <c r="B41"/>
      <c r="D41" s="1" t="s">
        <v>75</v>
      </c>
      <c r="E41" s="2">
        <v>3078713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952498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1383434</v>
      </c>
      <c r="G43" s="2"/>
    </row>
    <row r="44" spans="1:23" x14ac:dyDescent="0.15">
      <c r="A44" s="8" t="s">
        <v>233</v>
      </c>
      <c r="D44" s="1" t="s">
        <v>375</v>
      </c>
      <c r="E44" s="2">
        <v>-614894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1567392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2908171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1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1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1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1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1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1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15">
      <c r="A15" s="1" t="s">
        <v>380</v>
      </c>
      <c r="B15" s="2">
        <f>B12+'20180227'!B15</f>
        <v>14509.549999999997</v>
      </c>
      <c r="G15" s="1"/>
      <c r="H15" s="1" t="s">
        <v>32</v>
      </c>
      <c r="I15" s="15">
        <f>I14+I13</f>
        <v>18379980</v>
      </c>
    </row>
    <row r="16" spans="1:10" x14ac:dyDescent="0.15">
      <c r="A16" s="1" t="s">
        <v>392</v>
      </c>
      <c r="B16" s="2">
        <f>B11-'20180101'!B11</f>
        <v>237187.99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7763594.6399999997</v>
      </c>
    </row>
    <row r="18" spans="1:14" x14ac:dyDescent="0.15">
      <c r="G18" s="1" t="s">
        <v>12</v>
      </c>
      <c r="H18" s="2"/>
      <c r="I18" s="15">
        <v>4605561</v>
      </c>
    </row>
    <row r="19" spans="1:14" x14ac:dyDescent="0.15">
      <c r="A19" s="2"/>
      <c r="G19" s="1" t="s">
        <v>24</v>
      </c>
      <c r="H19" s="2"/>
      <c r="I19" s="15">
        <f>I18+I17-I16</f>
        <v>14369155.640000001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111878.97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1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1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15">
      <c r="A28" s="1" t="s">
        <v>356</v>
      </c>
      <c r="B28" s="2">
        <f>B12+E8+I26</f>
        <v>2964.77</v>
      </c>
    </row>
    <row r="29" spans="1:14" x14ac:dyDescent="0.15">
      <c r="A29" s="1" t="s">
        <v>383</v>
      </c>
      <c r="B29" s="2">
        <f>B15+E11+I27</f>
        <v>52245.509999999995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1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150455</v>
      </c>
    </row>
    <row r="44" spans="1:23" x14ac:dyDescent="0.15">
      <c r="A44" s="8" t="s">
        <v>233</v>
      </c>
      <c r="D44" s="1" t="s">
        <v>375</v>
      </c>
      <c r="E44" s="2">
        <v>84229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1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1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1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1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15">
      <c r="B14" s="2"/>
      <c r="G14" s="1"/>
      <c r="H14" s="1" t="s">
        <v>31</v>
      </c>
      <c r="I14" s="15">
        <v>-6782940</v>
      </c>
    </row>
    <row r="15" spans="1:10" x14ac:dyDescent="0.1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15">
      <c r="A16" s="1"/>
      <c r="B16" s="2"/>
      <c r="G16" s="1" t="s">
        <v>5</v>
      </c>
      <c r="H16" s="2"/>
      <c r="I16" s="15">
        <v>0</v>
      </c>
    </row>
    <row r="17" spans="1:22" x14ac:dyDescent="0.15">
      <c r="A17" s="6"/>
      <c r="B17" s="2"/>
      <c r="G17" s="1" t="s">
        <v>26</v>
      </c>
      <c r="H17" s="2"/>
      <c r="I17" s="15">
        <v>8390440.3900000006</v>
      </c>
    </row>
    <row r="18" spans="1:22" x14ac:dyDescent="0.15">
      <c r="G18" s="1" t="s">
        <v>12</v>
      </c>
      <c r="H18" s="2"/>
      <c r="I18" s="15">
        <v>6051684</v>
      </c>
    </row>
    <row r="19" spans="1:22" x14ac:dyDescent="0.15">
      <c r="A19" s="2"/>
      <c r="G19" s="1" t="s">
        <v>24</v>
      </c>
      <c r="H19" s="2"/>
      <c r="I19" s="15">
        <f>I18+I17-I16</f>
        <v>14442124.390000001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255271.49</v>
      </c>
      <c r="N21" s="2"/>
    </row>
    <row r="22" spans="1:22" x14ac:dyDescent="0.15">
      <c r="G22" s="1"/>
      <c r="H22" s="1" t="s">
        <v>39</v>
      </c>
      <c r="I22" s="15">
        <v>60121.98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1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321249</v>
      </c>
    </row>
    <row r="39" spans="1:23" x14ac:dyDescent="0.1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1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1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1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1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15">
      <c r="B14" s="2"/>
      <c r="G14" s="1"/>
      <c r="H14" s="1" t="s">
        <v>31</v>
      </c>
      <c r="I14" s="15">
        <v>-11193300</v>
      </c>
    </row>
    <row r="15" spans="1:10" x14ac:dyDescent="0.1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15">
      <c r="A16" s="1"/>
      <c r="B16" s="2"/>
      <c r="G16" s="1" t="s">
        <v>5</v>
      </c>
      <c r="H16" s="2"/>
      <c r="I16" s="15">
        <v>2000000</v>
      </c>
    </row>
    <row r="17" spans="1:22" x14ac:dyDescent="0.15">
      <c r="A17" s="6"/>
      <c r="B17" s="2"/>
      <c r="G17" s="1" t="s">
        <v>26</v>
      </c>
      <c r="H17" s="2"/>
      <c r="I17" s="15">
        <v>9821013.0199999996</v>
      </c>
    </row>
    <row r="18" spans="1:22" x14ac:dyDescent="0.15">
      <c r="G18" s="1" t="s">
        <v>12</v>
      </c>
      <c r="H18" s="2"/>
      <c r="I18" s="15">
        <v>6446448</v>
      </c>
    </row>
    <row r="19" spans="1:22" x14ac:dyDescent="0.15">
      <c r="A19" s="2"/>
      <c r="G19" s="1" t="s">
        <v>24</v>
      </c>
      <c r="H19" s="2"/>
      <c r="I19" s="15">
        <f>I18+I17-I16</f>
        <v>14267461.02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254601.22</v>
      </c>
      <c r="N21" s="2"/>
    </row>
    <row r="22" spans="1:22" x14ac:dyDescent="0.15">
      <c r="G22" s="1"/>
      <c r="H22" s="1" t="s">
        <v>39</v>
      </c>
      <c r="I22" s="15">
        <v>59967.35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1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318806</v>
      </c>
    </row>
    <row r="39" spans="1:23" x14ac:dyDescent="0.1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1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1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15">
      <c r="B14" s="2"/>
      <c r="G14" s="1"/>
      <c r="H14" s="1" t="s">
        <v>31</v>
      </c>
      <c r="I14" s="15">
        <v>-3670620</v>
      </c>
    </row>
    <row r="15" spans="1:10" x14ac:dyDescent="0.1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12756343.289999999</v>
      </c>
    </row>
    <row r="18" spans="1:22" x14ac:dyDescent="0.15">
      <c r="G18" s="1" t="s">
        <v>12</v>
      </c>
      <c r="H18" s="2"/>
      <c r="I18" s="15">
        <v>6246408</v>
      </c>
    </row>
    <row r="19" spans="1:22" x14ac:dyDescent="0.15">
      <c r="A19" s="2"/>
      <c r="G19" s="1" t="s">
        <v>24</v>
      </c>
      <c r="H19" s="2"/>
      <c r="I19" s="15">
        <f>I18+I17-I16</f>
        <v>14002751.289999999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253195.63</v>
      </c>
      <c r="N21" s="2"/>
    </row>
    <row r="22" spans="1:22" x14ac:dyDescent="0.15">
      <c r="G22" s="1"/>
      <c r="H22" s="1" t="s">
        <v>39</v>
      </c>
      <c r="I22" s="15">
        <v>59643.08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1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-189900</v>
      </c>
    </row>
    <row r="39" spans="1:23" x14ac:dyDescent="0.1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1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1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1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1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15">
      <c r="B14" s="2"/>
      <c r="G14" s="1"/>
      <c r="H14" s="1" t="s">
        <v>31</v>
      </c>
      <c r="I14" s="15">
        <v>-5088060</v>
      </c>
    </row>
    <row r="15" spans="1:10" x14ac:dyDescent="0.1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13053470.880000001</v>
      </c>
    </row>
    <row r="18" spans="1:22" x14ac:dyDescent="0.15">
      <c r="G18" s="1" t="s">
        <v>12</v>
      </c>
      <c r="H18" s="2"/>
      <c r="I18" s="15">
        <v>5753664</v>
      </c>
    </row>
    <row r="19" spans="1:22" x14ac:dyDescent="0.15">
      <c r="A19" s="2"/>
      <c r="G19" s="1" t="s">
        <v>24</v>
      </c>
      <c r="H19" s="2"/>
      <c r="I19" s="15">
        <f>I18+I17-I16</f>
        <v>13807134.880000003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252833.28</v>
      </c>
      <c r="N21" s="2"/>
    </row>
    <row r="22" spans="1:22" x14ac:dyDescent="0.15">
      <c r="G22" s="1"/>
      <c r="H22" s="1" t="s">
        <v>39</v>
      </c>
      <c r="I22" s="15">
        <v>59559.49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1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264148</v>
      </c>
    </row>
    <row r="39" spans="1:23" x14ac:dyDescent="0.1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1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1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1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1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1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15">
      <c r="B14" s="2"/>
      <c r="G14" s="1"/>
      <c r="H14" s="1" t="s">
        <v>31</v>
      </c>
      <c r="I14" s="15">
        <v>-5045580</v>
      </c>
    </row>
    <row r="15" spans="1:10" x14ac:dyDescent="0.1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13251570.66</v>
      </c>
    </row>
    <row r="18" spans="1:22" x14ac:dyDescent="0.15">
      <c r="G18" s="1" t="s">
        <v>12</v>
      </c>
      <c r="H18" s="2"/>
      <c r="I18" s="15">
        <v>5464032</v>
      </c>
    </row>
    <row r="19" spans="1:22" x14ac:dyDescent="0.15">
      <c r="A19" s="2"/>
      <c r="G19" s="1" t="s">
        <v>24</v>
      </c>
      <c r="H19" s="2"/>
      <c r="I19" s="15">
        <f>I18+I17-I16</f>
        <v>13715602.66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252253.41</v>
      </c>
      <c r="N21" s="2"/>
    </row>
    <row r="22" spans="1:22" x14ac:dyDescent="0.15">
      <c r="G22" s="1"/>
      <c r="H22" s="1" t="s">
        <v>39</v>
      </c>
      <c r="I22" s="15">
        <v>59425.71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1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198231</v>
      </c>
    </row>
    <row r="39" spans="1:23" x14ac:dyDescent="0.1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1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1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1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1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1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1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15">
      <c r="B14" s="2"/>
      <c r="G14" s="1"/>
      <c r="H14" s="1" t="s">
        <v>31</v>
      </c>
      <c r="I14" s="15">
        <v>-8773200</v>
      </c>
    </row>
    <row r="15" spans="1:10" x14ac:dyDescent="0.1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13263163.310000001</v>
      </c>
    </row>
    <row r="18" spans="1:22" x14ac:dyDescent="0.15">
      <c r="G18" s="1" t="s">
        <v>12</v>
      </c>
      <c r="H18" s="2"/>
      <c r="I18" s="15">
        <v>5668260</v>
      </c>
    </row>
    <row r="19" spans="1:22" x14ac:dyDescent="0.15">
      <c r="A19" s="2"/>
      <c r="G19" s="1" t="s">
        <v>24</v>
      </c>
      <c r="H19" s="2"/>
      <c r="I19" s="15">
        <f>I18+I17-I16</f>
        <v>13931423.310000002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251817.15</v>
      </c>
      <c r="N21" s="2"/>
    </row>
    <row r="22" spans="1:22" x14ac:dyDescent="0.15">
      <c r="G22" s="1"/>
      <c r="H22" s="1" t="s">
        <v>39</v>
      </c>
      <c r="I22" s="15">
        <v>59325.06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1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45663</v>
      </c>
    </row>
    <row r="39" spans="1:23" x14ac:dyDescent="0.1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1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1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1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1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1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1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1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15">
      <c r="B14" s="2"/>
      <c r="G14" s="1"/>
      <c r="H14" s="1" t="s">
        <v>31</v>
      </c>
      <c r="I14" s="15">
        <v>-5922000</v>
      </c>
    </row>
    <row r="15" spans="1:10" x14ac:dyDescent="0.1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15">
      <c r="A16" s="1"/>
      <c r="B16" s="2"/>
      <c r="G16" s="1" t="s">
        <v>5</v>
      </c>
      <c r="H16" s="2"/>
      <c r="I16" s="15">
        <v>5000000</v>
      </c>
    </row>
    <row r="17" spans="1:22" x14ac:dyDescent="0.15">
      <c r="A17" s="6"/>
      <c r="B17" s="2"/>
      <c r="G17" s="1" t="s">
        <v>26</v>
      </c>
      <c r="H17" s="2"/>
      <c r="I17" s="15">
        <v>12722925.49</v>
      </c>
    </row>
    <row r="18" spans="1:22" x14ac:dyDescent="0.15">
      <c r="G18" s="1" t="s">
        <v>12</v>
      </c>
      <c r="H18" s="2"/>
      <c r="I18" s="15">
        <v>6268212</v>
      </c>
    </row>
    <row r="19" spans="1:22" x14ac:dyDescent="0.15">
      <c r="A19" s="2"/>
      <c r="G19" s="1" t="s">
        <v>24</v>
      </c>
      <c r="H19" s="2"/>
      <c r="I19" s="15">
        <f>I18+I17-I16</f>
        <v>13991137.490000002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249189.51</v>
      </c>
      <c r="N21" s="2"/>
    </row>
    <row r="22" spans="1:22" x14ac:dyDescent="0.15">
      <c r="G22" s="1"/>
      <c r="H22" s="1" t="s">
        <v>39</v>
      </c>
      <c r="I22" s="15">
        <v>58718.879999999997</v>
      </c>
    </row>
    <row r="23" spans="1:22" x14ac:dyDescent="0.15">
      <c r="G23" s="1"/>
      <c r="H23" s="1" t="s">
        <v>106</v>
      </c>
      <c r="I23" s="15">
        <v>21685.72</v>
      </c>
      <c r="N23" s="2"/>
    </row>
    <row r="24" spans="1:22" x14ac:dyDescent="0.15">
      <c r="A24" s="8" t="s">
        <v>69</v>
      </c>
      <c r="H24" s="1" t="s">
        <v>107</v>
      </c>
      <c r="I24" s="15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1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59965</v>
      </c>
    </row>
    <row r="39" spans="1:23" x14ac:dyDescent="0.1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1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5005157.6050000004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1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1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1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1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1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15">
      <c r="B14" s="2"/>
      <c r="G14" s="1"/>
      <c r="H14" s="1" t="s">
        <v>31</v>
      </c>
      <c r="I14" s="2">
        <v>-8787780</v>
      </c>
    </row>
    <row r="15" spans="1:10" x14ac:dyDescent="0.15">
      <c r="A15" s="1"/>
      <c r="B15" s="2"/>
      <c r="G15" s="1"/>
      <c r="H15" s="1" t="s">
        <v>32</v>
      </c>
      <c r="I15" s="2">
        <f>I14+I13</f>
        <v>30247500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14932651.300000001</v>
      </c>
    </row>
    <row r="18" spans="1:22" x14ac:dyDescent="0.15">
      <c r="G18" s="1" t="s">
        <v>12</v>
      </c>
      <c r="H18" s="2"/>
      <c r="I18" s="2">
        <v>7807056</v>
      </c>
    </row>
    <row r="19" spans="1:22" x14ac:dyDescent="0.15">
      <c r="A19" s="2"/>
      <c r="G19" s="1" t="s">
        <v>24</v>
      </c>
      <c r="H19" s="2"/>
      <c r="I19" s="2">
        <f>I18+I17-I16</f>
        <v>13739707.300000001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247950.51</v>
      </c>
      <c r="N21" s="2"/>
    </row>
    <row r="22" spans="1:22" x14ac:dyDescent="0.15">
      <c r="G22" s="1"/>
      <c r="H22" s="1" t="s">
        <v>39</v>
      </c>
      <c r="I22" s="2">
        <v>58433.07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1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814326</v>
      </c>
    </row>
    <row r="39" spans="1:23" x14ac:dyDescent="0.1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1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1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1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1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1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1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1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15">
      <c r="B14" s="2"/>
      <c r="G14" s="1"/>
      <c r="H14" s="1" t="s">
        <v>31</v>
      </c>
      <c r="I14" s="2">
        <v>-7308000</v>
      </c>
    </row>
    <row r="15" spans="1:10" x14ac:dyDescent="0.15">
      <c r="A15" s="1"/>
      <c r="B15" s="2"/>
      <c r="G15" s="1"/>
      <c r="H15" s="1" t="s">
        <v>32</v>
      </c>
      <c r="I15" s="2">
        <f>I14+I13</f>
        <v>30869520</v>
      </c>
    </row>
    <row r="16" spans="1:10" x14ac:dyDescent="0.15">
      <c r="A16" s="1"/>
      <c r="B16" s="2"/>
      <c r="G16" s="1" t="s">
        <v>5</v>
      </c>
      <c r="H16" s="2"/>
      <c r="I16" s="2">
        <v>9000000</v>
      </c>
    </row>
    <row r="17" spans="1:22" x14ac:dyDescent="0.15">
      <c r="A17" s="6"/>
      <c r="B17" s="2"/>
      <c r="G17" s="1" t="s">
        <v>26</v>
      </c>
      <c r="H17" s="2"/>
      <c r="I17" s="2">
        <v>15006819.58</v>
      </c>
    </row>
    <row r="18" spans="1:22" x14ac:dyDescent="0.15">
      <c r="G18" s="1" t="s">
        <v>12</v>
      </c>
      <c r="H18" s="2"/>
      <c r="I18" s="2">
        <v>7626840</v>
      </c>
    </row>
    <row r="19" spans="1:22" x14ac:dyDescent="0.15">
      <c r="A19" s="2"/>
      <c r="G19" s="1" t="s">
        <v>24</v>
      </c>
      <c r="H19" s="2"/>
      <c r="I19" s="2">
        <f>I18+I17-I16</f>
        <v>13633659.579999998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247151.68</v>
      </c>
      <c r="N21" s="2"/>
    </row>
    <row r="22" spans="1:22" x14ac:dyDescent="0.15">
      <c r="G22" s="1"/>
      <c r="H22" s="1" t="s">
        <v>39</v>
      </c>
      <c r="I22" s="2">
        <v>58248.79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1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-231584</v>
      </c>
    </row>
    <row r="39" spans="1:23" x14ac:dyDescent="0.1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1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1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1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1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1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1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1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1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15">
      <c r="A15" s="1" t="s">
        <v>380</v>
      </c>
      <c r="B15" s="2">
        <f>B12+'20180226'!B15</f>
        <v>13935.229999999998</v>
      </c>
      <c r="G15" s="1"/>
      <c r="H15" s="1" t="s">
        <v>32</v>
      </c>
      <c r="I15" s="15">
        <f>I14+I13</f>
        <v>11615760</v>
      </c>
    </row>
    <row r="16" spans="1:10" x14ac:dyDescent="0.15">
      <c r="A16" s="1" t="s">
        <v>392</v>
      </c>
      <c r="B16" s="2">
        <f>B11-'20180101'!B11</f>
        <v>222547.59000000008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9389432.4900000002</v>
      </c>
    </row>
    <row r="18" spans="1:14" x14ac:dyDescent="0.15">
      <c r="G18" s="1" t="s">
        <v>12</v>
      </c>
      <c r="H18" s="2"/>
      <c r="I18" s="15">
        <v>3215178</v>
      </c>
    </row>
    <row r="19" spans="1:14" x14ac:dyDescent="0.15">
      <c r="A19" s="2"/>
      <c r="G19" s="1" t="s">
        <v>24</v>
      </c>
      <c r="H19" s="2"/>
      <c r="I19" s="15">
        <f>I18+I17-I16</f>
        <v>14604610.49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111594.12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1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1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15">
      <c r="A28" s="1" t="s">
        <v>356</v>
      </c>
      <c r="B28" s="2">
        <f>B12+E8+I26</f>
        <v>1659.8999999999999</v>
      </c>
    </row>
    <row r="29" spans="1:14" x14ac:dyDescent="0.15">
      <c r="A29" s="1" t="s">
        <v>383</v>
      </c>
      <c r="B29" s="2">
        <f>B15+E11+I27</f>
        <v>49280.739999999991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19900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1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1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1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1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15">
      <c r="B14" s="2"/>
      <c r="G14" s="1"/>
      <c r="H14" s="1" t="s">
        <v>31</v>
      </c>
      <c r="I14" s="2">
        <v>-4410720</v>
      </c>
    </row>
    <row r="15" spans="1:10" x14ac:dyDescent="0.15">
      <c r="A15" s="1"/>
      <c r="B15" s="2"/>
      <c r="G15" s="1"/>
      <c r="H15" s="1" t="s">
        <v>32</v>
      </c>
      <c r="I15" s="2">
        <f>I14+I13</f>
        <v>36020520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22450395.280000001</v>
      </c>
    </row>
    <row r="18" spans="1:22" x14ac:dyDescent="0.15">
      <c r="G18" s="1" t="s">
        <v>12</v>
      </c>
      <c r="H18" s="2"/>
      <c r="I18" s="2">
        <v>8050872</v>
      </c>
    </row>
    <row r="19" spans="1:22" x14ac:dyDescent="0.15">
      <c r="A19" s="2"/>
      <c r="G19" s="1" t="s">
        <v>24</v>
      </c>
      <c r="H19" s="2"/>
      <c r="I19" s="2">
        <f>I18+I17-I16</f>
        <v>13501267.280000001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246351.11</v>
      </c>
      <c r="N21" s="2"/>
    </row>
    <row r="22" spans="1:22" x14ac:dyDescent="0.15">
      <c r="G22" s="1"/>
      <c r="H22" s="1" t="s">
        <v>39</v>
      </c>
      <c r="I22" s="2">
        <v>58064.09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1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1475263</v>
      </c>
    </row>
    <row r="39" spans="1:23" x14ac:dyDescent="0.1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1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1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1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1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15">
      <c r="B14" s="2"/>
      <c r="G14" s="1"/>
      <c r="H14" s="1" t="s">
        <v>31</v>
      </c>
      <c r="I14" s="2">
        <v>-1434480</v>
      </c>
    </row>
    <row r="15" spans="1:10" x14ac:dyDescent="0.15">
      <c r="A15" s="1"/>
      <c r="B15" s="2"/>
      <c r="G15" s="1"/>
      <c r="H15" s="1" t="s">
        <v>32</v>
      </c>
      <c r="I15" s="2">
        <f>I14+I13</f>
        <v>78682320</v>
      </c>
    </row>
    <row r="16" spans="1:10" x14ac:dyDescent="0.15">
      <c r="A16" s="1"/>
      <c r="B16" s="2"/>
      <c r="G16" s="1" t="s">
        <v>5</v>
      </c>
      <c r="H16" s="2"/>
      <c r="I16" s="2">
        <v>17000000</v>
      </c>
    </row>
    <row r="17" spans="1:22" x14ac:dyDescent="0.15">
      <c r="A17" s="6"/>
      <c r="B17" s="2"/>
      <c r="G17" s="1" t="s">
        <v>26</v>
      </c>
      <c r="H17" s="2"/>
      <c r="I17" s="2">
        <v>12655613.060000001</v>
      </c>
    </row>
    <row r="18" spans="1:22" x14ac:dyDescent="0.15">
      <c r="G18" s="1" t="s">
        <v>12</v>
      </c>
      <c r="H18" s="2"/>
      <c r="I18" s="2">
        <v>16023360</v>
      </c>
    </row>
    <row r="19" spans="1:22" x14ac:dyDescent="0.15">
      <c r="A19" s="2"/>
      <c r="G19" s="1" t="s">
        <v>24</v>
      </c>
      <c r="H19" s="2"/>
      <c r="I19" s="2">
        <f>I18+I17-I16</f>
        <v>11678973.060000002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241172.04</v>
      </c>
      <c r="N21" s="2"/>
    </row>
    <row r="22" spans="1:22" x14ac:dyDescent="0.15">
      <c r="G22" s="1"/>
      <c r="H22" s="1" t="s">
        <v>39</v>
      </c>
      <c r="I22" s="2">
        <v>56869.31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1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-4845115</v>
      </c>
    </row>
    <row r="39" spans="1:23" x14ac:dyDescent="0.1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1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4.25" x14ac:dyDescent="0.15">
      <c r="A56" s="7" t="s">
        <v>109</v>
      </c>
    </row>
    <row r="57" spans="1:14" x14ac:dyDescent="0.1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1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1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1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1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1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1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1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1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1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1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76730160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18357632.600000001</v>
      </c>
    </row>
    <row r="18" spans="1:22" x14ac:dyDescent="0.15">
      <c r="G18" s="1" t="s">
        <v>12</v>
      </c>
      <c r="H18" s="2"/>
      <c r="I18" s="2">
        <v>15346032</v>
      </c>
    </row>
    <row r="19" spans="1:22" x14ac:dyDescent="0.15">
      <c r="A19" s="2"/>
      <c r="G19" s="1" t="s">
        <v>24</v>
      </c>
      <c r="H19" s="2"/>
      <c r="I19" s="2">
        <f>I18+I17-I16</f>
        <v>11703664.600000001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240112.04</v>
      </c>
      <c r="N21" s="2"/>
    </row>
    <row r="22" spans="1:22" x14ac:dyDescent="0.15">
      <c r="G22" s="1"/>
      <c r="H22" s="1" t="s">
        <v>39</v>
      </c>
      <c r="I22" s="2">
        <v>56624.77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1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713930</v>
      </c>
    </row>
    <row r="39" spans="1:23" x14ac:dyDescent="0.1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1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1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1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1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1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11755882.18</v>
      </c>
    </row>
    <row r="18" spans="1:22" x14ac:dyDescent="0.15">
      <c r="G18" s="1" t="s">
        <v>12</v>
      </c>
      <c r="H18" s="2"/>
      <c r="I18" s="2">
        <v>20676648</v>
      </c>
    </row>
    <row r="19" spans="1:22" x14ac:dyDescent="0.15">
      <c r="A19" s="2"/>
      <c r="G19" s="1" t="s">
        <v>24</v>
      </c>
      <c r="H19" s="2"/>
      <c r="I19" s="2">
        <f>I18+I17-I16</f>
        <v>10432530.18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237179.3</v>
      </c>
      <c r="N21" s="2"/>
    </row>
    <row r="22" spans="1:22" x14ac:dyDescent="0.15">
      <c r="G22" s="1"/>
      <c r="H22" s="1" t="s">
        <v>39</v>
      </c>
      <c r="I22" s="2">
        <v>55948.19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1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72295</v>
      </c>
    </row>
    <row r="39" spans="1:23" x14ac:dyDescent="0.1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1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1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1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1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1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1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15">
      <c r="A16" s="1"/>
      <c r="B16" s="2"/>
      <c r="G16" s="1" t="s">
        <v>5</v>
      </c>
      <c r="H16" s="2"/>
      <c r="I16" s="2">
        <v>22000000</v>
      </c>
    </row>
    <row r="17" spans="1:22" x14ac:dyDescent="0.15">
      <c r="A17" s="6"/>
      <c r="B17" s="2"/>
      <c r="G17" s="1" t="s">
        <v>26</v>
      </c>
      <c r="H17" s="2"/>
      <c r="I17" s="2">
        <v>10768912.51</v>
      </c>
    </row>
    <row r="18" spans="1:22" x14ac:dyDescent="0.15">
      <c r="G18" s="1" t="s">
        <v>12</v>
      </c>
      <c r="H18" s="2"/>
      <c r="I18" s="2">
        <v>21150984</v>
      </c>
    </row>
    <row r="19" spans="1:22" x14ac:dyDescent="0.15">
      <c r="A19" s="2"/>
      <c r="G19" s="1" t="s">
        <v>24</v>
      </c>
      <c r="H19" s="2"/>
      <c r="I19" s="2">
        <f>I18+I17-I16</f>
        <v>9919896.5099999979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236475.71</v>
      </c>
      <c r="N21" s="2"/>
    </row>
    <row r="22" spans="1:22" x14ac:dyDescent="0.15">
      <c r="G22" s="1"/>
      <c r="H22" s="1" t="s">
        <v>39</v>
      </c>
      <c r="I22" s="2">
        <v>55785.86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1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5186832</v>
      </c>
    </row>
    <row r="39" spans="1:23" x14ac:dyDescent="0.1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1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1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1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1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15">
      <c r="B14" s="2"/>
      <c r="G14" s="1"/>
      <c r="H14" s="1" t="s">
        <v>31</v>
      </c>
      <c r="I14" s="2">
        <v>-706080</v>
      </c>
    </row>
    <row r="15" spans="1:10" x14ac:dyDescent="0.1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13661099.779999999</v>
      </c>
    </row>
    <row r="18" spans="1:22" x14ac:dyDescent="0.15">
      <c r="G18" s="1" t="s">
        <v>12</v>
      </c>
      <c r="H18" s="2"/>
      <c r="I18" s="2">
        <v>21121524</v>
      </c>
    </row>
    <row r="19" spans="1:22" x14ac:dyDescent="0.15">
      <c r="A19" s="2"/>
      <c r="G19" s="1" t="s">
        <v>24</v>
      </c>
      <c r="H19" s="2"/>
      <c r="I19" s="2">
        <f>I18+I17-I16</f>
        <v>9782623.7800000012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235989.03</v>
      </c>
      <c r="N21" s="2"/>
    </row>
    <row r="22" spans="1:22" x14ac:dyDescent="0.15">
      <c r="G22" s="1"/>
      <c r="H22" s="1" t="s">
        <v>39</v>
      </c>
      <c r="I22" s="2">
        <v>55673.59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1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5783285</v>
      </c>
    </row>
    <row r="39" spans="1:23" x14ac:dyDescent="0.1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1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1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1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1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1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1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15">
      <c r="B14" s="2"/>
      <c r="G14" s="1"/>
      <c r="H14" s="1" t="s">
        <v>31</v>
      </c>
      <c r="I14" s="2">
        <v>-3548100</v>
      </c>
    </row>
    <row r="15" spans="1:10" x14ac:dyDescent="0.1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13914482.83</v>
      </c>
    </row>
    <row r="18" spans="1:22" x14ac:dyDescent="0.15">
      <c r="G18" s="1" t="s">
        <v>12</v>
      </c>
      <c r="H18" s="2"/>
      <c r="I18" s="2">
        <v>21233148</v>
      </c>
    </row>
    <row r="19" spans="1:22" x14ac:dyDescent="0.15">
      <c r="A19" s="2"/>
      <c r="G19" s="1" t="s">
        <v>24</v>
      </c>
      <c r="H19" s="2"/>
      <c r="I19" s="2">
        <f>I18+I17-I16</f>
        <v>10147630.829999998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234736.06</v>
      </c>
      <c r="N21" s="2"/>
    </row>
    <row r="22" spans="1:22" x14ac:dyDescent="0.15">
      <c r="G22" s="1"/>
      <c r="H22" s="1" t="s">
        <v>39</v>
      </c>
      <c r="I22" s="2">
        <v>55384.54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1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6014357</v>
      </c>
    </row>
    <row r="39" spans="1:23" x14ac:dyDescent="0.1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1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1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1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1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1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1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15">
      <c r="B14" s="2"/>
      <c r="G14" s="1"/>
      <c r="H14" s="1" t="s">
        <v>31</v>
      </c>
      <c r="I14" s="2">
        <v>-2136960</v>
      </c>
    </row>
    <row r="15" spans="1:10" x14ac:dyDescent="0.1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15">
      <c r="A16" s="1"/>
      <c r="B16" s="2"/>
      <c r="G16" s="1" t="s">
        <v>5</v>
      </c>
      <c r="H16" s="2"/>
      <c r="I16" s="2">
        <v>25000000</v>
      </c>
    </row>
    <row r="17" spans="1:22" x14ac:dyDescent="0.15">
      <c r="A17" s="6"/>
      <c r="B17" s="2"/>
      <c r="G17" s="1" t="s">
        <v>26</v>
      </c>
      <c r="H17" s="2"/>
      <c r="I17" s="2">
        <v>13661035.609999999</v>
      </c>
    </row>
    <row r="18" spans="1:22" x14ac:dyDescent="0.15">
      <c r="G18" s="1" t="s">
        <v>12</v>
      </c>
      <c r="H18" s="2"/>
      <c r="I18" s="2">
        <v>21880164</v>
      </c>
    </row>
    <row r="19" spans="1:22" x14ac:dyDescent="0.15">
      <c r="A19" s="2"/>
      <c r="G19" s="1" t="s">
        <v>24</v>
      </c>
      <c r="H19" s="2"/>
      <c r="I19" s="2">
        <f>I18+I17-I16</f>
        <v>10541199.609999999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234173.49</v>
      </c>
      <c r="N21" s="2"/>
    </row>
    <row r="22" spans="1:22" x14ac:dyDescent="0.15">
      <c r="G22" s="1"/>
      <c r="H22" s="1" t="s">
        <v>39</v>
      </c>
      <c r="I22" s="2">
        <v>55254.76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1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4470049</v>
      </c>
    </row>
    <row r="39" spans="1:23" x14ac:dyDescent="0.1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1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1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1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1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1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15">
      <c r="B14" s="2"/>
      <c r="G14" s="1"/>
      <c r="H14" s="1" t="s">
        <v>31</v>
      </c>
      <c r="I14" s="2">
        <v>-2110920</v>
      </c>
    </row>
    <row r="15" spans="1:10" x14ac:dyDescent="0.1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16890872.59</v>
      </c>
    </row>
    <row r="18" spans="1:22" x14ac:dyDescent="0.15">
      <c r="G18" s="1" t="s">
        <v>12</v>
      </c>
      <c r="H18" s="2"/>
      <c r="I18" s="2">
        <v>24552264</v>
      </c>
    </row>
    <row r="19" spans="1:22" x14ac:dyDescent="0.15">
      <c r="A19" s="2"/>
      <c r="G19" s="1" t="s">
        <v>24</v>
      </c>
      <c r="H19" s="2"/>
      <c r="I19" s="2">
        <f>I18+I17-I16</f>
        <v>10443136.590000004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232561.12</v>
      </c>
      <c r="N21" s="2"/>
    </row>
    <row r="22" spans="1:22" x14ac:dyDescent="0.15">
      <c r="G22" s="1"/>
      <c r="H22" s="1" t="s">
        <v>39</v>
      </c>
      <c r="I22" s="2">
        <v>54882.78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1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5912845</v>
      </c>
    </row>
    <row r="39" spans="1:23" x14ac:dyDescent="0.1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1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1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1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1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1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1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1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15">
      <c r="A15" s="1" t="s">
        <v>380</v>
      </c>
      <c r="B15" s="2">
        <f>B12+'20180214'!B15</f>
        <v>13214.259999999998</v>
      </c>
      <c r="G15" s="1"/>
      <c r="H15" s="1" t="s">
        <v>32</v>
      </c>
      <c r="I15" s="15">
        <f>I14+I13</f>
        <v>15030240</v>
      </c>
    </row>
    <row r="16" spans="1:10" x14ac:dyDescent="0.15">
      <c r="A16" s="1" t="s">
        <v>392</v>
      </c>
      <c r="B16" s="2">
        <f>B11-'20180101'!B11</f>
        <v>207296.26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9265417.0199999996</v>
      </c>
    </row>
    <row r="18" spans="1:14" x14ac:dyDescent="0.15">
      <c r="G18" s="1" t="s">
        <v>12</v>
      </c>
      <c r="H18" s="2"/>
      <c r="I18" s="15">
        <v>3182904</v>
      </c>
    </row>
    <row r="19" spans="1:14" x14ac:dyDescent="0.15">
      <c r="A19" s="2"/>
      <c r="G19" s="1" t="s">
        <v>24</v>
      </c>
      <c r="H19" s="2"/>
      <c r="I19" s="15">
        <f>I18+I17-I16</f>
        <v>14448321.02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111429.59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1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1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15">
      <c r="A28" s="1" t="s">
        <v>356</v>
      </c>
      <c r="B28" s="2">
        <f>B12+E8+I26</f>
        <v>1521.66</v>
      </c>
    </row>
    <row r="29" spans="1:14" x14ac:dyDescent="0.15">
      <c r="A29" s="1" t="s">
        <v>383</v>
      </c>
      <c r="B29" s="2">
        <f>B15+E11+I27</f>
        <v>47620.839999999989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/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/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1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1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1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1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15">
      <c r="B14" s="2"/>
      <c r="G14" s="1"/>
      <c r="H14" s="1" t="s">
        <v>31</v>
      </c>
      <c r="I14" s="2">
        <v>-6301860</v>
      </c>
    </row>
    <row r="15" spans="1:10" x14ac:dyDescent="0.1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14519101.82</v>
      </c>
    </row>
    <row r="18" spans="1:22" x14ac:dyDescent="0.15">
      <c r="G18" s="1" t="s">
        <v>12</v>
      </c>
      <c r="H18" s="2"/>
      <c r="I18" s="2">
        <v>26575440</v>
      </c>
    </row>
    <row r="19" spans="1:22" x14ac:dyDescent="0.15">
      <c r="A19" s="2"/>
      <c r="G19" s="1" t="s">
        <v>24</v>
      </c>
      <c r="H19" s="2"/>
      <c r="I19" s="2">
        <f>I18+I17-I16</f>
        <v>10094541.82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230514.24</v>
      </c>
      <c r="N21" s="2"/>
    </row>
    <row r="22" spans="1:22" x14ac:dyDescent="0.15">
      <c r="G22" s="1"/>
      <c r="H22" s="1" t="s">
        <v>39</v>
      </c>
      <c r="I22" s="2">
        <v>54410.55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1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6788894</v>
      </c>
    </row>
    <row r="39" spans="1:23" x14ac:dyDescent="0.1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1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1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1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1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15">
      <c r="B14" s="2"/>
      <c r="G14" s="1"/>
      <c r="H14" s="1" t="s">
        <v>31</v>
      </c>
      <c r="I14" s="2">
        <v>-5601600</v>
      </c>
    </row>
    <row r="15" spans="1:10" x14ac:dyDescent="0.1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2">
        <v>6626032.75</v>
      </c>
    </row>
    <row r="18" spans="1:22" x14ac:dyDescent="0.15">
      <c r="G18" s="1" t="s">
        <v>12</v>
      </c>
      <c r="H18" s="2"/>
      <c r="I18" s="2">
        <v>32411412</v>
      </c>
    </row>
    <row r="19" spans="1:22" x14ac:dyDescent="0.15">
      <c r="A19" s="2"/>
      <c r="G19" s="1" t="s">
        <v>24</v>
      </c>
      <c r="H19" s="2"/>
      <c r="I19" s="2">
        <f>I18+I17-I16</f>
        <v>8037444.75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224983.51</v>
      </c>
      <c r="N21" s="2"/>
    </row>
    <row r="22" spans="1:22" x14ac:dyDescent="0.15">
      <c r="G22" s="1"/>
      <c r="H22" s="1" t="s">
        <v>39</v>
      </c>
      <c r="I22" s="2">
        <v>53134.62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1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8839294</v>
      </c>
    </row>
    <row r="39" spans="1:23" x14ac:dyDescent="0.1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1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1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1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1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15">
      <c r="B14" s="2"/>
      <c r="G14" s="1"/>
      <c r="H14" s="1" t="s">
        <v>31</v>
      </c>
      <c r="I14" s="2">
        <v>-2031300</v>
      </c>
    </row>
    <row r="15" spans="1:10" x14ac:dyDescent="0.1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38">
        <v>6325893.3200000003</v>
      </c>
    </row>
    <row r="18" spans="1:22" x14ac:dyDescent="0.15">
      <c r="G18" s="1" t="s">
        <v>12</v>
      </c>
      <c r="H18" s="2"/>
      <c r="I18" s="2">
        <v>31407420</v>
      </c>
    </row>
    <row r="19" spans="1:22" x14ac:dyDescent="0.15">
      <c r="A19" s="2"/>
      <c r="G19" s="1" t="s">
        <v>24</v>
      </c>
      <c r="H19" s="2"/>
      <c r="I19" s="2">
        <f>I18+I17-I16</f>
        <v>6733313.3200000003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223806.4</v>
      </c>
      <c r="N21" s="2"/>
    </row>
    <row r="22" spans="1:22" x14ac:dyDescent="0.15">
      <c r="G22" s="1"/>
      <c r="H22" s="1" t="s">
        <v>39</v>
      </c>
      <c r="I22" s="2">
        <v>52863.05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1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10758591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1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1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1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15">
      <c r="B14" s="2"/>
      <c r="G14" s="1"/>
      <c r="H14" s="1" t="s">
        <v>31</v>
      </c>
      <c r="I14" s="2">
        <v>-2723400</v>
      </c>
    </row>
    <row r="15" spans="1:10" x14ac:dyDescent="0.1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7585521.0800000001</v>
      </c>
    </row>
    <row r="18" spans="1:22" x14ac:dyDescent="0.15">
      <c r="G18" s="1" t="s">
        <v>12</v>
      </c>
      <c r="H18" s="2"/>
      <c r="I18" s="2">
        <v>30062088</v>
      </c>
    </row>
    <row r="19" spans="1:22" x14ac:dyDescent="0.15">
      <c r="A19" s="2"/>
      <c r="G19" s="1" t="s">
        <v>24</v>
      </c>
      <c r="H19" s="2"/>
      <c r="I19" s="2">
        <f>I18+I17-I16</f>
        <v>6647609.0799999982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222975.16</v>
      </c>
      <c r="N21" s="2"/>
    </row>
    <row r="22" spans="1:22" x14ac:dyDescent="0.15">
      <c r="G22" s="1"/>
      <c r="H22" s="1" t="s">
        <v>39</v>
      </c>
      <c r="I22" s="2">
        <v>52671.29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1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8843544</v>
      </c>
    </row>
    <row r="39" spans="1:23" x14ac:dyDescent="0.1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1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1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1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1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15">
      <c r="B14" s="2"/>
      <c r="G14" s="1"/>
      <c r="H14" s="1" t="s">
        <v>31</v>
      </c>
      <c r="I14" s="2">
        <v>-3413280</v>
      </c>
    </row>
    <row r="15" spans="1:10" x14ac:dyDescent="0.1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8010040.3300000001</v>
      </c>
    </row>
    <row r="18" spans="1:22" x14ac:dyDescent="0.15">
      <c r="G18" s="1" t="s">
        <v>12</v>
      </c>
      <c r="H18" s="2"/>
      <c r="I18" s="2">
        <v>29627496</v>
      </c>
    </row>
    <row r="19" spans="1:22" x14ac:dyDescent="0.15">
      <c r="A19" s="2"/>
      <c r="G19" s="1" t="s">
        <v>24</v>
      </c>
      <c r="H19" s="2"/>
      <c r="I19" s="2">
        <f>I18+I17-I16</f>
        <v>6637536.3299999982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52512.04</v>
      </c>
      <c r="N21" s="2"/>
    </row>
    <row r="22" spans="1:22" x14ac:dyDescent="0.15">
      <c r="G22" s="1"/>
      <c r="H22" s="1" t="s">
        <v>39</v>
      </c>
      <c r="I22" s="2">
        <v>222284.92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1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9240228</v>
      </c>
    </row>
    <row r="39" spans="1:23" x14ac:dyDescent="0.1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1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1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1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1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1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15">
      <c r="B14" s="2"/>
      <c r="G14" s="1"/>
      <c r="H14" s="1" t="s">
        <v>31</v>
      </c>
      <c r="I14" s="2">
        <v>-5444700</v>
      </c>
    </row>
    <row r="15" spans="1:10" x14ac:dyDescent="0.1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8188013.4699999997</v>
      </c>
    </row>
    <row r="18" spans="1:22" x14ac:dyDescent="0.15">
      <c r="G18" s="1" t="s">
        <v>12</v>
      </c>
      <c r="H18" s="2"/>
      <c r="I18" s="2">
        <v>28994964</v>
      </c>
    </row>
    <row r="19" spans="1:22" x14ac:dyDescent="0.15">
      <c r="A19" s="2"/>
      <c r="G19" s="1" t="s">
        <v>24</v>
      </c>
      <c r="H19" s="2"/>
      <c r="I19" s="2">
        <f>I18+I17-I16</f>
        <v>6182977.4699999988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9374920</v>
      </c>
    </row>
    <row r="39" spans="1:23" x14ac:dyDescent="0.1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1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1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1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1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1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10417058.630000001</v>
      </c>
    </row>
    <row r="18" spans="1:22" x14ac:dyDescent="0.15">
      <c r="G18" s="1" t="s">
        <v>12</v>
      </c>
      <c r="H18" s="2"/>
      <c r="I18" s="2">
        <v>27375492</v>
      </c>
    </row>
    <row r="19" spans="1:22" x14ac:dyDescent="0.15">
      <c r="A19" s="2"/>
      <c r="G19" s="1" t="s">
        <v>24</v>
      </c>
      <c r="H19" s="2"/>
      <c r="I19" s="2">
        <f>I18+I17-I16</f>
        <v>6792550.6300000027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219141.02</v>
      </c>
      <c r="N21" s="2"/>
    </row>
    <row r="22" spans="1:22" x14ac:dyDescent="0.15">
      <c r="G22" s="1"/>
      <c r="H22" s="1" t="s">
        <v>39</v>
      </c>
      <c r="I22" s="2">
        <v>51786.74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1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9207964</v>
      </c>
    </row>
    <row r="39" spans="1:23" x14ac:dyDescent="0.1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1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1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1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1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1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10319587.52</v>
      </c>
    </row>
    <row r="18" spans="1:22" x14ac:dyDescent="0.15">
      <c r="G18" s="1" t="s">
        <v>12</v>
      </c>
      <c r="H18" s="2"/>
      <c r="I18" s="2">
        <v>28007220</v>
      </c>
    </row>
    <row r="19" spans="1:22" x14ac:dyDescent="0.15">
      <c r="A19" s="2"/>
      <c r="G19" s="1" t="s">
        <v>24</v>
      </c>
      <c r="H19" s="2"/>
      <c r="I19" s="2">
        <f>I18+I17-I16</f>
        <v>7326807.5199999958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218170.62</v>
      </c>
      <c r="N21" s="2"/>
    </row>
    <row r="22" spans="1:22" x14ac:dyDescent="0.15">
      <c r="G22" s="1"/>
      <c r="H22" s="1" t="s">
        <v>39</v>
      </c>
      <c r="I22" s="2">
        <v>51562.85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1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8617748</v>
      </c>
    </row>
    <row r="39" spans="1:23" x14ac:dyDescent="0.1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1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1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1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1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1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15">
      <c r="B14" s="2"/>
      <c r="G14" s="1"/>
      <c r="H14" s="1" t="s">
        <v>31</v>
      </c>
      <c r="I14" s="2">
        <v>-2769780</v>
      </c>
    </row>
    <row r="15" spans="1:10" x14ac:dyDescent="0.1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10738714.869999999</v>
      </c>
    </row>
    <row r="18" spans="1:22" x14ac:dyDescent="0.15">
      <c r="G18" s="1" t="s">
        <v>12</v>
      </c>
      <c r="H18" s="2"/>
      <c r="I18" s="2">
        <v>27947736</v>
      </c>
    </row>
    <row r="19" spans="1:22" x14ac:dyDescent="0.15">
      <c r="A19" s="2"/>
      <c r="G19" s="1" t="s">
        <v>24</v>
      </c>
      <c r="H19" s="2"/>
      <c r="I19" s="2">
        <f>I18+I17-I16</f>
        <v>7686450.8699999973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217549.18</v>
      </c>
      <c r="N21" s="2"/>
    </row>
    <row r="22" spans="1:22" x14ac:dyDescent="0.15">
      <c r="G22" s="1"/>
      <c r="H22" s="1" t="s">
        <v>39</v>
      </c>
      <c r="I22" s="2">
        <v>51419.5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1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8503369</v>
      </c>
    </row>
    <row r="39" spans="1:23" x14ac:dyDescent="0.1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1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1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1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1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1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1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15">
      <c r="B14" s="2"/>
      <c r="G14" s="1"/>
      <c r="H14" s="1" t="s">
        <v>31</v>
      </c>
      <c r="I14" s="2">
        <v>-4853520</v>
      </c>
    </row>
    <row r="15" spans="1:10" x14ac:dyDescent="0.1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10957633.6</v>
      </c>
    </row>
    <row r="18" spans="1:22" x14ac:dyDescent="0.15">
      <c r="G18" s="1" t="s">
        <v>12</v>
      </c>
      <c r="H18" s="2"/>
      <c r="I18" s="2">
        <v>28016004</v>
      </c>
    </row>
    <row r="19" spans="1:22" x14ac:dyDescent="0.15">
      <c r="A19" s="2"/>
      <c r="G19" s="1" t="s">
        <v>24</v>
      </c>
      <c r="H19" s="2"/>
      <c r="I19" s="2">
        <f>I18+I17-I16</f>
        <v>7973637.6000000015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217203.61</v>
      </c>
      <c r="N21" s="2"/>
    </row>
    <row r="22" spans="1:22" x14ac:dyDescent="0.15">
      <c r="G22" s="1"/>
      <c r="H22" s="1" t="s">
        <v>39</v>
      </c>
      <c r="I22" s="2">
        <v>51339.77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1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109297</v>
      </c>
    </row>
    <row r="39" spans="1:23" x14ac:dyDescent="0.1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1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1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1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1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1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1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1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15">
      <c r="A15" s="1" t="s">
        <v>380</v>
      </c>
      <c r="B15" s="2">
        <f>B12+'20180213'!B15</f>
        <v>12823.489999999998</v>
      </c>
      <c r="G15" s="1"/>
      <c r="H15" s="1" t="s">
        <v>32</v>
      </c>
      <c r="I15" s="15">
        <f>I14+I13</f>
        <v>14440680</v>
      </c>
    </row>
    <row r="16" spans="1:10" x14ac:dyDescent="0.15">
      <c r="A16" s="1" t="s">
        <v>392</v>
      </c>
      <c r="B16" s="2">
        <f>B11-'20180101'!B11</f>
        <v>193113.71999999997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8444752.5399999991</v>
      </c>
    </row>
    <row r="18" spans="1:14" x14ac:dyDescent="0.15">
      <c r="G18" s="1" t="s">
        <v>12</v>
      </c>
      <c r="H18" s="2"/>
      <c r="I18" s="15">
        <v>3446316</v>
      </c>
    </row>
    <row r="19" spans="1:14" x14ac:dyDescent="0.15">
      <c r="A19" s="2"/>
      <c r="G19" s="1" t="s">
        <v>24</v>
      </c>
      <c r="H19" s="2"/>
      <c r="I19" s="15">
        <f>I18+I17-I16</f>
        <v>13891068.539999999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471317.37</v>
      </c>
      <c r="N21" s="2"/>
    </row>
    <row r="22" spans="1:14" x14ac:dyDescent="0.15">
      <c r="G22" s="1"/>
      <c r="H22" s="1" t="s">
        <v>39</v>
      </c>
      <c r="I22" s="15">
        <v>111013.9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1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1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15">
      <c r="A28" s="1" t="s">
        <v>356</v>
      </c>
      <c r="B28" s="2">
        <f>B12+E8+I26</f>
        <v>1818.9</v>
      </c>
    </row>
    <row r="29" spans="1:14" x14ac:dyDescent="0.15">
      <c r="A29" s="1" t="s">
        <v>383</v>
      </c>
      <c r="B29" s="2">
        <f>B15+E11+I27</f>
        <v>46099.179999999986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>
        <v>2770</v>
      </c>
      <c r="D39" s="8" t="s">
        <v>379</v>
      </c>
    </row>
    <row r="40" spans="1:23" x14ac:dyDescent="0.1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1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61661</v>
      </c>
    </row>
    <row r="44" spans="1:23" x14ac:dyDescent="0.15">
      <c r="A44" s="8" t="s">
        <v>233</v>
      </c>
      <c r="D44" s="1" t="s">
        <v>375</v>
      </c>
      <c r="E44" s="2">
        <v>78345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15">
      <c r="A9" s="1" t="s">
        <v>82</v>
      </c>
      <c r="B9" s="2"/>
      <c r="D9" s="1" t="s">
        <v>88</v>
      </c>
      <c r="E9" s="2"/>
      <c r="H9" s="1"/>
    </row>
    <row r="10" spans="1:10" x14ac:dyDescent="0.1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1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1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1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1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15">
      <c r="B14" s="2"/>
      <c r="G14" s="1"/>
      <c r="H14" s="1" t="s">
        <v>31</v>
      </c>
      <c r="I14" s="2">
        <v>-6926280</v>
      </c>
    </row>
    <row r="15" spans="1:10" x14ac:dyDescent="0.1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15">
      <c r="A16" s="1"/>
      <c r="B16" s="2"/>
      <c r="G16" s="1" t="s">
        <v>5</v>
      </c>
      <c r="H16" s="2"/>
      <c r="I16" s="2">
        <v>31000000</v>
      </c>
    </row>
    <row r="17" spans="1:22" x14ac:dyDescent="0.15">
      <c r="A17" s="6"/>
      <c r="B17" s="2"/>
      <c r="G17" s="1" t="s">
        <v>26</v>
      </c>
      <c r="H17" s="2"/>
      <c r="I17" s="18">
        <v>10721311.210000001</v>
      </c>
    </row>
    <row r="18" spans="1:22" x14ac:dyDescent="0.15">
      <c r="G18" s="1" t="s">
        <v>12</v>
      </c>
      <c r="H18" s="2"/>
      <c r="I18" s="2">
        <v>28465560</v>
      </c>
    </row>
    <row r="19" spans="1:22" x14ac:dyDescent="0.15">
      <c r="A19" s="2"/>
      <c r="G19" s="1" t="s">
        <v>24</v>
      </c>
      <c r="H19" s="2"/>
      <c r="I19" s="2">
        <f>I18+I17-I16</f>
        <v>8186871.2100000009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216789.16</v>
      </c>
      <c r="N21" s="2"/>
    </row>
    <row r="22" spans="1:22" x14ac:dyDescent="0.15">
      <c r="G22" s="1"/>
      <c r="H22" s="1" t="s">
        <v>39</v>
      </c>
      <c r="I22" s="2">
        <v>51244.160000000003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1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1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1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1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1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15">
      <c r="B14" s="2"/>
      <c r="G14" s="1"/>
      <c r="H14" s="1" t="s">
        <v>31</v>
      </c>
      <c r="I14" s="2">
        <v>-4098240</v>
      </c>
    </row>
    <row r="15" spans="1:10" x14ac:dyDescent="0.1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15614719.550000001</v>
      </c>
    </row>
    <row r="18" spans="1:22" x14ac:dyDescent="0.15">
      <c r="G18" s="1" t="s">
        <v>12</v>
      </c>
      <c r="H18" s="2"/>
      <c r="I18" s="2">
        <v>28315164</v>
      </c>
    </row>
    <row r="19" spans="1:22" x14ac:dyDescent="0.15">
      <c r="A19" s="2"/>
      <c r="G19" s="1" t="s">
        <v>24</v>
      </c>
      <c r="H19" s="2"/>
      <c r="I19" s="2">
        <f>I18+I17-I16</f>
        <v>7929883.549999997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215890.45</v>
      </c>
      <c r="N21" s="2"/>
    </row>
    <row r="22" spans="1:22" x14ac:dyDescent="0.15">
      <c r="G22" s="1"/>
      <c r="H22" s="1" t="s">
        <v>39</v>
      </c>
      <c r="I22" s="2">
        <v>51036.82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1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7319331</v>
      </c>
    </row>
    <row r="39" spans="1:23" x14ac:dyDescent="0.1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1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4.25" x14ac:dyDescent="0.15">
      <c r="A54" s="34"/>
    </row>
    <row r="55" spans="1:14" ht="14.25" x14ac:dyDescent="0.15">
      <c r="A55" s="7" t="s">
        <v>109</v>
      </c>
    </row>
    <row r="56" spans="1:14" x14ac:dyDescent="0.1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1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1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1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1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1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1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15">
      <c r="A63" s="16"/>
      <c r="H63" s="32"/>
      <c r="I63" s="33"/>
    </row>
    <row r="64" spans="1:14" x14ac:dyDescent="0.1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1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1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1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1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15">
      <c r="B14" s="2"/>
      <c r="G14" s="1"/>
      <c r="H14" s="1" t="s">
        <v>31</v>
      </c>
      <c r="I14" s="2">
        <v>-700440</v>
      </c>
    </row>
    <row r="15" spans="1:10" x14ac:dyDescent="0.1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11328792.73</v>
      </c>
    </row>
    <row r="18" spans="1:22" x14ac:dyDescent="0.15">
      <c r="G18" s="1" t="s">
        <v>12</v>
      </c>
      <c r="H18" s="2"/>
      <c r="I18" s="2">
        <v>32286276</v>
      </c>
    </row>
    <row r="19" spans="1:22" x14ac:dyDescent="0.15">
      <c r="A19" s="2"/>
      <c r="G19" s="1" t="s">
        <v>24</v>
      </c>
      <c r="H19" s="2"/>
      <c r="I19" s="2">
        <f>I18+I17-I16</f>
        <v>7615068.7300000042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213245.38</v>
      </c>
      <c r="N21" s="2"/>
    </row>
    <row r="22" spans="1:22" x14ac:dyDescent="0.15">
      <c r="G22" s="1"/>
      <c r="H22" s="1" t="s">
        <v>39</v>
      </c>
      <c r="I22" s="2">
        <v>50426.64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1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6557064</v>
      </c>
    </row>
    <row r="39" spans="1:23" x14ac:dyDescent="0.1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1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1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1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1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1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15">
      <c r="B14" s="2"/>
      <c r="G14" s="1"/>
      <c r="H14" s="1" t="s">
        <v>31</v>
      </c>
      <c r="I14" s="2">
        <v>-698040</v>
      </c>
    </row>
    <row r="15" spans="1:10" x14ac:dyDescent="0.1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15">
      <c r="A16" s="1"/>
      <c r="B16" s="2"/>
      <c r="G16" s="1" t="s">
        <v>5</v>
      </c>
      <c r="H16" s="2"/>
      <c r="I16" s="2">
        <v>36000000</v>
      </c>
    </row>
    <row r="17" spans="1:22" x14ac:dyDescent="0.15">
      <c r="A17" s="6"/>
      <c r="B17" s="2"/>
      <c r="G17" s="1" t="s">
        <v>26</v>
      </c>
      <c r="H17" s="2"/>
      <c r="I17" s="18">
        <v>9576551.6799999997</v>
      </c>
    </row>
    <row r="18" spans="1:22" x14ac:dyDescent="0.15">
      <c r="G18" s="1" t="s">
        <v>12</v>
      </c>
      <c r="H18" s="2"/>
      <c r="I18" s="2">
        <v>33377148</v>
      </c>
    </row>
    <row r="19" spans="1:22" x14ac:dyDescent="0.15">
      <c r="A19" s="2"/>
      <c r="G19" s="1" t="s">
        <v>24</v>
      </c>
      <c r="H19" s="2"/>
      <c r="I19" s="2">
        <f>I18+I17-I16</f>
        <v>6953699.6799999997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212621.34</v>
      </c>
      <c r="N21" s="2"/>
    </row>
    <row r="22" spans="1:22" x14ac:dyDescent="0.15">
      <c r="G22" s="1"/>
      <c r="H22" s="1" t="s">
        <v>39</v>
      </c>
      <c r="I22" s="2">
        <v>50282.69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1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6373728</v>
      </c>
    </row>
    <row r="39" spans="1:23" x14ac:dyDescent="0.1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1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5003353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1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1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1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1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13764553.48</v>
      </c>
    </row>
    <row r="18" spans="1:22" x14ac:dyDescent="0.15">
      <c r="G18" s="1" t="s">
        <v>12</v>
      </c>
      <c r="H18" s="2"/>
      <c r="I18" s="2">
        <v>33245028</v>
      </c>
    </row>
    <row r="19" spans="1:22" x14ac:dyDescent="0.15">
      <c r="A19" s="2"/>
      <c r="G19" s="1" t="s">
        <v>24</v>
      </c>
      <c r="H19" s="2"/>
      <c r="I19" s="2">
        <f>I18+I17-I16</f>
        <v>7009581.4800000042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212344.82</v>
      </c>
      <c r="N21" s="2"/>
    </row>
    <row r="22" spans="1:22" x14ac:dyDescent="0.15">
      <c r="G22" s="1"/>
      <c r="H22" s="1" t="s">
        <v>39</v>
      </c>
      <c r="I22" s="2">
        <v>50218.89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1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4236975</v>
      </c>
    </row>
    <row r="39" spans="1:23" x14ac:dyDescent="0.1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1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1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1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1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1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15">
      <c r="B14" s="2"/>
      <c r="G14" s="1"/>
      <c r="H14" s="1" t="s">
        <v>31</v>
      </c>
      <c r="I14" s="2">
        <v>-1397040</v>
      </c>
    </row>
    <row r="15" spans="1:10" x14ac:dyDescent="0.1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18">
        <v>13551315.43</v>
      </c>
    </row>
    <row r="18" spans="1:22" x14ac:dyDescent="0.15">
      <c r="G18" s="1" t="s">
        <v>12</v>
      </c>
      <c r="H18" s="2"/>
      <c r="I18" s="2">
        <v>33023028</v>
      </c>
    </row>
    <row r="19" spans="1:22" x14ac:dyDescent="0.15">
      <c r="A19" s="2"/>
      <c r="G19" s="1" t="s">
        <v>24</v>
      </c>
      <c r="H19" s="2"/>
      <c r="I19" s="2">
        <f>I18+I17-I16</f>
        <v>6574343.4299999997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6143381</v>
      </c>
    </row>
    <row r="39" spans="1:23" x14ac:dyDescent="0.1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1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1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1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1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8441534.9000000004</v>
      </c>
    </row>
    <row r="18" spans="1:22" x14ac:dyDescent="0.15">
      <c r="G18" s="1" t="s">
        <v>12</v>
      </c>
      <c r="H18" s="2"/>
      <c r="I18" s="2">
        <v>32821824</v>
      </c>
    </row>
    <row r="19" spans="1:22" x14ac:dyDescent="0.15">
      <c r="A19" s="2"/>
      <c r="G19" s="1" t="s">
        <v>24</v>
      </c>
      <c r="H19" s="2"/>
      <c r="I19" s="2">
        <f>I18+I17-I16</f>
        <v>6263358.8999999985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210795.59</v>
      </c>
      <c r="N21" s="2"/>
    </row>
    <row r="22" spans="1:22" x14ac:dyDescent="0.15">
      <c r="G22" s="1"/>
      <c r="H22" s="1" t="s">
        <v>39</v>
      </c>
      <c r="I22" s="2">
        <v>49367.47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1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6373080</v>
      </c>
    </row>
    <row r="39" spans="1:23" x14ac:dyDescent="0.1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1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1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1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1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1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10832738.41</v>
      </c>
    </row>
    <row r="18" spans="1:22" x14ac:dyDescent="0.15">
      <c r="G18" s="1" t="s">
        <v>12</v>
      </c>
      <c r="H18" s="2"/>
      <c r="I18" s="2">
        <v>32056752</v>
      </c>
    </row>
    <row r="19" spans="1:22" x14ac:dyDescent="0.15">
      <c r="A19" s="2"/>
      <c r="G19" s="1" t="s">
        <v>24</v>
      </c>
      <c r="H19" s="2"/>
      <c r="I19" s="2">
        <f>I18+I17-I16</f>
        <v>7889490.4099999964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209133.21</v>
      </c>
      <c r="N21" s="2"/>
    </row>
    <row r="22" spans="1:22" x14ac:dyDescent="0.15">
      <c r="G22" s="1"/>
      <c r="H22" s="1" t="s">
        <v>39</v>
      </c>
      <c r="I22" s="2">
        <v>48983.96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1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4929231</v>
      </c>
    </row>
    <row r="39" spans="1:23" x14ac:dyDescent="0.1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1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1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1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1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15">
      <c r="A16" s="1"/>
      <c r="B16" s="2"/>
      <c r="G16" s="1" t="s">
        <v>5</v>
      </c>
      <c r="H16" s="2"/>
      <c r="I16" s="2">
        <v>35000000</v>
      </c>
    </row>
    <row r="17" spans="1:22" x14ac:dyDescent="0.15">
      <c r="A17" s="6"/>
      <c r="B17" s="2"/>
      <c r="G17" s="1" t="s">
        <v>26</v>
      </c>
      <c r="H17" s="2"/>
      <c r="I17" s="18">
        <v>12304149.66</v>
      </c>
    </row>
    <row r="18" spans="1:22" x14ac:dyDescent="0.15">
      <c r="G18" s="1" t="s">
        <v>12</v>
      </c>
      <c r="H18" s="2"/>
      <c r="I18" s="2">
        <v>31024020</v>
      </c>
    </row>
    <row r="19" spans="1:22" x14ac:dyDescent="0.15">
      <c r="A19" s="2"/>
      <c r="G19" s="1" t="s">
        <v>24</v>
      </c>
      <c r="H19" s="2"/>
      <c r="I19" s="2">
        <f>I18+I17-I16</f>
        <v>8328169.6599999964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208572.99</v>
      </c>
      <c r="N21" s="2"/>
    </row>
    <row r="22" spans="1:22" x14ac:dyDescent="0.15">
      <c r="G22" s="1"/>
      <c r="H22" s="1" t="s">
        <v>39</v>
      </c>
      <c r="I22" s="2">
        <v>48854.71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1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4079250</v>
      </c>
    </row>
    <row r="39" spans="1:23" x14ac:dyDescent="0.1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1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1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1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/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1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1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15">
      <c r="A15" s="1" t="s">
        <v>380</v>
      </c>
      <c r="B15" s="2">
        <f>B12+'20180212'!B15</f>
        <v>12371.829999999998</v>
      </c>
      <c r="G15" s="1"/>
      <c r="H15" s="1" t="s">
        <v>32</v>
      </c>
      <c r="I15" s="15">
        <f>I14+I13</f>
        <v>3329340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10397322.779999999</v>
      </c>
    </row>
    <row r="18" spans="1:14" x14ac:dyDescent="0.15">
      <c r="G18" s="1" t="s">
        <v>12</v>
      </c>
      <c r="H18" s="2"/>
      <c r="I18" s="15">
        <v>1510542</v>
      </c>
    </row>
    <row r="19" spans="1:14" x14ac:dyDescent="0.15">
      <c r="A19" s="2"/>
      <c r="G19" s="1" t="s">
        <v>24</v>
      </c>
      <c r="H19" s="2"/>
      <c r="I19" s="15">
        <f>I18+I17-I16</f>
        <v>13907864.779999999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469690.85</v>
      </c>
      <c r="N21" s="2"/>
    </row>
    <row r="22" spans="1:14" x14ac:dyDescent="0.15">
      <c r="G22" s="1"/>
      <c r="H22" s="1" t="s">
        <v>39</v>
      </c>
      <c r="I22" s="15">
        <v>110638.66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1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1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15">
      <c r="A28" s="1" t="s">
        <v>356</v>
      </c>
      <c r="B28" s="2">
        <f>B12+E8+I26</f>
        <v>267.28999999999996</v>
      </c>
    </row>
    <row r="29" spans="1:14" x14ac:dyDescent="0.15">
      <c r="A29" s="1" t="s">
        <v>383</v>
      </c>
      <c r="B29" s="2">
        <f>B15+E11+I27</f>
        <v>44280.28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1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-529887</v>
      </c>
    </row>
    <row r="44" spans="1:23" x14ac:dyDescent="0.15">
      <c r="A44" s="8" t="s">
        <v>233</v>
      </c>
      <c r="D44" s="1" t="s">
        <v>375</v>
      </c>
      <c r="E44" s="2">
        <v>-11678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1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1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1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1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7631384.9699999997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8414916.9699999988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207245.23</v>
      </c>
      <c r="N21" s="2"/>
    </row>
    <row r="22" spans="1:22" x14ac:dyDescent="0.15">
      <c r="G22" s="1"/>
      <c r="H22" s="1" t="s">
        <v>39</v>
      </c>
      <c r="I22" s="2">
        <v>48548.4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1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8939366</v>
      </c>
    </row>
    <row r="39" spans="1:23" x14ac:dyDescent="0.1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1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1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1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1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1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18">
        <v>7631374.9699999997</v>
      </c>
    </row>
    <row r="18" spans="1:22" x14ac:dyDescent="0.15">
      <c r="G18" s="1" t="s">
        <v>12</v>
      </c>
      <c r="H18" s="2"/>
      <c r="I18" s="2">
        <v>29783532</v>
      </c>
    </row>
    <row r="19" spans="1:22" x14ac:dyDescent="0.15">
      <c r="A19" s="2"/>
      <c r="G19" s="1" t="s">
        <v>24</v>
      </c>
      <c r="H19" s="2"/>
      <c r="I19" s="2">
        <f>I18+I17-I16</f>
        <v>8414906.9699999988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206333.86</v>
      </c>
      <c r="N21" s="2"/>
    </row>
    <row r="22" spans="1:22" x14ac:dyDescent="0.15">
      <c r="G22" s="1"/>
      <c r="H22" s="1" t="s">
        <v>39</v>
      </c>
      <c r="I22" s="2">
        <v>48338.15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1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1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1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1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7749835.9299999997</v>
      </c>
    </row>
    <row r="18" spans="1:22" x14ac:dyDescent="0.15">
      <c r="G18" s="1" t="s">
        <v>12</v>
      </c>
      <c r="H18" s="2"/>
      <c r="I18" s="2">
        <v>30839076</v>
      </c>
    </row>
    <row r="19" spans="1:22" x14ac:dyDescent="0.15">
      <c r="A19" s="2"/>
      <c r="G19" s="1" t="s">
        <v>24</v>
      </c>
      <c r="H19" s="2"/>
      <c r="I19" s="2">
        <f>I18+I17-I16</f>
        <v>9588911.9299999997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205273.1</v>
      </c>
      <c r="N21" s="2"/>
    </row>
    <row r="22" spans="1:22" x14ac:dyDescent="0.15">
      <c r="G22" s="1"/>
      <c r="H22" s="1" t="s">
        <v>39</v>
      </c>
      <c r="I22" s="2">
        <v>48093.440000000002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1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1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15">
      <c r="B14" s="2"/>
      <c r="G14" s="1"/>
      <c r="H14" s="1" t="s">
        <v>31</v>
      </c>
      <c r="I14" s="2">
        <v>-4174260</v>
      </c>
    </row>
    <row r="15" spans="1:10" x14ac:dyDescent="0.1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7798356.3200000003</v>
      </c>
    </row>
    <row r="18" spans="1:22" x14ac:dyDescent="0.15">
      <c r="G18" s="1" t="s">
        <v>12</v>
      </c>
      <c r="H18" s="2"/>
      <c r="I18" s="2">
        <v>30890028</v>
      </c>
    </row>
    <row r="19" spans="1:22" x14ac:dyDescent="0.15">
      <c r="A19" s="2"/>
      <c r="G19" s="1" t="s">
        <v>24</v>
      </c>
      <c r="H19" s="2"/>
      <c r="I19" s="2">
        <f>I18+I17-I16</f>
        <v>9688384.3200000003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204009.96</v>
      </c>
      <c r="N21" s="2"/>
    </row>
    <row r="22" spans="1:22" x14ac:dyDescent="0.15">
      <c r="G22" s="1"/>
      <c r="H22" s="1" t="s">
        <v>39</v>
      </c>
      <c r="I22" s="2">
        <v>47802.05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1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-407367</v>
      </c>
    </row>
    <row r="39" spans="1:23" x14ac:dyDescent="0.1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1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6" t="s">
        <v>5</v>
      </c>
      <c r="B44" s="2">
        <v>5000000</v>
      </c>
      <c r="C44" s="2"/>
    </row>
    <row r="45" spans="1:23" x14ac:dyDescent="0.15">
      <c r="A45" s="16" t="s">
        <v>234</v>
      </c>
      <c r="B45" s="2">
        <v>5002312</v>
      </c>
      <c r="C45" s="2"/>
    </row>
    <row r="46" spans="1:23" x14ac:dyDescent="0.1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1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1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1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1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1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13826599.49</v>
      </c>
    </row>
    <row r="18" spans="1:22" x14ac:dyDescent="0.15">
      <c r="G18" s="1" t="s">
        <v>12</v>
      </c>
      <c r="H18" s="2"/>
      <c r="I18" s="2">
        <v>29276880</v>
      </c>
    </row>
    <row r="19" spans="1:22" x14ac:dyDescent="0.15">
      <c r="A19" s="2"/>
      <c r="G19" s="1" t="s">
        <v>24</v>
      </c>
      <c r="H19" s="2"/>
      <c r="I19" s="2">
        <f>I18+I17-I16</f>
        <v>10103479.490000002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202604.71</v>
      </c>
      <c r="N21" s="2"/>
    </row>
    <row r="22" spans="1:22" x14ac:dyDescent="0.15">
      <c r="G22" s="1"/>
      <c r="H22" s="1" t="s">
        <v>39</v>
      </c>
      <c r="I22" s="2">
        <v>47477.88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1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5894409</v>
      </c>
    </row>
    <row r="39" spans="1:23" x14ac:dyDescent="0.1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1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1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1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1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1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1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13908187.6</v>
      </c>
    </row>
    <row r="18" spans="1:22" x14ac:dyDescent="0.15">
      <c r="G18" s="1" t="s">
        <v>12</v>
      </c>
      <c r="H18" s="2"/>
      <c r="I18" s="2">
        <v>29645208</v>
      </c>
    </row>
    <row r="19" spans="1:22" x14ac:dyDescent="0.15">
      <c r="A19" s="2"/>
      <c r="G19" s="1" t="s">
        <v>24</v>
      </c>
      <c r="H19" s="2"/>
      <c r="I19" s="2">
        <f>I18+I17-I16</f>
        <v>10553395.600000001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202465.54</v>
      </c>
      <c r="N21" s="2"/>
    </row>
    <row r="22" spans="1:22" x14ac:dyDescent="0.15">
      <c r="G22" s="1"/>
      <c r="H22" s="1" t="s">
        <v>39</v>
      </c>
      <c r="I22" s="2">
        <v>47445.77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1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5764813</v>
      </c>
    </row>
    <row r="39" spans="1:23" x14ac:dyDescent="0.1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1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1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1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1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1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1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15">
      <c r="B14" s="2"/>
      <c r="G14" s="1"/>
      <c r="H14" s="1" t="s">
        <v>31</v>
      </c>
      <c r="I14" s="2">
        <v>-2813280</v>
      </c>
    </row>
    <row r="15" spans="1:10" x14ac:dyDescent="0.1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12928840.42</v>
      </c>
    </row>
    <row r="18" spans="1:22" x14ac:dyDescent="0.15">
      <c r="G18" s="1" t="s">
        <v>12</v>
      </c>
      <c r="H18" s="2"/>
      <c r="I18" s="2">
        <v>30638076</v>
      </c>
    </row>
    <row r="19" spans="1:22" x14ac:dyDescent="0.15">
      <c r="A19" s="2"/>
      <c r="G19" s="1" t="s">
        <v>24</v>
      </c>
      <c r="H19" s="2"/>
      <c r="I19" s="2">
        <f>I18+I17-I16</f>
        <v>10566916.420000002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201547.37</v>
      </c>
      <c r="N21" s="2"/>
    </row>
    <row r="22" spans="1:22" x14ac:dyDescent="0.15">
      <c r="G22" s="1"/>
      <c r="H22" s="1" t="s">
        <v>39</v>
      </c>
      <c r="I22" s="2">
        <v>47233.95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1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6023899</v>
      </c>
    </row>
    <row r="39" spans="1:23" x14ac:dyDescent="0.1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1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1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1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1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1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1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1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1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15">
      <c r="B14" s="2"/>
      <c r="G14" s="1"/>
      <c r="H14" s="1" t="s">
        <v>31</v>
      </c>
      <c r="I14" s="2">
        <v>-7020120</v>
      </c>
    </row>
    <row r="15" spans="1:10" x14ac:dyDescent="0.1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12037574.529999999</v>
      </c>
    </row>
    <row r="18" spans="1:22" x14ac:dyDescent="0.15">
      <c r="G18" s="1" t="s">
        <v>12</v>
      </c>
      <c r="H18" s="2"/>
      <c r="I18" s="2">
        <v>31293984</v>
      </c>
    </row>
    <row r="19" spans="1:22" x14ac:dyDescent="0.15">
      <c r="A19" s="2"/>
      <c r="G19" s="1" t="s">
        <v>24</v>
      </c>
      <c r="H19" s="2"/>
      <c r="I19" s="2">
        <f>I18+I17-I16</f>
        <v>10331558.530000001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200775.37</v>
      </c>
      <c r="N21" s="2"/>
    </row>
    <row r="22" spans="1:22" x14ac:dyDescent="0.15">
      <c r="G22" s="1"/>
      <c r="H22" s="1" t="s">
        <v>39</v>
      </c>
      <c r="I22" s="2">
        <v>47055.839999999997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1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4894117</v>
      </c>
    </row>
    <row r="39" spans="1:23" x14ac:dyDescent="0.1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1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10000000</v>
      </c>
      <c r="C44" s="2"/>
    </row>
    <row r="45" spans="1:23" x14ac:dyDescent="0.15">
      <c r="A45" s="1" t="s">
        <v>26</v>
      </c>
      <c r="B45" s="2">
        <v>10000000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1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1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1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1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15">
      <c r="B14" s="2"/>
      <c r="G14" s="1"/>
      <c r="H14" s="1" t="s">
        <v>31</v>
      </c>
      <c r="I14" s="2">
        <v>-3492660</v>
      </c>
    </row>
    <row r="15" spans="1:10" x14ac:dyDescent="0.1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11067700.91</v>
      </c>
    </row>
    <row r="18" spans="1:22" x14ac:dyDescent="0.15">
      <c r="G18" s="1" t="s">
        <v>12</v>
      </c>
      <c r="H18" s="2"/>
      <c r="I18" s="2">
        <v>30684552</v>
      </c>
    </row>
    <row r="19" spans="1:22" x14ac:dyDescent="0.15">
      <c r="A19" s="2"/>
      <c r="G19" s="1" t="s">
        <v>24</v>
      </c>
      <c r="H19" s="2"/>
      <c r="I19" s="2">
        <f>I18+I17-I16</f>
        <v>8752252.9099999964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198601.96</v>
      </c>
      <c r="N21" s="2"/>
    </row>
    <row r="22" spans="1:22" x14ac:dyDescent="0.15">
      <c r="G22" s="1"/>
      <c r="H22" s="1" t="s">
        <v>39</v>
      </c>
      <c r="I22" s="2">
        <v>46554.46</v>
      </c>
    </row>
    <row r="23" spans="1:22" x14ac:dyDescent="0.15">
      <c r="G23" s="1"/>
      <c r="H23" s="1" t="s">
        <v>106</v>
      </c>
      <c r="I23" s="2">
        <v>21685.72</v>
      </c>
      <c r="N23" s="2"/>
    </row>
    <row r="24" spans="1:22" x14ac:dyDescent="0.15">
      <c r="A24" s="8" t="s">
        <v>69</v>
      </c>
      <c r="H24" s="1" t="s">
        <v>107</v>
      </c>
      <c r="I24" s="2">
        <v>5756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1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4786055</v>
      </c>
    </row>
    <row r="39" spans="1:23" x14ac:dyDescent="0.1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1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1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1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15">
      <c r="A15" s="1" t="s">
        <v>380</v>
      </c>
      <c r="B15" s="2">
        <f>B12+'20180209'!B15</f>
        <v>12220.479999999998</v>
      </c>
      <c r="G15" s="1"/>
      <c r="H15" s="1" t="s">
        <v>32</v>
      </c>
      <c r="I15" s="15">
        <f>I14+I13</f>
        <v>-9840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10792625.720000001</v>
      </c>
    </row>
    <row r="18" spans="1:14" x14ac:dyDescent="0.15">
      <c r="G18" s="1" t="s">
        <v>12</v>
      </c>
      <c r="H18" s="2"/>
      <c r="I18" s="15">
        <v>1116801</v>
      </c>
    </row>
    <row r="19" spans="1:14" x14ac:dyDescent="0.15">
      <c r="A19" s="2"/>
      <c r="G19" s="1" t="s">
        <v>24</v>
      </c>
      <c r="H19" s="2"/>
      <c r="I19" s="15">
        <f>I18+I17-I16</f>
        <v>13909426.720000001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469188.32</v>
      </c>
      <c r="N21" s="2"/>
    </row>
    <row r="22" spans="1:14" x14ac:dyDescent="0.15">
      <c r="G22" s="1"/>
      <c r="H22" s="1" t="s">
        <v>39</v>
      </c>
      <c r="I22" s="15">
        <v>110522.72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1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1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15">
      <c r="A28" s="1" t="s">
        <v>356</v>
      </c>
      <c r="B28" s="2">
        <f>B12+E8+I26</f>
        <v>883.75</v>
      </c>
    </row>
    <row r="29" spans="1:14" x14ac:dyDescent="0.15">
      <c r="A29" s="1" t="s">
        <v>383</v>
      </c>
      <c r="B29" s="2">
        <f>B15+E11+I27</f>
        <v>44012.989999999991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1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1256517</v>
      </c>
    </row>
    <row r="44" spans="1:23" x14ac:dyDescent="0.15">
      <c r="A44" s="8" t="s">
        <v>233</v>
      </c>
      <c r="D44" s="1" t="s">
        <v>375</v>
      </c>
      <c r="E44" s="2">
        <v>-3870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1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1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1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1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15">
      <c r="B14" s="2"/>
      <c r="G14" s="1"/>
      <c r="H14" s="1" t="s">
        <v>31</v>
      </c>
      <c r="I14" s="2">
        <v>-4871280</v>
      </c>
    </row>
    <row r="15" spans="1:10" x14ac:dyDescent="0.1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8946862.4000000004</v>
      </c>
    </row>
    <row r="18" spans="1:22" x14ac:dyDescent="0.15">
      <c r="G18" s="1" t="s">
        <v>12</v>
      </c>
      <c r="H18" s="2"/>
      <c r="I18" s="2">
        <v>31917120</v>
      </c>
    </row>
    <row r="19" spans="1:22" x14ac:dyDescent="0.15">
      <c r="A19" s="2"/>
      <c r="G19" s="1" t="s">
        <v>24</v>
      </c>
      <c r="H19" s="2"/>
      <c r="I19" s="2">
        <f>I18+I17-I16</f>
        <v>7863982.3999999985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197763.36</v>
      </c>
      <c r="N21" s="2"/>
    </row>
    <row r="22" spans="1:22" x14ac:dyDescent="0.15">
      <c r="G22" s="1"/>
      <c r="H22" s="1" t="s">
        <v>39</v>
      </c>
      <c r="I22" s="2">
        <v>46360.99</v>
      </c>
    </row>
    <row r="23" spans="1:22" x14ac:dyDescent="0.15">
      <c r="G23" s="1"/>
      <c r="H23" s="1" t="s">
        <v>106</v>
      </c>
      <c r="I23" s="2">
        <v>3885.97</v>
      </c>
      <c r="N23" s="2"/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1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4344232</v>
      </c>
    </row>
    <row r="39" spans="1:23" x14ac:dyDescent="0.1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1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1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1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1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1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15">
      <c r="B14" s="2"/>
      <c r="G14" s="1"/>
      <c r="H14" s="1" t="s">
        <v>31</v>
      </c>
      <c r="I14" s="2">
        <v>-4206420</v>
      </c>
    </row>
    <row r="15" spans="1:10" x14ac:dyDescent="0.1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8832893.3499999996</v>
      </c>
    </row>
    <row r="18" spans="1:22" x14ac:dyDescent="0.15">
      <c r="G18" s="1" t="s">
        <v>12</v>
      </c>
      <c r="H18" s="2"/>
      <c r="I18" s="2">
        <v>32609076</v>
      </c>
    </row>
    <row r="19" spans="1:22" x14ac:dyDescent="0.15">
      <c r="A19" s="2"/>
      <c r="G19" s="1" t="s">
        <v>24</v>
      </c>
      <c r="H19" s="2"/>
      <c r="I19" s="2">
        <f>I18+I17-I16</f>
        <v>8441969.3500000015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196580.24</v>
      </c>
    </row>
    <row r="22" spans="1:22" x14ac:dyDescent="0.15">
      <c r="G22" s="1"/>
      <c r="H22" s="1" t="s">
        <v>39</v>
      </c>
      <c r="I22" s="2">
        <v>46088.04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1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4456743</v>
      </c>
    </row>
    <row r="39" spans="1:23" x14ac:dyDescent="0.1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3.5" x14ac:dyDescent="0.15"/>
  <cols>
    <col min="1" max="1" width="25.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1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1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1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1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15">
      <c r="B14" s="2"/>
      <c r="G14" s="1"/>
      <c r="H14" s="1" t="s">
        <v>31</v>
      </c>
      <c r="I14" s="2">
        <v>-3469620</v>
      </c>
    </row>
    <row r="15" spans="1:10" x14ac:dyDescent="0.1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8624368.4000000004</v>
      </c>
    </row>
    <row r="18" spans="1:22" x14ac:dyDescent="0.15">
      <c r="G18" s="1" t="s">
        <v>12</v>
      </c>
      <c r="H18" s="2"/>
      <c r="I18" s="2">
        <v>32599452</v>
      </c>
    </row>
    <row r="19" spans="1:22" x14ac:dyDescent="0.15">
      <c r="A19" s="2"/>
      <c r="G19" s="1" t="s">
        <v>24</v>
      </c>
      <c r="H19" s="2"/>
      <c r="I19" s="2">
        <f>I18+I17-I16</f>
        <v>8223820.3999999985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194963.16</v>
      </c>
    </row>
    <row r="22" spans="1:22" x14ac:dyDescent="0.15">
      <c r="G22" s="1"/>
      <c r="H22" s="1" t="s">
        <v>39</v>
      </c>
      <c r="I22" s="2">
        <v>45714.99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1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4056526</v>
      </c>
    </row>
    <row r="39" spans="1:23" x14ac:dyDescent="0.1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1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15">
      <c r="A43" s="8" t="s">
        <v>233</v>
      </c>
    </row>
    <row r="44" spans="1:23" x14ac:dyDescent="0.15">
      <c r="A44" s="1" t="s">
        <v>5</v>
      </c>
      <c r="B44" s="2">
        <v>1000000</v>
      </c>
      <c r="C44" s="2"/>
    </row>
    <row r="45" spans="1:23" x14ac:dyDescent="0.15">
      <c r="A45" s="1" t="s">
        <v>26</v>
      </c>
      <c r="B45" s="2">
        <v>1000000</v>
      </c>
      <c r="C45" s="2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D47" s="36"/>
      <c r="E47" s="12"/>
      <c r="F47" s="36"/>
      <c r="G47" s="12"/>
      <c r="H47" s="14"/>
      <c r="I47" s="30"/>
    </row>
    <row r="48" spans="1:23" x14ac:dyDescent="0.15"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1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1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1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1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1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1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15">
      <c r="B14" s="2"/>
      <c r="G14" s="1"/>
      <c r="H14" s="1" t="s">
        <v>31</v>
      </c>
      <c r="I14" s="2">
        <v>-6314760</v>
      </c>
    </row>
    <row r="15" spans="1:10" x14ac:dyDescent="0.1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15">
      <c r="A16" s="1"/>
      <c r="B16" s="2"/>
      <c r="G16" s="1" t="s">
        <v>5</v>
      </c>
      <c r="H16" s="2"/>
      <c r="I16" s="2">
        <v>33000000</v>
      </c>
    </row>
    <row r="17" spans="1:22" x14ac:dyDescent="0.15">
      <c r="A17" s="6"/>
      <c r="B17" s="2"/>
      <c r="G17" s="1" t="s">
        <v>26</v>
      </c>
      <c r="H17" s="2"/>
      <c r="I17" s="2">
        <v>8719553.0500000007</v>
      </c>
    </row>
    <row r="18" spans="1:22" x14ac:dyDescent="0.15">
      <c r="G18" s="1" t="s">
        <v>12</v>
      </c>
      <c r="H18" s="2"/>
      <c r="I18" s="2">
        <v>32914644</v>
      </c>
    </row>
    <row r="19" spans="1:22" x14ac:dyDescent="0.15">
      <c r="A19" s="2"/>
      <c r="G19" s="1" t="s">
        <v>24</v>
      </c>
      <c r="H19" s="2"/>
      <c r="I19" s="2">
        <f>I18+I17-I16</f>
        <v>8634197.049999997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192719.2</v>
      </c>
    </row>
    <row r="22" spans="1:22" x14ac:dyDescent="0.15">
      <c r="G22" s="1"/>
      <c r="H22" s="1" t="s">
        <v>39</v>
      </c>
      <c r="I22" s="2">
        <v>45197.34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1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4136402</v>
      </c>
    </row>
    <row r="39" spans="1:23" x14ac:dyDescent="0.1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1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1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1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1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1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15">
      <c r="B14" s="2"/>
      <c r="G14" s="1"/>
      <c r="H14" s="1" t="s">
        <v>31</v>
      </c>
      <c r="I14" s="2">
        <v>-702600</v>
      </c>
    </row>
    <row r="15" spans="1:10" x14ac:dyDescent="0.1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15419376.550000001</v>
      </c>
    </row>
    <row r="18" spans="1:22" x14ac:dyDescent="0.15">
      <c r="G18" s="1" t="s">
        <v>12</v>
      </c>
      <c r="H18" s="2"/>
      <c r="I18" s="2">
        <v>31409208</v>
      </c>
    </row>
    <row r="19" spans="1:22" x14ac:dyDescent="0.15">
      <c r="A19" s="2"/>
      <c r="G19" s="1" t="s">
        <v>24</v>
      </c>
      <c r="H19" s="2"/>
      <c r="I19" s="2">
        <f>I18+I17-I16</f>
        <v>8828584.549999997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190675.43</v>
      </c>
    </row>
    <row r="22" spans="1:22" x14ac:dyDescent="0.15">
      <c r="G22" s="1"/>
      <c r="H22" s="1" t="s">
        <v>39</v>
      </c>
      <c r="I22" s="2">
        <v>44725.84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1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4762158</v>
      </c>
    </row>
    <row r="39" spans="1:23" x14ac:dyDescent="0.1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1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1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1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1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1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1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15">
      <c r="B14" s="2"/>
      <c r="G14" s="1"/>
      <c r="H14" s="1" t="s">
        <v>31</v>
      </c>
      <c r="I14" s="2">
        <v>-4855740</v>
      </c>
    </row>
    <row r="15" spans="1:10" x14ac:dyDescent="0.1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13960882.73</v>
      </c>
    </row>
    <row r="18" spans="1:22" x14ac:dyDescent="0.15">
      <c r="G18" s="1" t="s">
        <v>12</v>
      </c>
      <c r="H18" s="2"/>
      <c r="I18" s="2">
        <v>31389372</v>
      </c>
    </row>
    <row r="19" spans="1:22" x14ac:dyDescent="0.15">
      <c r="A19" s="2"/>
      <c r="G19" s="1" t="s">
        <v>24</v>
      </c>
      <c r="H19" s="2"/>
      <c r="I19" s="2">
        <f>I18+I17-I16</f>
        <v>7350254.7300000042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187597.02</v>
      </c>
    </row>
    <row r="22" spans="1:22" x14ac:dyDescent="0.15">
      <c r="G22" s="1"/>
      <c r="H22" s="1" t="s">
        <v>39</v>
      </c>
      <c r="I22" s="2">
        <v>44015.66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1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5152616</v>
      </c>
    </row>
    <row r="39" spans="1:23" x14ac:dyDescent="0.1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1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1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1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1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1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1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1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15">
      <c r="A54" s="16"/>
      <c r="H54" s="32"/>
      <c r="I54" s="32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1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1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1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1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1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11675167.57</v>
      </c>
    </row>
    <row r="18" spans="1:22" x14ac:dyDescent="0.15">
      <c r="G18" s="1" t="s">
        <v>12</v>
      </c>
      <c r="H18" s="2"/>
      <c r="I18" s="2">
        <v>32957088</v>
      </c>
    </row>
    <row r="19" spans="1:22" x14ac:dyDescent="0.15">
      <c r="A19" s="2"/>
      <c r="G19" s="1" t="s">
        <v>24</v>
      </c>
      <c r="H19" s="2"/>
      <c r="I19" s="2">
        <f>I18+I17-I16</f>
        <v>6632255.5700000003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185300.31</v>
      </c>
    </row>
    <row r="22" spans="1:22" x14ac:dyDescent="0.15">
      <c r="G22" s="1"/>
      <c r="H22" s="1" t="s">
        <v>39</v>
      </c>
      <c r="I22" s="2">
        <v>43485.82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1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4537627</v>
      </c>
    </row>
    <row r="39" spans="1:23" x14ac:dyDescent="0.1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1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ht="14.25" x14ac:dyDescent="0.15">
      <c r="A45" s="7" t="s">
        <v>109</v>
      </c>
    </row>
    <row r="46" spans="1:23" x14ac:dyDescent="0.1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1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1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1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1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1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1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1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1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1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1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1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1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15">
      <c r="B14" s="2"/>
      <c r="G14" s="1"/>
      <c r="H14" s="1" t="s">
        <v>31</v>
      </c>
      <c r="I14" s="2">
        <v>-3418500</v>
      </c>
    </row>
    <row r="15" spans="1:10" x14ac:dyDescent="0.1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17263321.84</v>
      </c>
    </row>
    <row r="18" spans="1:22" x14ac:dyDescent="0.15">
      <c r="G18" s="1" t="s">
        <v>12</v>
      </c>
      <c r="H18" s="2"/>
      <c r="I18" s="2">
        <v>35569080</v>
      </c>
    </row>
    <row r="19" spans="1:22" x14ac:dyDescent="0.15">
      <c r="A19" s="2"/>
      <c r="G19" s="1" t="s">
        <v>24</v>
      </c>
      <c r="H19" s="2"/>
      <c r="I19" s="2">
        <f>I18+I17-I16</f>
        <v>7832401.8400000036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183222.86</v>
      </c>
    </row>
    <row r="22" spans="1:22" x14ac:dyDescent="0.15">
      <c r="G22" s="1"/>
      <c r="H22" s="1" t="s">
        <v>39</v>
      </c>
      <c r="I22" s="2">
        <v>43006.55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1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1546837</v>
      </c>
    </row>
    <row r="39" spans="1:23" x14ac:dyDescent="0.1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1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1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1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1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1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1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15">
      <c r="B14" s="2"/>
      <c r="G14" s="1"/>
      <c r="H14" s="1" t="s">
        <v>31</v>
      </c>
      <c r="I14" s="2">
        <v>-1392600</v>
      </c>
    </row>
    <row r="15" spans="1:10" x14ac:dyDescent="0.1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12236587.25</v>
      </c>
    </row>
    <row r="18" spans="1:22" x14ac:dyDescent="0.15">
      <c r="G18" s="1" t="s">
        <v>12</v>
      </c>
      <c r="H18" s="2"/>
      <c r="I18" s="2">
        <v>40122888</v>
      </c>
    </row>
    <row r="19" spans="1:22" x14ac:dyDescent="0.15">
      <c r="A19" s="2"/>
      <c r="G19" s="1" t="s">
        <v>24</v>
      </c>
      <c r="H19" s="2"/>
      <c r="I19" s="2">
        <f>I18+I17-I16</f>
        <v>7359475.25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180143.52</v>
      </c>
    </row>
    <row r="22" spans="1:22" x14ac:dyDescent="0.15">
      <c r="G22" s="1"/>
      <c r="H22" s="1" t="s">
        <v>39</v>
      </c>
      <c r="I22" s="2">
        <v>42296.14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1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2121039</v>
      </c>
    </row>
    <row r="39" spans="1:23" x14ac:dyDescent="0.1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1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B12+'20180208'!B15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11372612.869999999</v>
      </c>
    </row>
    <row r="18" spans="1:14" x14ac:dyDescent="0.15">
      <c r="G18" s="1" t="s">
        <v>12</v>
      </c>
      <c r="H18" s="2"/>
      <c r="I18" s="15"/>
    </row>
    <row r="19" spans="1:14" x14ac:dyDescent="0.15">
      <c r="A19" s="2"/>
      <c r="G19" s="1" t="s">
        <v>24</v>
      </c>
      <c r="H19" s="2"/>
      <c r="I19" s="15">
        <f>I18+I17-I16</f>
        <v>13372612.869999999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1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-2494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1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1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1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1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1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1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1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15">
      <c r="B14" s="2"/>
      <c r="G14" s="1"/>
      <c r="H14" s="1" t="s">
        <v>31</v>
      </c>
      <c r="I14" s="2">
        <v>-4140900</v>
      </c>
    </row>
    <row r="15" spans="1:10" x14ac:dyDescent="0.1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21834758.359999999</v>
      </c>
    </row>
    <row r="18" spans="1:22" x14ac:dyDescent="0.15">
      <c r="G18" s="1" t="s">
        <v>12</v>
      </c>
      <c r="H18" s="2"/>
      <c r="I18" s="2">
        <v>40391364</v>
      </c>
    </row>
    <row r="19" spans="1:22" x14ac:dyDescent="0.15">
      <c r="A19" s="2"/>
      <c r="G19" s="1" t="s">
        <v>24</v>
      </c>
      <c r="H19" s="2"/>
      <c r="I19" s="2">
        <f>I18+I17-I16</f>
        <v>7226122.3599999994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179731.3</v>
      </c>
    </row>
    <row r="22" spans="1:22" x14ac:dyDescent="0.15">
      <c r="G22" s="1"/>
      <c r="H22" s="1" t="s">
        <v>39</v>
      </c>
      <c r="I22" s="2">
        <v>42201.03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1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2777672</v>
      </c>
    </row>
    <row r="39" spans="1:23" x14ac:dyDescent="0.1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1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1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1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1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15">
      <c r="B14" s="2"/>
      <c r="G14" s="1"/>
      <c r="H14" s="1" t="s">
        <v>31</v>
      </c>
      <c r="I14" s="2">
        <v>-1393980</v>
      </c>
    </row>
    <row r="15" spans="1:10" x14ac:dyDescent="0.1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12339532.99</v>
      </c>
    </row>
    <row r="18" spans="1:22" x14ac:dyDescent="0.15">
      <c r="G18" s="1" t="s">
        <v>12</v>
      </c>
      <c r="H18" s="2"/>
      <c r="I18" s="2">
        <v>52222236</v>
      </c>
    </row>
    <row r="19" spans="1:22" x14ac:dyDescent="0.15">
      <c r="A19" s="2"/>
      <c r="G19" s="1" t="s">
        <v>24</v>
      </c>
      <c r="H19" s="2"/>
      <c r="I19" s="2">
        <f>I18+I17-I16</f>
        <v>9561768.9900000021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168670.47</v>
      </c>
    </row>
    <row r="22" spans="1:22" x14ac:dyDescent="0.15">
      <c r="G22" s="1"/>
      <c r="H22" s="1" t="s">
        <v>39</v>
      </c>
      <c r="I22" s="2">
        <v>39649.4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1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2800189</v>
      </c>
    </row>
    <row r="39" spans="1:23" x14ac:dyDescent="0.1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1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1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1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1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1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15">
      <c r="B14" s="2"/>
      <c r="G14" s="1"/>
      <c r="H14" s="1" t="s">
        <v>31</v>
      </c>
      <c r="I14" s="2">
        <v>-684180</v>
      </c>
    </row>
    <row r="15" spans="1:10" x14ac:dyDescent="0.1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6970559.2999999998</v>
      </c>
    </row>
    <row r="18" spans="1:22" x14ac:dyDescent="0.15">
      <c r="G18" s="1" t="s">
        <v>12</v>
      </c>
      <c r="H18" s="2"/>
      <c r="I18" s="2">
        <v>54838992</v>
      </c>
    </row>
    <row r="19" spans="1:22" x14ac:dyDescent="0.15">
      <c r="A19" s="2"/>
      <c r="G19" s="1" t="s">
        <v>24</v>
      </c>
      <c r="H19" s="2"/>
      <c r="I19" s="2">
        <f>I18+I17-I16</f>
        <v>6809551.299999997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164642.29</v>
      </c>
    </row>
    <row r="22" spans="1:22" x14ac:dyDescent="0.15">
      <c r="G22" s="1"/>
      <c r="H22" s="1" t="s">
        <v>39</v>
      </c>
      <c r="I22" s="2">
        <v>38720.089999999997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1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2301148</v>
      </c>
    </row>
    <row r="39" spans="1:23" x14ac:dyDescent="0.1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1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1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1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1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7603573.5300000003</v>
      </c>
    </row>
    <row r="18" spans="1:22" x14ac:dyDescent="0.15">
      <c r="G18" s="1" t="s">
        <v>12</v>
      </c>
      <c r="H18" s="2"/>
      <c r="I18" s="2">
        <v>54342792</v>
      </c>
    </row>
    <row r="19" spans="1:22" x14ac:dyDescent="0.15">
      <c r="A19" s="2"/>
      <c r="G19" s="1" t="s">
        <v>24</v>
      </c>
      <c r="H19" s="2"/>
      <c r="I19" s="2">
        <f>I18+I17-I16</f>
        <v>6946365.5300000012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161637.42000000001</v>
      </c>
    </row>
    <row r="22" spans="1:22" x14ac:dyDescent="0.15">
      <c r="G22" s="1"/>
      <c r="H22" s="1" t="s">
        <v>39</v>
      </c>
      <c r="I22" s="2">
        <v>38026.86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1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4005070</v>
      </c>
    </row>
    <row r="39" spans="1:23" x14ac:dyDescent="0.1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1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1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1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1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1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15">
      <c r="B14" s="2"/>
      <c r="G14" s="1"/>
      <c r="H14" s="1" t="s">
        <v>31</v>
      </c>
      <c r="I14" s="2">
        <v>-3480960</v>
      </c>
    </row>
    <row r="15" spans="1:10" x14ac:dyDescent="0.1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8037883.7000000002</v>
      </c>
    </row>
    <row r="18" spans="1:22" x14ac:dyDescent="0.15">
      <c r="G18" s="1" t="s">
        <v>12</v>
      </c>
      <c r="H18" s="2"/>
      <c r="I18" s="2">
        <v>54526548</v>
      </c>
    </row>
    <row r="19" spans="1:22" x14ac:dyDescent="0.15">
      <c r="A19" s="2"/>
      <c r="G19" s="1" t="s">
        <v>24</v>
      </c>
      <c r="H19" s="2"/>
      <c r="I19" s="2">
        <f>I18+I17-I16</f>
        <v>7564431.700000003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160800.14000000001</v>
      </c>
    </row>
    <row r="22" spans="1:22" x14ac:dyDescent="0.15">
      <c r="G22" s="1"/>
      <c r="H22" s="1" t="s">
        <v>39</v>
      </c>
      <c r="I22" s="2">
        <v>37833.69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1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3942906</v>
      </c>
    </row>
    <row r="39" spans="1:23" x14ac:dyDescent="0.1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1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1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1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1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15">
      <c r="B14" s="2"/>
      <c r="G14" s="1"/>
      <c r="H14" s="1" t="s">
        <v>31</v>
      </c>
      <c r="I14" s="2">
        <v>-680640</v>
      </c>
    </row>
    <row r="15" spans="1:10" x14ac:dyDescent="0.1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3582435.28</v>
      </c>
    </row>
    <row r="18" spans="1:22" x14ac:dyDescent="0.15">
      <c r="G18" s="1" t="s">
        <v>12</v>
      </c>
      <c r="H18" s="2"/>
      <c r="I18" s="2">
        <v>56265288</v>
      </c>
    </row>
    <row r="19" spans="1:22" x14ac:dyDescent="0.15">
      <c r="A19" s="2"/>
      <c r="G19" s="1" t="s">
        <v>24</v>
      </c>
      <c r="H19" s="2"/>
      <c r="I19" s="2">
        <f>I18+I17-I16</f>
        <v>4847723.2800000012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155717.37</v>
      </c>
    </row>
    <row r="22" spans="1:22" x14ac:dyDescent="0.15">
      <c r="G22" s="1"/>
      <c r="H22" s="1" t="s">
        <v>39</v>
      </c>
      <c r="I22" s="2">
        <v>36661.11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1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2873255</v>
      </c>
    </row>
    <row r="39" spans="1:23" x14ac:dyDescent="0.1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1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1" ht="14.25" x14ac:dyDescent="0.15">
      <c r="A1" s="7" t="s">
        <v>64</v>
      </c>
    </row>
    <row r="2" spans="1:11" x14ac:dyDescent="0.15">
      <c r="A2" s="8" t="s">
        <v>0</v>
      </c>
      <c r="D2" s="8" t="s">
        <v>9</v>
      </c>
      <c r="G2" s="8" t="s">
        <v>21</v>
      </c>
      <c r="I2" s="2"/>
    </row>
    <row r="3" spans="1:11" x14ac:dyDescent="0.1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1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1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1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1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1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1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1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1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1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15">
      <c r="B14" s="2"/>
      <c r="G14" s="1"/>
      <c r="H14" s="1" t="s">
        <v>31</v>
      </c>
      <c r="I14" s="2">
        <v>-2773680</v>
      </c>
    </row>
    <row r="15" spans="1:11" x14ac:dyDescent="0.1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5241972.51</v>
      </c>
    </row>
    <row r="18" spans="1:22" x14ac:dyDescent="0.15">
      <c r="G18" s="1" t="s">
        <v>12</v>
      </c>
      <c r="H18" s="2"/>
      <c r="I18" s="2">
        <v>55245840</v>
      </c>
    </row>
    <row r="19" spans="1:22" x14ac:dyDescent="0.15">
      <c r="A19" s="2"/>
      <c r="G19" s="1" t="s">
        <v>24</v>
      </c>
      <c r="H19" s="2"/>
      <c r="I19" s="2">
        <f>I18+I17-I16</f>
        <v>5487812.5099999979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153570.64000000001</v>
      </c>
    </row>
    <row r="22" spans="1:22" x14ac:dyDescent="0.15">
      <c r="G22" s="1"/>
      <c r="H22" s="1" t="s">
        <v>39</v>
      </c>
      <c r="I22" s="2">
        <v>36165.879999999997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1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1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1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1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15">
      <c r="B14" s="2"/>
      <c r="G14" s="1"/>
      <c r="H14" s="1" t="s">
        <v>31</v>
      </c>
      <c r="I14" s="2">
        <v>-2784480</v>
      </c>
    </row>
    <row r="15" spans="1:10" x14ac:dyDescent="0.1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6920600.8600000003</v>
      </c>
    </row>
    <row r="18" spans="1:22" x14ac:dyDescent="0.15">
      <c r="G18" s="1" t="s">
        <v>12</v>
      </c>
      <c r="H18" s="2"/>
      <c r="I18" s="2">
        <v>55344624</v>
      </c>
    </row>
    <row r="19" spans="1:22" x14ac:dyDescent="0.15">
      <c r="A19" s="2"/>
      <c r="G19" s="1" t="s">
        <v>24</v>
      </c>
      <c r="H19" s="2"/>
      <c r="I19" s="2">
        <f>I18+I17-I16</f>
        <v>7265224.8599999994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152325.16</v>
      </c>
    </row>
    <row r="22" spans="1:22" x14ac:dyDescent="0.15">
      <c r="G22" s="1"/>
      <c r="H22" s="1" t="s">
        <v>39</v>
      </c>
      <c r="I22" s="2">
        <v>35878.53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1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1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1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1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1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15">
      <c r="B14" s="2"/>
      <c r="G14" s="1"/>
      <c r="H14" s="1" t="s">
        <v>31</v>
      </c>
      <c r="I14" s="2">
        <v>-1408200</v>
      </c>
    </row>
    <row r="15" spans="1:10" x14ac:dyDescent="0.1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15">
      <c r="A16" s="1"/>
      <c r="B16" s="2"/>
      <c r="G16" s="1" t="s">
        <v>5</v>
      </c>
      <c r="H16" s="2"/>
      <c r="I16" s="2">
        <v>55000000</v>
      </c>
    </row>
    <row r="17" spans="1:22" x14ac:dyDescent="0.15">
      <c r="A17" s="6"/>
      <c r="B17" s="2"/>
      <c r="G17" s="1" t="s">
        <v>26</v>
      </c>
      <c r="H17" s="2"/>
      <c r="I17" s="2">
        <v>4813600.43</v>
      </c>
    </row>
    <row r="18" spans="1:22" x14ac:dyDescent="0.15">
      <c r="G18" s="1" t="s">
        <v>12</v>
      </c>
      <c r="H18" s="2"/>
      <c r="I18" s="2">
        <v>56958984</v>
      </c>
    </row>
    <row r="19" spans="1:22" x14ac:dyDescent="0.15">
      <c r="A19" s="2"/>
      <c r="G19" s="1" t="s">
        <v>24</v>
      </c>
      <c r="H19" s="2"/>
      <c r="I19" s="2">
        <f>I18+I17-I16</f>
        <v>6772584.4299999997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149947.38</v>
      </c>
    </row>
    <row r="22" spans="1:22" x14ac:dyDescent="0.15">
      <c r="G22" s="1"/>
      <c r="H22" s="1" t="s">
        <v>39</v>
      </c>
      <c r="I22" s="2">
        <v>35329.96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1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1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1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1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2939176.36</v>
      </c>
    </row>
    <row r="18" spans="1:22" x14ac:dyDescent="0.15">
      <c r="G18" s="1" t="s">
        <v>12</v>
      </c>
      <c r="H18" s="2"/>
      <c r="I18" s="2">
        <v>55153980</v>
      </c>
    </row>
    <row r="19" spans="1:22" x14ac:dyDescent="0.15">
      <c r="A19" s="2"/>
      <c r="G19" s="1" t="s">
        <v>24</v>
      </c>
      <c r="H19" s="2"/>
      <c r="I19" s="2">
        <f>I18+I17-I16</f>
        <v>6093156.3599999994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148972.37</v>
      </c>
    </row>
    <row r="22" spans="1:22" x14ac:dyDescent="0.15">
      <c r="G22" s="1"/>
      <c r="H22" s="1" t="s">
        <v>39</v>
      </c>
      <c r="I22" s="2">
        <v>35105.03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1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702002</v>
      </c>
    </row>
    <row r="39" spans="1:23" x14ac:dyDescent="0.1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1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15">
      <c r="A15" s="1" t="s">
        <v>380</v>
      </c>
      <c r="B15" s="2">
        <f>B12+'20180207'!B15</f>
        <v>12220.479999999998</v>
      </c>
      <c r="G15" s="1"/>
      <c r="H15" s="1" t="s">
        <v>32</v>
      </c>
      <c r="I15" s="15">
        <f>I14+I13</f>
        <v>-2727360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11277193.869999999</v>
      </c>
    </row>
    <row r="18" spans="1:14" x14ac:dyDescent="0.15">
      <c r="G18" s="1" t="s">
        <v>12</v>
      </c>
      <c r="H18" s="2"/>
      <c r="I18" s="15">
        <v>409104</v>
      </c>
    </row>
    <row r="19" spans="1:14" x14ac:dyDescent="0.15">
      <c r="A19" s="2"/>
      <c r="G19" s="1" t="s">
        <v>24</v>
      </c>
      <c r="H19" s="2"/>
      <c r="I19" s="15">
        <f>I18+I17-I16</f>
        <v>13686297.869999999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1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-100104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1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1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1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15">
      <c r="A16" s="1"/>
      <c r="B16" s="2"/>
      <c r="G16" s="1" t="s">
        <v>5</v>
      </c>
      <c r="H16" s="2"/>
      <c r="I16" s="2">
        <v>52000000</v>
      </c>
    </row>
    <row r="17" spans="1:22" x14ac:dyDescent="0.15">
      <c r="A17" s="6"/>
      <c r="B17" s="2"/>
      <c r="G17" s="1" t="s">
        <v>26</v>
      </c>
      <c r="H17" s="2"/>
      <c r="I17" s="2">
        <v>5077912.95</v>
      </c>
    </row>
    <row r="18" spans="1:22" x14ac:dyDescent="0.15">
      <c r="G18" s="1" t="s">
        <v>12</v>
      </c>
      <c r="H18" s="2"/>
      <c r="I18" s="2">
        <v>52907892</v>
      </c>
    </row>
    <row r="19" spans="1:22" x14ac:dyDescent="0.15">
      <c r="A19" s="2"/>
      <c r="G19" s="1" t="s">
        <v>24</v>
      </c>
      <c r="H19" s="2"/>
      <c r="I19" s="2">
        <f>I18+I17-I16</f>
        <v>5985804.950000003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147860.09</v>
      </c>
    </row>
    <row r="22" spans="1:22" x14ac:dyDescent="0.15">
      <c r="G22" s="1"/>
      <c r="H22" s="1" t="s">
        <v>39</v>
      </c>
      <c r="I22" s="2">
        <v>34848.44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1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2340829</v>
      </c>
    </row>
    <row r="39" spans="1:23" x14ac:dyDescent="0.1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1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1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1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1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15">
      <c r="A16" s="1"/>
      <c r="B16" s="2"/>
      <c r="G16" s="1" t="s">
        <v>5</v>
      </c>
      <c r="H16" s="2"/>
      <c r="I16" s="2">
        <v>49000000</v>
      </c>
    </row>
    <row r="17" spans="1:22" x14ac:dyDescent="0.15">
      <c r="A17" s="6"/>
      <c r="B17" s="2"/>
      <c r="G17" s="1" t="s">
        <v>26</v>
      </c>
      <c r="H17" s="2"/>
      <c r="I17" s="2">
        <v>3947497.7</v>
      </c>
    </row>
    <row r="18" spans="1:22" x14ac:dyDescent="0.15">
      <c r="G18" s="1" t="s">
        <v>12</v>
      </c>
      <c r="H18" s="2"/>
      <c r="I18" s="2">
        <v>52080156</v>
      </c>
    </row>
    <row r="19" spans="1:22" x14ac:dyDescent="0.15">
      <c r="A19" s="2"/>
      <c r="G19" s="1" t="s">
        <v>24</v>
      </c>
      <c r="H19" s="2"/>
      <c r="I19" s="2">
        <f>I18+I17-I16</f>
        <v>7027653.700000003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/>
    </row>
    <row r="22" spans="1:22" x14ac:dyDescent="0.15">
      <c r="G22" s="1"/>
      <c r="H22" s="1" t="s">
        <v>39</v>
      </c>
      <c r="I22" s="2"/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1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1690730</v>
      </c>
    </row>
    <row r="39" spans="1:23" x14ac:dyDescent="0.1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1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1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1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1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1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1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5568570.7999999998</v>
      </c>
    </row>
    <row r="18" spans="1:22" x14ac:dyDescent="0.15">
      <c r="G18" s="1" t="s">
        <v>12</v>
      </c>
      <c r="H18" s="2"/>
      <c r="I18" s="2">
        <v>49295808</v>
      </c>
    </row>
    <row r="19" spans="1:22" x14ac:dyDescent="0.15">
      <c r="A19" s="2"/>
      <c r="G19" s="1" t="s">
        <v>24</v>
      </c>
      <c r="H19" s="2"/>
      <c r="I19" s="2">
        <f>I18+I17-I16</f>
        <v>8864378.799999997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145047.62</v>
      </c>
    </row>
    <row r="22" spans="1:22" x14ac:dyDescent="0.15">
      <c r="G22" s="1"/>
      <c r="H22" s="1" t="s">
        <v>39</v>
      </c>
      <c r="I22" s="2">
        <v>34199.589999999997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1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2229184</v>
      </c>
    </row>
    <row r="39" spans="1:23" x14ac:dyDescent="0.1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1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1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1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1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1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15">
      <c r="A16" s="1"/>
      <c r="B16" s="2"/>
      <c r="G16" s="1" t="s">
        <v>5</v>
      </c>
      <c r="H16" s="2"/>
      <c r="I16" s="2">
        <v>46000000</v>
      </c>
    </row>
    <row r="17" spans="1:22" x14ac:dyDescent="0.15">
      <c r="A17" s="6"/>
      <c r="B17" s="2"/>
      <c r="G17" s="1" t="s">
        <v>26</v>
      </c>
      <c r="H17" s="2"/>
      <c r="I17" s="2">
        <v>5206287.5199999996</v>
      </c>
    </row>
    <row r="18" spans="1:22" x14ac:dyDescent="0.15">
      <c r="G18" s="1" t="s">
        <v>12</v>
      </c>
      <c r="H18" s="2"/>
      <c r="I18" s="2">
        <v>49469928</v>
      </c>
    </row>
    <row r="19" spans="1:22" x14ac:dyDescent="0.15">
      <c r="A19" s="2"/>
      <c r="G19" s="1" t="s">
        <v>24</v>
      </c>
      <c r="H19" s="2"/>
      <c r="I19" s="2">
        <f>I18+I17-I16</f>
        <v>8676215.5199999958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143917.4</v>
      </c>
    </row>
    <row r="22" spans="1:22" x14ac:dyDescent="0.15">
      <c r="G22" s="1"/>
      <c r="H22" s="1" t="s">
        <v>39</v>
      </c>
      <c r="I22" s="2">
        <v>33938.870000000003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1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2401519</v>
      </c>
    </row>
    <row r="39" spans="1:23" x14ac:dyDescent="0.1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1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1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1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2472865.16</v>
      </c>
    </row>
    <row r="18" spans="1:22" x14ac:dyDescent="0.15">
      <c r="G18" s="1" t="s">
        <v>12</v>
      </c>
      <c r="H18" s="2"/>
      <c r="I18" s="2">
        <v>49556568</v>
      </c>
    </row>
    <row r="19" spans="1:22" x14ac:dyDescent="0.15">
      <c r="A19" s="2"/>
      <c r="G19" s="1" t="s">
        <v>24</v>
      </c>
      <c r="H19" s="2"/>
      <c r="I19" s="2">
        <f>I18+I17-I16</f>
        <v>9029433.1599999964</v>
      </c>
    </row>
    <row r="20" spans="1:22" x14ac:dyDescent="0.15">
      <c r="D20" s="2"/>
      <c r="G20" s="1" t="s">
        <v>33</v>
      </c>
      <c r="I20" s="2"/>
    </row>
    <row r="21" spans="1:22" x14ac:dyDescent="0.15">
      <c r="G21" s="1"/>
      <c r="H21" s="1" t="s">
        <v>38</v>
      </c>
      <c r="I21" s="2">
        <v>143212.44</v>
      </c>
    </row>
    <row r="22" spans="1:22" x14ac:dyDescent="0.15">
      <c r="G22" s="1"/>
      <c r="H22" s="1" t="s">
        <v>39</v>
      </c>
      <c r="I22" s="2">
        <v>33776.230000000003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1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2294372</v>
      </c>
    </row>
    <row r="39" spans="1:23" x14ac:dyDescent="0.1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1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1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1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1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1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1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1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15">
      <c r="A16" s="1"/>
      <c r="B16" s="2"/>
      <c r="G16" s="1" t="s">
        <v>5</v>
      </c>
      <c r="H16" s="2"/>
      <c r="I16" s="2">
        <v>43000000</v>
      </c>
    </row>
    <row r="17" spans="1:22" x14ac:dyDescent="0.15">
      <c r="A17" s="6"/>
      <c r="B17" s="2"/>
      <c r="G17" s="1" t="s">
        <v>26</v>
      </c>
      <c r="H17" s="2"/>
      <c r="I17" s="2">
        <v>3817188.78</v>
      </c>
    </row>
    <row r="18" spans="1:22" x14ac:dyDescent="0.15">
      <c r="G18" s="1" t="s">
        <v>12</v>
      </c>
      <c r="H18" s="2"/>
      <c r="I18" s="2">
        <v>49847256</v>
      </c>
    </row>
    <row r="19" spans="1:22" x14ac:dyDescent="0.15">
      <c r="A19" s="2"/>
      <c r="G19" s="1" t="s">
        <v>24</v>
      </c>
      <c r="H19" s="2"/>
      <c r="I19" s="2">
        <f>I18+I17-I16</f>
        <v>10664444.780000001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142507.5</v>
      </c>
    </row>
    <row r="22" spans="1:22" x14ac:dyDescent="0.15">
      <c r="G22" s="1"/>
      <c r="H22" s="1" t="s">
        <v>39</v>
      </c>
      <c r="I22" s="2">
        <v>33613.61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1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2391968</v>
      </c>
    </row>
    <row r="39" spans="1:23" x14ac:dyDescent="0.1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1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2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1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1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1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1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4572537.16</v>
      </c>
    </row>
    <row r="18" spans="1:22" x14ac:dyDescent="0.15">
      <c r="G18" s="1" t="s">
        <v>12</v>
      </c>
      <c r="H18" s="2"/>
      <c r="I18" s="2">
        <v>45848544</v>
      </c>
    </row>
    <row r="19" spans="1:22" x14ac:dyDescent="0.15">
      <c r="A19" s="2"/>
      <c r="G19" s="1" t="s">
        <v>24</v>
      </c>
      <c r="H19" s="2"/>
      <c r="I19" s="2">
        <f>I18+I17-I16</f>
        <v>10421081.159999996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140373.26</v>
      </c>
    </row>
    <row r="22" spans="1:22" x14ac:dyDescent="0.15">
      <c r="G22" s="1"/>
      <c r="H22" s="1" t="s">
        <v>39</v>
      </c>
      <c r="I22" s="2">
        <v>33121.230000000003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1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2297846</v>
      </c>
    </row>
    <row r="39" spans="1:23" x14ac:dyDescent="0.1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1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/>
    </row>
    <row r="45" spans="1:23" x14ac:dyDescent="0.1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1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1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1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1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1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1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15">
      <c r="A52" s="16"/>
      <c r="H52" s="32"/>
      <c r="I52" s="33"/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1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1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1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1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9450355.3900000006</v>
      </c>
    </row>
    <row r="18" spans="1:22" x14ac:dyDescent="0.15">
      <c r="G18" s="1" t="s">
        <v>12</v>
      </c>
      <c r="H18" s="2"/>
      <c r="I18" s="2">
        <v>41894904</v>
      </c>
    </row>
    <row r="19" spans="1:22" x14ac:dyDescent="0.15">
      <c r="A19" s="2"/>
      <c r="G19" s="1" t="s">
        <v>24</v>
      </c>
      <c r="H19" s="2"/>
      <c r="I19" s="2">
        <f>I18+I17-I16</f>
        <v>11345259.390000001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138019.89000000001</v>
      </c>
    </row>
    <row r="22" spans="1:22" x14ac:dyDescent="0.15">
      <c r="G22" s="1"/>
      <c r="H22" s="1" t="s">
        <v>39</v>
      </c>
      <c r="I22" s="2">
        <v>32578.29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1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2154706</v>
      </c>
    </row>
    <row r="39" spans="1:23" x14ac:dyDescent="0.1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1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ht="14.25" x14ac:dyDescent="0.15">
      <c r="A44" s="7" t="s">
        <v>109</v>
      </c>
    </row>
    <row r="45" spans="1:23" x14ac:dyDescent="0.1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1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1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1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1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1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1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1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15">
      <c r="A53" s="16"/>
      <c r="H53" s="32"/>
      <c r="I53" s="33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1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1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1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1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1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15">
      <c r="B14" s="2"/>
      <c r="G14" s="1"/>
      <c r="H14" s="1" t="s">
        <v>31</v>
      </c>
      <c r="I14" s="2"/>
    </row>
    <row r="15" spans="1:10" x14ac:dyDescent="0.1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8896557.2200000007</v>
      </c>
    </row>
    <row r="18" spans="1:22" x14ac:dyDescent="0.15">
      <c r="G18" s="1" t="s">
        <v>12</v>
      </c>
      <c r="H18" s="2"/>
      <c r="I18" s="2">
        <v>42489444</v>
      </c>
    </row>
    <row r="19" spans="1:22" x14ac:dyDescent="0.15">
      <c r="A19" s="2"/>
      <c r="G19" s="1" t="s">
        <v>24</v>
      </c>
      <c r="H19" s="2"/>
      <c r="I19" s="2">
        <f>I18+I17-I16</f>
        <v>11386001.219999999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137309.70000000001</v>
      </c>
    </row>
    <row r="22" spans="1:22" x14ac:dyDescent="0.15">
      <c r="G22" s="1"/>
      <c r="H22" s="1" t="s">
        <v>39</v>
      </c>
      <c r="I22" s="2">
        <v>32414.46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1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3704683</v>
      </c>
    </row>
    <row r="39" spans="1:23" x14ac:dyDescent="0.1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1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1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1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1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1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1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15">
      <c r="B14" s="2"/>
      <c r="G14" s="1"/>
      <c r="H14" s="1" t="s">
        <v>31</v>
      </c>
      <c r="I14" s="2">
        <v>-702000</v>
      </c>
    </row>
    <row r="15" spans="1:10" x14ac:dyDescent="0.1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15">
      <c r="A16" s="1"/>
      <c r="B16" s="2"/>
      <c r="G16" s="1" t="s">
        <v>5</v>
      </c>
      <c r="H16" s="2"/>
      <c r="I16" s="2">
        <v>40000000</v>
      </c>
    </row>
    <row r="17" spans="1:22" x14ac:dyDescent="0.15">
      <c r="A17" s="6"/>
      <c r="B17" s="2"/>
      <c r="G17" s="1" t="s">
        <v>26</v>
      </c>
      <c r="H17" s="2"/>
      <c r="I17" s="2">
        <v>9863509.7699999996</v>
      </c>
    </row>
    <row r="18" spans="1:22" x14ac:dyDescent="0.15">
      <c r="G18" s="1" t="s">
        <v>12</v>
      </c>
      <c r="H18" s="2"/>
      <c r="I18" s="2">
        <v>41779560</v>
      </c>
    </row>
    <row r="19" spans="1:22" x14ac:dyDescent="0.15">
      <c r="A19" s="2"/>
      <c r="G19" s="1" t="s">
        <v>24</v>
      </c>
      <c r="H19" s="2"/>
      <c r="I19" s="2">
        <f>I18+I17-I16</f>
        <v>11643069.769999996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135452.22</v>
      </c>
    </row>
    <row r="22" spans="1:22" x14ac:dyDescent="0.15">
      <c r="G22" s="1"/>
      <c r="H22" s="1" t="s">
        <v>39</v>
      </c>
      <c r="I22" s="2">
        <v>31985.91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1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2720108</v>
      </c>
    </row>
    <row r="39" spans="1:23" x14ac:dyDescent="0.1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1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15">
      <c r="A15" s="1" t="s">
        <v>380</v>
      </c>
      <c r="B15" s="2">
        <f>B12+'20180206'!B15</f>
        <v>12220.479999999998</v>
      </c>
      <c r="G15" s="1"/>
      <c r="H15" s="1" t="s">
        <v>32</v>
      </c>
      <c r="I15" s="15">
        <f>I14+I13</f>
        <v>-2799000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11193979.869999999</v>
      </c>
    </row>
    <row r="18" spans="1:14" x14ac:dyDescent="0.15">
      <c r="G18" s="1" t="s">
        <v>12</v>
      </c>
      <c r="H18" s="2"/>
      <c r="I18" s="15">
        <v>419958</v>
      </c>
    </row>
    <row r="19" spans="1:14" x14ac:dyDescent="0.15">
      <c r="A19" s="2"/>
      <c r="G19" s="1" t="s">
        <v>24</v>
      </c>
      <c r="H19" s="2"/>
      <c r="I19" s="15">
        <f>I18+I17-I16</f>
        <v>13613937.869999999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1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252169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1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1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1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15">
      <c r="B14" s="2"/>
      <c r="G14" s="1"/>
      <c r="H14" s="1" t="s">
        <v>31</v>
      </c>
      <c r="I14" s="2">
        <v>0</v>
      </c>
    </row>
    <row r="15" spans="1:10" x14ac:dyDescent="0.1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14099478</v>
      </c>
    </row>
    <row r="18" spans="1:22" x14ac:dyDescent="0.15">
      <c r="G18" s="1" t="s">
        <v>12</v>
      </c>
      <c r="H18" s="2"/>
      <c r="I18" s="2">
        <v>39662868</v>
      </c>
    </row>
    <row r="19" spans="1:22" x14ac:dyDescent="0.15">
      <c r="A19" s="2"/>
      <c r="G19" s="1" t="s">
        <v>24</v>
      </c>
      <c r="H19" s="2"/>
      <c r="I19" s="2">
        <f>I18+I17-I16</f>
        <v>8762346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134462.87</v>
      </c>
    </row>
    <row r="22" spans="1:22" x14ac:dyDescent="0.15">
      <c r="G22" s="1"/>
      <c r="H22" s="1" t="s">
        <v>39</v>
      </c>
      <c r="I22" s="2">
        <v>31757.68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1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4771758</v>
      </c>
    </row>
    <row r="39" spans="1:23" x14ac:dyDescent="0.1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1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1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1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1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1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1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1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15">
      <c r="B14" s="2"/>
      <c r="G14" s="1"/>
      <c r="H14" s="1" t="s">
        <v>31</v>
      </c>
      <c r="I14" s="2">
        <v>-1423320</v>
      </c>
    </row>
    <row r="15" spans="1:10" x14ac:dyDescent="0.1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15">
      <c r="A16" s="1"/>
      <c r="B16" s="2"/>
      <c r="G16" s="1" t="s">
        <v>5</v>
      </c>
      <c r="H16" s="2"/>
      <c r="I16" s="2">
        <v>45000000</v>
      </c>
    </row>
    <row r="17" spans="1:22" x14ac:dyDescent="0.15">
      <c r="A17" s="6"/>
      <c r="B17" s="2"/>
      <c r="G17" s="1" t="s">
        <v>26</v>
      </c>
      <c r="H17" s="2"/>
      <c r="I17" s="2">
        <v>7763450.46</v>
      </c>
    </row>
    <row r="18" spans="1:22" x14ac:dyDescent="0.15">
      <c r="G18" s="1" t="s">
        <v>12</v>
      </c>
      <c r="H18" s="2"/>
      <c r="I18" s="2">
        <v>46730316</v>
      </c>
    </row>
    <row r="19" spans="1:22" x14ac:dyDescent="0.15">
      <c r="A19" s="2"/>
      <c r="G19" s="1" t="s">
        <v>24</v>
      </c>
      <c r="H19" s="2"/>
      <c r="I19" s="2">
        <f>I18+I17-I16</f>
        <v>9493766.4600000009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120859.04</v>
      </c>
    </row>
    <row r="22" spans="1:22" x14ac:dyDescent="0.15">
      <c r="G22" s="1"/>
      <c r="H22" s="1" t="s">
        <v>39</v>
      </c>
      <c r="I22" s="2">
        <v>28619.22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1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3428785</v>
      </c>
    </row>
    <row r="39" spans="1:23" x14ac:dyDescent="0.1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1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customWidth="1"/>
    <col min="14" max="14" width="15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1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1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1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1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1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1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15">
      <c r="B14" s="2"/>
      <c r="G14" s="1"/>
      <c r="H14" s="1" t="s">
        <v>31</v>
      </c>
      <c r="I14" s="2">
        <v>-2122260</v>
      </c>
    </row>
    <row r="15" spans="1:10" x14ac:dyDescent="0.1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5027780.68</v>
      </c>
    </row>
    <row r="18" spans="1:22" x14ac:dyDescent="0.15">
      <c r="G18" s="1" t="s">
        <v>12</v>
      </c>
      <c r="H18" s="2"/>
      <c r="I18" s="2">
        <v>46440600</v>
      </c>
    </row>
    <row r="19" spans="1:22" x14ac:dyDescent="0.15">
      <c r="A19" s="2"/>
      <c r="G19" s="1" t="s">
        <v>24</v>
      </c>
      <c r="H19" s="2"/>
      <c r="I19" s="2">
        <f>I18+I17-I16</f>
        <v>9468380.6799999997</v>
      </c>
    </row>
    <row r="20" spans="1:22" x14ac:dyDescent="0.15">
      <c r="G20" s="1" t="s">
        <v>33</v>
      </c>
      <c r="I20" s="2"/>
      <c r="N20" s="2"/>
    </row>
    <row r="21" spans="1:22" x14ac:dyDescent="0.15">
      <c r="G21" s="1"/>
      <c r="H21" s="1" t="s">
        <v>38</v>
      </c>
      <c r="I21" s="2">
        <v>119800.44</v>
      </c>
    </row>
    <row r="22" spans="1:22" x14ac:dyDescent="0.15">
      <c r="G22" s="1"/>
      <c r="H22" s="1" t="s">
        <v>39</v>
      </c>
      <c r="I22" s="2">
        <v>28375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1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4291867</v>
      </c>
    </row>
    <row r="39" spans="1:23" x14ac:dyDescent="0.1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1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1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1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1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1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1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1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219666540</v>
      </c>
    </row>
    <row r="16" spans="1:9" x14ac:dyDescent="0.15">
      <c r="A16" s="1"/>
      <c r="B16" s="2"/>
      <c r="G16" s="1" t="s">
        <v>5</v>
      </c>
      <c r="H16" s="2"/>
      <c r="I16" s="2">
        <v>42000000</v>
      </c>
    </row>
    <row r="17" spans="1:22" x14ac:dyDescent="0.15">
      <c r="A17" s="6"/>
      <c r="B17" s="2"/>
      <c r="G17" s="1" t="s">
        <v>26</v>
      </c>
      <c r="H17" s="2"/>
      <c r="I17" s="2">
        <v>7087420.1100000003</v>
      </c>
    </row>
    <row r="18" spans="1:22" x14ac:dyDescent="0.15">
      <c r="G18" s="1" t="s">
        <v>12</v>
      </c>
      <c r="H18" s="2"/>
      <c r="I18" s="2">
        <v>43933308</v>
      </c>
    </row>
    <row r="19" spans="1:22" x14ac:dyDescent="0.15">
      <c r="A19" s="2"/>
      <c r="G19" s="1" t="s">
        <v>24</v>
      </c>
      <c r="H19" s="2"/>
      <c r="I19" s="2">
        <f>I18+I17-I16</f>
        <v>9020728.1099999994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118095.08</v>
      </c>
    </row>
    <row r="22" spans="1:22" x14ac:dyDescent="0.15">
      <c r="G22" s="1"/>
      <c r="H22" s="1" t="s">
        <v>39</v>
      </c>
      <c r="I22" s="2">
        <v>27981.57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1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4104507</v>
      </c>
    </row>
    <row r="39" spans="1:23" x14ac:dyDescent="0.1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1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1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1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1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1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1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1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1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207847920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6693089.9199999999</v>
      </c>
    </row>
    <row r="18" spans="1:22" x14ac:dyDescent="0.15">
      <c r="G18" s="1" t="s">
        <v>12</v>
      </c>
      <c r="H18" s="2"/>
      <c r="I18" s="2">
        <v>41569584</v>
      </c>
    </row>
    <row r="19" spans="1:22" x14ac:dyDescent="0.15">
      <c r="A19" s="2"/>
      <c r="G19" s="1" t="s">
        <v>24</v>
      </c>
      <c r="H19" s="2"/>
      <c r="I19" s="2">
        <f>I18+I17-I16</f>
        <v>9262673.9200000018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116747.81</v>
      </c>
    </row>
    <row r="22" spans="1:22" x14ac:dyDescent="0.15">
      <c r="G22" s="1"/>
      <c r="H22" s="1" t="s">
        <v>39</v>
      </c>
      <c r="I22" s="2">
        <v>27670.76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1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2624840</v>
      </c>
    </row>
    <row r="39" spans="1:23" x14ac:dyDescent="0.1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1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1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1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1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1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201528180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7226448.0800000001</v>
      </c>
    </row>
    <row r="18" spans="1:22" x14ac:dyDescent="0.15">
      <c r="G18" s="1" t="s">
        <v>12</v>
      </c>
      <c r="H18" s="2"/>
      <c r="I18" s="2">
        <v>40324932</v>
      </c>
    </row>
    <row r="19" spans="1:22" x14ac:dyDescent="0.15">
      <c r="A19" s="2"/>
      <c r="G19" s="1" t="s">
        <v>24</v>
      </c>
      <c r="H19" s="2"/>
      <c r="I19" s="2">
        <f>I18+I17-I16</f>
        <v>8551380.0799999982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2571442</v>
      </c>
    </row>
    <row r="39" spans="1:23" x14ac:dyDescent="0.1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1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1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1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1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1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1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1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200623740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6537948.0800000001</v>
      </c>
    </row>
    <row r="18" spans="1:22" x14ac:dyDescent="0.15">
      <c r="G18" s="1" t="s">
        <v>12</v>
      </c>
      <c r="H18" s="2"/>
      <c r="I18" s="2">
        <v>40124748</v>
      </c>
    </row>
    <row r="19" spans="1:22" x14ac:dyDescent="0.15">
      <c r="A19" s="2"/>
      <c r="G19" s="1" t="s">
        <v>24</v>
      </c>
      <c r="H19" s="2"/>
      <c r="I19" s="2">
        <f>I18+I17-I16</f>
        <v>7662696.0799999982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116044.84</v>
      </c>
    </row>
    <row r="22" spans="1:22" x14ac:dyDescent="0.15">
      <c r="G22" s="1"/>
      <c r="H22" s="1" t="s">
        <v>39</v>
      </c>
      <c r="I22" s="2">
        <v>27504.84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1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2471078</v>
      </c>
    </row>
    <row r="39" spans="1:23" x14ac:dyDescent="0.1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1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1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1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1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1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1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1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178714020</v>
      </c>
    </row>
    <row r="16" spans="1:9" x14ac:dyDescent="0.15">
      <c r="A16" s="1"/>
      <c r="B16" s="2"/>
      <c r="G16" s="1" t="s">
        <v>5</v>
      </c>
      <c r="H16" s="2"/>
      <c r="I16" s="2">
        <v>39000000</v>
      </c>
    </row>
    <row r="17" spans="1:22" x14ac:dyDescent="0.15">
      <c r="A17" s="6"/>
      <c r="B17" s="2"/>
      <c r="G17" s="1" t="s">
        <v>26</v>
      </c>
      <c r="H17" s="2"/>
      <c r="I17" s="2">
        <v>10082890.75</v>
      </c>
    </row>
    <row r="18" spans="1:22" x14ac:dyDescent="0.15">
      <c r="G18" s="1" t="s">
        <v>12</v>
      </c>
      <c r="H18" s="2"/>
      <c r="I18" s="2">
        <v>35742804</v>
      </c>
    </row>
    <row r="19" spans="1:22" x14ac:dyDescent="0.15">
      <c r="A19" s="2"/>
      <c r="G19" s="1" t="s">
        <v>24</v>
      </c>
      <c r="H19" s="2"/>
      <c r="I19" s="2">
        <f>I18+I17-I16</f>
        <v>6825694.75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113936.03</v>
      </c>
    </row>
    <row r="22" spans="1:22" x14ac:dyDescent="0.15">
      <c r="G22" s="1"/>
      <c r="H22" s="1" t="s">
        <v>39</v>
      </c>
      <c r="I22" s="2">
        <v>27007.17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1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3162008</v>
      </c>
    </row>
    <row r="39" spans="1:23" x14ac:dyDescent="0.1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1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1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1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1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1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1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1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171777660</v>
      </c>
    </row>
    <row r="16" spans="1:9" x14ac:dyDescent="0.15">
      <c r="A16" s="1"/>
      <c r="B16" s="2"/>
      <c r="G16" s="1" t="s">
        <v>5</v>
      </c>
      <c r="H16" s="2"/>
      <c r="I16" s="2">
        <v>34000000</v>
      </c>
    </row>
    <row r="17" spans="1:22" x14ac:dyDescent="0.15">
      <c r="A17" s="6"/>
      <c r="B17" s="2"/>
      <c r="G17" s="1" t="s">
        <v>26</v>
      </c>
      <c r="H17" s="2"/>
      <c r="I17" s="2">
        <v>5813314.5599999996</v>
      </c>
    </row>
    <row r="18" spans="1:22" x14ac:dyDescent="0.15">
      <c r="G18" s="1" t="s">
        <v>12</v>
      </c>
      <c r="H18" s="2"/>
      <c r="I18" s="2">
        <v>34355532</v>
      </c>
    </row>
    <row r="19" spans="1:22" x14ac:dyDescent="0.15">
      <c r="A19" s="2"/>
      <c r="G19" s="1" t="s">
        <v>24</v>
      </c>
      <c r="H19" s="2"/>
      <c r="I19" s="2">
        <f>I18+I17-I16</f>
        <v>6168846.5600000024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113169.85</v>
      </c>
    </row>
    <row r="22" spans="1:22" x14ac:dyDescent="0.15">
      <c r="G22" s="1"/>
      <c r="H22" s="1" t="s">
        <v>39</v>
      </c>
      <c r="I22" s="2">
        <v>26826.36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1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3134443</v>
      </c>
    </row>
    <row r="39" spans="1:23" x14ac:dyDescent="0.1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1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1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1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1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1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1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1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1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158351400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4074716.09</v>
      </c>
    </row>
    <row r="18" spans="1:22" x14ac:dyDescent="0.15">
      <c r="G18" s="1" t="s">
        <v>12</v>
      </c>
      <c r="H18" s="2"/>
      <c r="I18" s="2">
        <v>31670280</v>
      </c>
    </row>
    <row r="19" spans="1:22" x14ac:dyDescent="0.15">
      <c r="A19" s="2"/>
      <c r="G19" s="1" t="s">
        <v>24</v>
      </c>
      <c r="H19" s="2"/>
      <c r="I19" s="2">
        <f>I18+I17-I16</f>
        <v>6744996.0900000036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111769.99</v>
      </c>
    </row>
    <row r="22" spans="1:22" x14ac:dyDescent="0.15">
      <c r="G22" s="1"/>
      <c r="H22" s="1" t="s">
        <v>39</v>
      </c>
      <c r="I22" s="2">
        <v>26495.98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1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2619825</v>
      </c>
    </row>
    <row r="39" spans="1:23" x14ac:dyDescent="0.1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1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15">
      <c r="A15" s="1" t="s">
        <v>380</v>
      </c>
      <c r="B15" s="2">
        <f>B12+'20180205'!B15</f>
        <v>12220.479999999998</v>
      </c>
      <c r="G15" s="1"/>
      <c r="H15" s="1" t="s">
        <v>32</v>
      </c>
      <c r="I15" s="15">
        <f>I14+I13</f>
        <v>-2873880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11118838.869999999</v>
      </c>
    </row>
    <row r="18" spans="1:14" x14ac:dyDescent="0.15">
      <c r="G18" s="1" t="s">
        <v>12</v>
      </c>
      <c r="H18" s="2"/>
      <c r="I18" s="15">
        <v>429759</v>
      </c>
    </row>
    <row r="19" spans="1:14" x14ac:dyDescent="0.15">
      <c r="A19" s="2"/>
      <c r="G19" s="1" t="s">
        <v>24</v>
      </c>
      <c r="H19" s="2"/>
      <c r="I19" s="15">
        <f>I18+I17-I16</f>
        <v>13548597.869999999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1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-5904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1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1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1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1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1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1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153544080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5154957.25</v>
      </c>
    </row>
    <row r="18" spans="1:22" x14ac:dyDescent="0.15">
      <c r="G18" s="1" t="s">
        <v>12</v>
      </c>
      <c r="H18" s="2"/>
      <c r="I18" s="2">
        <v>30708816</v>
      </c>
    </row>
    <row r="19" spans="1:22" x14ac:dyDescent="0.15">
      <c r="A19" s="2"/>
      <c r="G19" s="1" t="s">
        <v>24</v>
      </c>
      <c r="H19" s="2"/>
      <c r="I19" s="2">
        <f>I18+I17-I16</f>
        <v>6863773.25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110718.45</v>
      </c>
    </row>
    <row r="22" spans="1:22" x14ac:dyDescent="0.15">
      <c r="G22" s="1"/>
      <c r="H22" s="1" t="s">
        <v>39</v>
      </c>
      <c r="I22" s="2">
        <v>26247.82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1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1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1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1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1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1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1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1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15">
      <c r="B14" s="2"/>
      <c r="G14" s="1"/>
      <c r="H14" s="1" t="s">
        <v>31</v>
      </c>
      <c r="I14" s="2"/>
    </row>
    <row r="15" spans="1:9" x14ac:dyDescent="0.15">
      <c r="A15" s="1"/>
      <c r="B15" s="2"/>
      <c r="G15" s="1"/>
      <c r="H15" s="1" t="s">
        <v>32</v>
      </c>
      <c r="I15" s="2">
        <f>I14+I13</f>
        <v>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/>
    </row>
    <row r="18" spans="1:22" x14ac:dyDescent="0.15">
      <c r="G18" s="1" t="s">
        <v>12</v>
      </c>
      <c r="H18" s="2"/>
      <c r="I18" s="2"/>
    </row>
    <row r="19" spans="1:22" x14ac:dyDescent="0.15">
      <c r="A19" s="2"/>
      <c r="G19" s="1" t="s">
        <v>24</v>
      </c>
      <c r="H19" s="2"/>
      <c r="I19" s="2">
        <f>I18+I17-I16</f>
        <v>-29000000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109240.15</v>
      </c>
    </row>
    <row r="22" spans="1:22" x14ac:dyDescent="0.15">
      <c r="G22" s="1"/>
      <c r="H22" s="1" t="s">
        <v>39</v>
      </c>
      <c r="I22" s="2">
        <v>25898.94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15">
      <c r="A26" s="1" t="s">
        <v>71</v>
      </c>
      <c r="B26" s="2">
        <f>B4+E5+I18</f>
        <v>0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2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1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1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1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1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1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1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1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1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1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1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15">
      <c r="A56" s="16"/>
      <c r="H56" s="32"/>
      <c r="I56" s="33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1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1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1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1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1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1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1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15">
      <c r="B14" s="2"/>
      <c r="G14" s="1"/>
      <c r="H14" s="1" t="s">
        <v>31</v>
      </c>
      <c r="I14" s="2">
        <v>-706920</v>
      </c>
    </row>
    <row r="15" spans="1:9" x14ac:dyDescent="0.15">
      <c r="A15" s="1"/>
      <c r="B15" s="2"/>
      <c r="G15" s="1"/>
      <c r="H15" s="1" t="s">
        <v>32</v>
      </c>
      <c r="I15" s="2">
        <f>I14+I13</f>
        <v>131800020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10180449.310000001</v>
      </c>
    </row>
    <row r="18" spans="1:22" x14ac:dyDescent="0.15">
      <c r="G18" s="1" t="s">
        <v>12</v>
      </c>
      <c r="H18" s="2"/>
      <c r="I18" s="2">
        <v>26501388</v>
      </c>
    </row>
    <row r="19" spans="1:22" x14ac:dyDescent="0.15">
      <c r="A19" s="2"/>
      <c r="G19" s="1" t="s">
        <v>24</v>
      </c>
      <c r="H19" s="2"/>
      <c r="I19" s="2">
        <f>I18+I17-I16</f>
        <v>7681837.3100000024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108319.95</v>
      </c>
    </row>
    <row r="22" spans="1:22" x14ac:dyDescent="0.15">
      <c r="G22" s="1"/>
      <c r="H22" s="1" t="s">
        <v>39</v>
      </c>
      <c r="I22" s="2">
        <v>25681.759999999998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1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356545</v>
      </c>
    </row>
    <row r="39" spans="1:23" x14ac:dyDescent="0.1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1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4.25" x14ac:dyDescent="0.15">
      <c r="A45" s="7" t="s">
        <v>109</v>
      </c>
    </row>
    <row r="46" spans="1:23" x14ac:dyDescent="0.1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1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1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1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1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1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1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1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1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1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1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3"/>
      <c r="B58" s="31"/>
      <c r="D58" s="31"/>
      <c r="E58" s="12"/>
      <c r="G58" s="12"/>
      <c r="H58" s="14"/>
      <c r="I58" s="30"/>
    </row>
    <row r="59" spans="1:14" x14ac:dyDescent="0.1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1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1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1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1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1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1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130241040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10461250.710000001</v>
      </c>
    </row>
    <row r="18" spans="1:22" x14ac:dyDescent="0.15">
      <c r="G18" s="1" t="s">
        <v>12</v>
      </c>
      <c r="H18" s="2"/>
      <c r="I18" s="2">
        <v>26015988</v>
      </c>
    </row>
    <row r="19" spans="1:22" x14ac:dyDescent="0.15">
      <c r="A19" s="2"/>
      <c r="G19" s="1" t="s">
        <v>24</v>
      </c>
      <c r="H19" s="2"/>
      <c r="I19" s="2">
        <f>I18+I17-I16</f>
        <v>7477238.7100000009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107619.01</v>
      </c>
    </row>
    <row r="22" spans="1:22" x14ac:dyDescent="0.15">
      <c r="G22" s="1"/>
      <c r="H22" s="1" t="s">
        <v>39</v>
      </c>
      <c r="I22" s="2">
        <v>25516.36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1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2688886</v>
      </c>
    </row>
    <row r="39" spans="1:23" x14ac:dyDescent="0.1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1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1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1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1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1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1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1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129047520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10177362.6</v>
      </c>
    </row>
    <row r="18" spans="1:22" x14ac:dyDescent="0.15">
      <c r="G18" s="1" t="s">
        <v>12</v>
      </c>
      <c r="H18" s="2"/>
      <c r="I18" s="2">
        <v>25809504</v>
      </c>
    </row>
    <row r="19" spans="1:22" x14ac:dyDescent="0.15">
      <c r="A19" s="2"/>
      <c r="G19" s="1" t="s">
        <v>24</v>
      </c>
      <c r="H19" s="2"/>
      <c r="I19" s="2">
        <f>I18+I17-I16</f>
        <v>6986866.6000000015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107407.64</v>
      </c>
    </row>
    <row r="22" spans="1:22" x14ac:dyDescent="0.15">
      <c r="G22" s="1"/>
      <c r="H22" s="1" t="s">
        <v>39</v>
      </c>
      <c r="I22" s="2">
        <v>25466.47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1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1942382</v>
      </c>
    </row>
    <row r="39" spans="1:23" x14ac:dyDescent="0.1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1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1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1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1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1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1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15">
      <c r="B14" s="2"/>
      <c r="G14" s="1"/>
      <c r="H14" s="1" t="s">
        <v>31</v>
      </c>
      <c r="I14" s="2">
        <v>-704904</v>
      </c>
    </row>
    <row r="15" spans="1:9" x14ac:dyDescent="0.15">
      <c r="A15" s="1"/>
      <c r="B15" s="2"/>
      <c r="G15" s="1"/>
      <c r="H15" s="1" t="s">
        <v>32</v>
      </c>
      <c r="I15" s="2">
        <f>I14+I13</f>
        <v>125911116</v>
      </c>
    </row>
    <row r="16" spans="1:9" x14ac:dyDescent="0.15">
      <c r="A16" s="1"/>
      <c r="B16" s="2"/>
      <c r="G16" s="1" t="s">
        <v>5</v>
      </c>
      <c r="H16" s="2"/>
      <c r="I16" s="2">
        <v>29000000</v>
      </c>
    </row>
    <row r="17" spans="1:22" x14ac:dyDescent="0.15">
      <c r="A17" s="6"/>
      <c r="B17" s="2"/>
      <c r="G17" s="1" t="s">
        <v>26</v>
      </c>
      <c r="H17" s="2"/>
      <c r="I17" s="2">
        <v>11095991.43</v>
      </c>
    </row>
    <row r="18" spans="1:22" x14ac:dyDescent="0.15">
      <c r="G18" s="1" t="s">
        <v>12</v>
      </c>
      <c r="H18" s="2"/>
      <c r="I18" s="2">
        <v>25259244</v>
      </c>
    </row>
    <row r="19" spans="1:22" x14ac:dyDescent="0.15">
      <c r="A19" s="2"/>
      <c r="G19" s="1" t="s">
        <v>24</v>
      </c>
      <c r="H19" s="2"/>
      <c r="I19" s="2">
        <f>I18+I17-I16</f>
        <v>7355235.4299999997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106635.98</v>
      </c>
    </row>
    <row r="22" spans="1:22" x14ac:dyDescent="0.15">
      <c r="G22" s="1"/>
      <c r="H22" s="1" t="s">
        <v>39</v>
      </c>
      <c r="I22" s="2">
        <v>25283.64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1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1753451</v>
      </c>
    </row>
    <row r="39" spans="1:23" x14ac:dyDescent="0.1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1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1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1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1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1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15">
      <c r="B14" s="2"/>
      <c r="G14" s="1"/>
      <c r="H14" s="1" t="s">
        <v>31</v>
      </c>
      <c r="I14" s="2">
        <v>-697200</v>
      </c>
    </row>
    <row r="15" spans="1:9" x14ac:dyDescent="0.15">
      <c r="A15" s="1"/>
      <c r="B15" s="2"/>
      <c r="G15" s="1"/>
      <c r="H15" s="1" t="s">
        <v>32</v>
      </c>
      <c r="I15" s="2">
        <f>I14+I13</f>
        <v>120607680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19868378.710000001</v>
      </c>
    </row>
    <row r="18" spans="1:22" x14ac:dyDescent="0.15">
      <c r="G18" s="1" t="s">
        <v>12</v>
      </c>
      <c r="H18" s="2"/>
      <c r="I18" s="2">
        <v>24262980</v>
      </c>
    </row>
    <row r="19" spans="1:22" x14ac:dyDescent="0.15">
      <c r="A19" s="2"/>
      <c r="G19" s="1" t="s">
        <v>24</v>
      </c>
      <c r="H19" s="2"/>
      <c r="I19" s="2">
        <f>I18+I17-I16</f>
        <v>6131358.7100000009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102428.37</v>
      </c>
    </row>
    <row r="22" spans="1:22" x14ac:dyDescent="0.15">
      <c r="G22" s="1"/>
      <c r="H22" s="1" t="s">
        <v>39</v>
      </c>
      <c r="I22" s="2">
        <v>24291.360000000001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1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2240518</v>
      </c>
    </row>
    <row r="39" spans="1:23" x14ac:dyDescent="0.1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1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1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1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1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1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1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120988440</v>
      </c>
    </row>
    <row r="16" spans="1:9" x14ac:dyDescent="0.15">
      <c r="A16" s="1"/>
      <c r="B16" s="2"/>
      <c r="G16" s="1" t="s">
        <v>5</v>
      </c>
      <c r="H16" s="2"/>
      <c r="I16" s="2">
        <v>38000000</v>
      </c>
    </row>
    <row r="17" spans="1:22" x14ac:dyDescent="0.15">
      <c r="A17" s="6"/>
      <c r="B17" s="2"/>
      <c r="G17" s="1" t="s">
        <v>26</v>
      </c>
      <c r="H17" s="2"/>
      <c r="I17" s="2">
        <v>20235274.260000002</v>
      </c>
    </row>
    <row r="18" spans="1:22" x14ac:dyDescent="0.15">
      <c r="G18" s="1" t="s">
        <v>12</v>
      </c>
      <c r="H18" s="2"/>
      <c r="I18" s="2">
        <v>24197148</v>
      </c>
    </row>
    <row r="19" spans="1:22" x14ac:dyDescent="0.15">
      <c r="A19" s="2"/>
      <c r="G19" s="1" t="s">
        <v>24</v>
      </c>
      <c r="H19" s="2"/>
      <c r="I19" s="2">
        <f>I18+I17-I16</f>
        <v>6432422.2600000054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99760.75</v>
      </c>
    </row>
    <row r="22" spans="1:22" x14ac:dyDescent="0.15">
      <c r="G22" s="1"/>
      <c r="H22" s="1" t="s">
        <v>39</v>
      </c>
      <c r="I22" s="2">
        <v>23661.81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1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1291927</v>
      </c>
    </row>
    <row r="39" spans="1:23" x14ac:dyDescent="0.1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1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5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5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1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1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1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1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1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1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15">
      <c r="B14" s="2"/>
      <c r="G14" s="1"/>
      <c r="H14" s="1" t="s">
        <v>31</v>
      </c>
      <c r="I14" s="2">
        <v>0</v>
      </c>
    </row>
    <row r="15" spans="1:9" x14ac:dyDescent="0.15">
      <c r="A15" s="1"/>
      <c r="B15" s="2"/>
      <c r="G15" s="1"/>
      <c r="H15" s="1" t="s">
        <v>32</v>
      </c>
      <c r="I15" s="2">
        <f>I14+I13</f>
        <v>157591140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19317152.66</v>
      </c>
    </row>
    <row r="18" spans="1:22" x14ac:dyDescent="0.15">
      <c r="G18" s="1" t="s">
        <v>12</v>
      </c>
      <c r="H18" s="2"/>
      <c r="I18" s="2">
        <v>31537272</v>
      </c>
    </row>
    <row r="19" spans="1:22" x14ac:dyDescent="0.15">
      <c r="A19" s="2"/>
      <c r="G19" s="1" t="s">
        <v>24</v>
      </c>
      <c r="H19" s="2"/>
      <c r="I19" s="2">
        <f>I18+I17-I16</f>
        <v>5054424.6599999964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95962.58</v>
      </c>
    </row>
    <row r="22" spans="1:22" x14ac:dyDescent="0.15">
      <c r="G22" s="1"/>
      <c r="H22" s="1" t="s">
        <v>39</v>
      </c>
      <c r="I22" s="2">
        <v>22765.41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1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1146286</v>
      </c>
    </row>
    <row r="39" spans="1:23" x14ac:dyDescent="0.1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1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1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1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1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1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1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1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15">
      <c r="B14" s="2"/>
      <c r="G14" s="1"/>
      <c r="H14" s="1" t="s">
        <v>31</v>
      </c>
      <c r="I14" s="2">
        <v>-4155120</v>
      </c>
    </row>
    <row r="15" spans="1:9" x14ac:dyDescent="0.15">
      <c r="A15" s="1"/>
      <c r="B15" s="2"/>
      <c r="G15" s="1"/>
      <c r="H15" s="1" t="s">
        <v>32</v>
      </c>
      <c r="I15" s="2">
        <f>I14+I13</f>
        <v>159582720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18141789.579999998</v>
      </c>
    </row>
    <row r="18" spans="1:22" x14ac:dyDescent="0.15">
      <c r="G18" s="1" t="s">
        <v>12</v>
      </c>
      <c r="H18" s="2"/>
      <c r="I18" s="2">
        <v>32562360</v>
      </c>
    </row>
    <row r="19" spans="1:22" x14ac:dyDescent="0.15">
      <c r="A19" s="2"/>
      <c r="G19" s="1" t="s">
        <v>24</v>
      </c>
      <c r="H19" s="2"/>
      <c r="I19" s="2">
        <f>I18+I17-I16</f>
        <v>4904149.5799999982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94505.33</v>
      </c>
    </row>
    <row r="22" spans="1:22" x14ac:dyDescent="0.15">
      <c r="G22" s="1"/>
      <c r="H22" s="1" t="s">
        <v>39</v>
      </c>
      <c r="I22" s="2">
        <v>22421.49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1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751532</v>
      </c>
    </row>
    <row r="39" spans="1:23" x14ac:dyDescent="0.1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1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90" zoomScaleNormal="90" workbookViewId="0">
      <selection activeCell="D14" sqref="D14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11751813.83</v>
      </c>
      <c r="D3" s="1" t="s">
        <v>1</v>
      </c>
      <c r="E3" s="18">
        <v>41976911.719999999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90022621.5</v>
      </c>
      <c r="D4" s="1" t="s">
        <v>11</v>
      </c>
      <c r="E4" s="18">
        <v>14725716.039999999</v>
      </c>
      <c r="H4" s="1" t="s">
        <v>389</v>
      </c>
      <c r="I4" s="13">
        <v>40</v>
      </c>
      <c r="J4" s="13">
        <v>-1</v>
      </c>
    </row>
    <row r="5" spans="1:10" x14ac:dyDescent="0.15">
      <c r="A5" s="1" t="s">
        <v>3</v>
      </c>
      <c r="B5" s="2">
        <f>B4+B6</f>
        <v>234808089.62</v>
      </c>
      <c r="D5" s="1" t="s">
        <v>12</v>
      </c>
      <c r="E5" s="2">
        <v>27251195.68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144785468.12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955.2</v>
      </c>
      <c r="G8" s="1"/>
      <c r="H8" s="1" t="s">
        <v>394</v>
      </c>
      <c r="I8" s="13"/>
    </row>
    <row r="9" spans="1:10" x14ac:dyDescent="0.15">
      <c r="A9" s="1" t="s">
        <v>82</v>
      </c>
      <c r="B9" s="2">
        <v>33654.29</v>
      </c>
      <c r="D9" s="1" t="s">
        <v>88</v>
      </c>
      <c r="E9" s="3">
        <v>1289</v>
      </c>
      <c r="H9" s="1"/>
    </row>
    <row r="10" spans="1:10" x14ac:dyDescent="0.15">
      <c r="A10" s="1" t="s">
        <v>83</v>
      </c>
      <c r="B10" s="2">
        <v>133000000</v>
      </c>
      <c r="D10" s="1" t="s">
        <v>85</v>
      </c>
      <c r="E10" s="2">
        <f>'20180322'!E10+'20180323'!E8</f>
        <v>800117.89999999932</v>
      </c>
      <c r="G10" s="1"/>
      <c r="H10" s="1" t="s">
        <v>42</v>
      </c>
      <c r="I10" s="3">
        <f>SUMIF(I4:I9,"&gt;=0")</f>
        <v>91</v>
      </c>
    </row>
    <row r="11" spans="1:10" x14ac:dyDescent="0.15">
      <c r="A11" s="1" t="s">
        <v>84</v>
      </c>
      <c r="B11" s="2">
        <f>'20180322'!B11+'20180323'!B9</f>
        <v>2002342.8200000003</v>
      </c>
      <c r="D11" s="1" t="s">
        <v>381</v>
      </c>
      <c r="E11" s="2">
        <f>E8+'20180322'!E11</f>
        <v>45100.799999999996</v>
      </c>
      <c r="G11" s="1"/>
      <c r="H11" s="1" t="s">
        <v>43</v>
      </c>
      <c r="I11" s="3">
        <f>SUMIF(I4:J7,"&lt;0")</f>
        <v>-1</v>
      </c>
    </row>
    <row r="12" spans="1:10" x14ac:dyDescent="0.15">
      <c r="A12" s="1" t="s">
        <v>86</v>
      </c>
      <c r="B12" s="18">
        <v>719.91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'20180322'!B13+'20180323'!B12</f>
        <v>298192.92999999988</v>
      </c>
      <c r="E13" s="2"/>
      <c r="G13" s="1"/>
      <c r="H13" s="1" t="s">
        <v>30</v>
      </c>
      <c r="I13" s="15">
        <v>80261100</v>
      </c>
    </row>
    <row r="14" spans="1:10" x14ac:dyDescent="0.15">
      <c r="A14" s="1" t="s">
        <v>333</v>
      </c>
      <c r="B14" s="3">
        <v>31509493</v>
      </c>
      <c r="G14" s="1"/>
      <c r="H14" s="1" t="s">
        <v>31</v>
      </c>
      <c r="I14" s="15">
        <v>-859140</v>
      </c>
    </row>
    <row r="15" spans="1:10" x14ac:dyDescent="0.15">
      <c r="A15" s="1" t="s">
        <v>380</v>
      </c>
      <c r="B15" s="2">
        <f>B12+'20180322'!B15</f>
        <v>29703.000000000004</v>
      </c>
      <c r="G15" s="1"/>
      <c r="H15" s="1" t="s">
        <v>32</v>
      </c>
      <c r="I15" s="15">
        <f>I14+I13</f>
        <v>79401960</v>
      </c>
    </row>
    <row r="16" spans="1:10" x14ac:dyDescent="0.15">
      <c r="A16" s="1" t="s">
        <v>392</v>
      </c>
      <c r="B16" s="2">
        <f>B11-'20180101'!B11</f>
        <v>402875.94000000018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4252303.0599999996</v>
      </c>
    </row>
    <row r="18" spans="1:14" x14ac:dyDescent="0.15">
      <c r="G18" s="1" t="s">
        <v>12</v>
      </c>
      <c r="H18" s="2"/>
      <c r="I18" s="15">
        <v>12039165</v>
      </c>
    </row>
    <row r="19" spans="1:14" x14ac:dyDescent="0.15">
      <c r="A19" s="2"/>
      <c r="G19" s="1" t="s">
        <v>24</v>
      </c>
      <c r="H19" s="2"/>
      <c r="I19" s="15">
        <f>I18+I17-I16</f>
        <v>14291468.059999999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127687.55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162926.39999999999</v>
      </c>
    </row>
    <row r="26" spans="1:14" x14ac:dyDescent="0.15">
      <c r="A26" s="1" t="s">
        <v>71</v>
      </c>
      <c r="B26" s="2">
        <f>B4+E5+I18</f>
        <v>129312982.18000001</v>
      </c>
      <c r="G26" s="1"/>
      <c r="H26" s="1" t="s">
        <v>355</v>
      </c>
      <c r="I26" s="2">
        <v>615.02</v>
      </c>
    </row>
    <row r="27" spans="1:14" x14ac:dyDescent="0.15">
      <c r="A27" s="1" t="s">
        <v>90</v>
      </c>
      <c r="B27" s="2">
        <f>$B$13+$E$10+$I$25</f>
        <v>1261237.2299999991</v>
      </c>
      <c r="H27" s="1" t="s">
        <v>382</v>
      </c>
      <c r="I27" s="2">
        <f>I22-'20180102'!I22</f>
        <v>24805.339999999997</v>
      </c>
    </row>
    <row r="28" spans="1:14" x14ac:dyDescent="0.15">
      <c r="A28" s="1" t="s">
        <v>356</v>
      </c>
      <c r="B28" s="2">
        <f>B12+E8+I26</f>
        <v>2290.13</v>
      </c>
    </row>
    <row r="29" spans="1:14" x14ac:dyDescent="0.15">
      <c r="A29" s="1" t="s">
        <v>383</v>
      </c>
      <c r="B29" s="2">
        <f>B15+E11+I27</f>
        <v>99609.14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3347</v>
      </c>
      <c r="D34" s="1" t="s">
        <v>78</v>
      </c>
      <c r="E34" s="2">
        <v>-578492</v>
      </c>
      <c r="G34" s="16" t="s">
        <v>296</v>
      </c>
      <c r="H34" s="2">
        <f>E40</f>
        <v>1955673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2775</v>
      </c>
      <c r="D35" s="1" t="s">
        <v>182</v>
      </c>
      <c r="E35" s="10">
        <v>3412719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6278</v>
      </c>
      <c r="D36" s="1" t="s">
        <v>80</v>
      </c>
      <c r="E36" s="10">
        <v>60934</v>
      </c>
      <c r="G36" s="40" t="s">
        <v>298</v>
      </c>
      <c r="H36" s="41">
        <f>H34+H35</f>
        <v>1960830.605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2547</v>
      </c>
      <c r="D37" s="1" t="s">
        <v>81</v>
      </c>
      <c r="E37" s="2">
        <v>-22059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14947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1955673</v>
      </c>
    </row>
    <row r="41" spans="1:23" s="9" customFormat="1" x14ac:dyDescent="0.15">
      <c r="A41"/>
      <c r="B41"/>
      <c r="D41" s="1" t="s">
        <v>75</v>
      </c>
      <c r="E41" s="2">
        <v>1695279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88218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47838</v>
      </c>
      <c r="G43" s="2"/>
    </row>
    <row r="44" spans="1:23" x14ac:dyDescent="0.15">
      <c r="A44" s="8" t="s">
        <v>233</v>
      </c>
      <c r="D44" s="1" t="s">
        <v>375</v>
      </c>
      <c r="E44" s="2">
        <v>40433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47784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1955673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15">
      <c r="A15" s="1" t="s">
        <v>380</v>
      </c>
      <c r="B15" s="2">
        <f>B12+'20180202'!B15</f>
        <v>12220.479999999998</v>
      </c>
      <c r="G15" s="1"/>
      <c r="H15" s="1" t="s">
        <v>32</v>
      </c>
      <c r="I15" s="15">
        <f>I14+I13</f>
        <v>-2842200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11150176.869999999</v>
      </c>
    </row>
    <row r="18" spans="1:14" x14ac:dyDescent="0.15">
      <c r="G18" s="1" t="s">
        <v>12</v>
      </c>
      <c r="H18" s="2"/>
      <c r="I18" s="15">
        <v>425601</v>
      </c>
    </row>
    <row r="19" spans="1:14" x14ac:dyDescent="0.15">
      <c r="A19" s="2"/>
      <c r="G19" s="1" t="s">
        <v>24</v>
      </c>
      <c r="H19" s="2"/>
      <c r="I19" s="15">
        <f>I18+I17-I16</f>
        <v>13575777.869999999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1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-156185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1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1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1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1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1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1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15">
      <c r="B14" s="2"/>
      <c r="G14" s="1"/>
      <c r="H14" s="1" t="s">
        <v>31</v>
      </c>
      <c r="I14" s="2">
        <v>-678180</v>
      </c>
    </row>
    <row r="15" spans="1:9" x14ac:dyDescent="0.15">
      <c r="A15" s="1"/>
      <c r="B15" s="2"/>
      <c r="G15" s="1"/>
      <c r="H15" s="1" t="s">
        <v>32</v>
      </c>
      <c r="I15" s="2">
        <f>I14+I13</f>
        <v>188584560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11270133.68</v>
      </c>
    </row>
    <row r="18" spans="1:22" x14ac:dyDescent="0.15">
      <c r="G18" s="1" t="s">
        <v>12</v>
      </c>
      <c r="H18" s="2"/>
      <c r="I18" s="2">
        <v>37852548</v>
      </c>
    </row>
    <row r="19" spans="1:22" x14ac:dyDescent="0.15">
      <c r="A19" s="2"/>
      <c r="G19" s="1" t="s">
        <v>24</v>
      </c>
      <c r="H19" s="2"/>
      <c r="I19" s="2">
        <f>I18+I17-I16</f>
        <v>3322681.6799999997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90076.97</v>
      </c>
    </row>
    <row r="22" spans="1:22" x14ac:dyDescent="0.15">
      <c r="G22" s="1"/>
      <c r="H22" s="1" t="s">
        <v>39</v>
      </c>
      <c r="I22" s="2">
        <v>21376.39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1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684597</v>
      </c>
    </row>
    <row r="39" spans="1:23" x14ac:dyDescent="0.1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1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1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1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1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1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1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1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15">
      <c r="B14" s="2"/>
      <c r="G14" s="1"/>
      <c r="H14" s="1" t="s">
        <v>31</v>
      </c>
      <c r="I14" s="2">
        <v>-1366440</v>
      </c>
    </row>
    <row r="15" spans="1:9" x14ac:dyDescent="0.15">
      <c r="A15" s="1"/>
      <c r="B15" s="2"/>
      <c r="G15" s="1"/>
      <c r="H15" s="1" t="s">
        <v>32</v>
      </c>
      <c r="I15" s="2">
        <f>I14+I13</f>
        <v>188521920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10336504.4</v>
      </c>
    </row>
    <row r="18" spans="1:22" x14ac:dyDescent="0.15">
      <c r="G18" s="1" t="s">
        <v>12</v>
      </c>
      <c r="H18" s="2"/>
      <c r="I18" s="2">
        <v>37977672</v>
      </c>
    </row>
    <row r="19" spans="1:22" x14ac:dyDescent="0.15">
      <c r="A19" s="2"/>
      <c r="G19" s="1" t="s">
        <v>24</v>
      </c>
      <c r="H19" s="2"/>
      <c r="I19" s="2">
        <f>I18+I17-I16</f>
        <v>2514176.3999999985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88772.99</v>
      </c>
    </row>
    <row r="22" spans="1:22" x14ac:dyDescent="0.15">
      <c r="G22" s="1"/>
      <c r="H22" s="1" t="s">
        <v>39</v>
      </c>
      <c r="I22" s="2">
        <v>21068.67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1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817331</v>
      </c>
    </row>
    <row r="39" spans="1:23" x14ac:dyDescent="0.1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1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3" max="13" width="18.625" customWidth="1"/>
    <col min="14" max="14" width="15.5" bestFit="1" customWidth="1"/>
  </cols>
  <sheetData>
    <row r="1" spans="1:13" ht="14.25" x14ac:dyDescent="0.15">
      <c r="A1" s="7" t="s">
        <v>64</v>
      </c>
    </row>
    <row r="2" spans="1:13" x14ac:dyDescent="0.15">
      <c r="A2" s="8" t="s">
        <v>0</v>
      </c>
      <c r="D2" s="8" t="s">
        <v>9</v>
      </c>
      <c r="G2" s="8" t="s">
        <v>21</v>
      </c>
      <c r="I2" s="2"/>
    </row>
    <row r="3" spans="1:13" x14ac:dyDescent="0.1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1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1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1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1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1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1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1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1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1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15">
      <c r="B14" s="2"/>
      <c r="G14" s="1"/>
      <c r="H14" s="1" t="s">
        <v>31</v>
      </c>
      <c r="I14" s="2">
        <v>-1368600</v>
      </c>
      <c r="M14" s="2"/>
    </row>
    <row r="15" spans="1:13" x14ac:dyDescent="0.1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10801984.710000001</v>
      </c>
    </row>
    <row r="18" spans="1:22" x14ac:dyDescent="0.15">
      <c r="G18" s="1" t="s">
        <v>12</v>
      </c>
      <c r="H18" s="2"/>
      <c r="I18" s="2">
        <v>37828308</v>
      </c>
    </row>
    <row r="19" spans="1:22" x14ac:dyDescent="0.15">
      <c r="A19" s="2"/>
      <c r="G19" s="1" t="s">
        <v>24</v>
      </c>
      <c r="H19" s="2"/>
      <c r="I19" s="2">
        <f>I18+I17-I16</f>
        <v>2830292.7100000009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88636.1</v>
      </c>
    </row>
    <row r="22" spans="1:22" x14ac:dyDescent="0.15">
      <c r="G22" s="1"/>
      <c r="H22" s="1" t="s">
        <v>39</v>
      </c>
      <c r="I22" s="2">
        <v>21036.36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1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772400</v>
      </c>
    </row>
    <row r="39" spans="1:23" x14ac:dyDescent="0.1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1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1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1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1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1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1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15">
      <c r="B14" s="2"/>
      <c r="G14" s="1"/>
      <c r="H14" s="1" t="s">
        <v>31</v>
      </c>
      <c r="I14" s="2">
        <v>-2060820</v>
      </c>
    </row>
    <row r="15" spans="1:9" x14ac:dyDescent="0.15">
      <c r="A15" s="1"/>
      <c r="B15" s="2"/>
      <c r="G15" s="1"/>
      <c r="H15" s="1" t="s">
        <v>32</v>
      </c>
      <c r="I15" s="2">
        <f>I14+I13</f>
        <v>182016120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12512388.5</v>
      </c>
    </row>
    <row r="18" spans="1:22" x14ac:dyDescent="0.15">
      <c r="G18" s="1" t="s">
        <v>12</v>
      </c>
      <c r="H18" s="2"/>
      <c r="I18" s="2">
        <v>36879564</v>
      </c>
    </row>
    <row r="19" spans="1:22" x14ac:dyDescent="0.15">
      <c r="A19" s="2"/>
      <c r="G19" s="1" t="s">
        <v>24</v>
      </c>
      <c r="H19" s="2"/>
      <c r="I19" s="2">
        <f>I18+I17-I16</f>
        <v>3591952.5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87878.61</v>
      </c>
    </row>
    <row r="22" spans="1:22" x14ac:dyDescent="0.15">
      <c r="G22" s="1"/>
      <c r="H22" s="1" t="s">
        <v>39</v>
      </c>
      <c r="I22" s="2">
        <v>20857.57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1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415097</v>
      </c>
    </row>
    <row r="39" spans="1:23" x14ac:dyDescent="0.1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1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1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1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1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1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1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15">
      <c r="B14" s="2"/>
      <c r="G14" s="1"/>
      <c r="H14" s="1" t="s">
        <v>31</v>
      </c>
      <c r="I14" s="2">
        <v>-2066040</v>
      </c>
    </row>
    <row r="15" spans="1:9" x14ac:dyDescent="0.15">
      <c r="A15" s="1"/>
      <c r="B15" s="2"/>
      <c r="G15" s="1"/>
      <c r="H15" s="1" t="s">
        <v>32</v>
      </c>
      <c r="I15" s="2">
        <f>I14+I13</f>
        <v>180276300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13327856.050000001</v>
      </c>
    </row>
    <row r="18" spans="1:22" x14ac:dyDescent="0.15">
      <c r="G18" s="1" t="s">
        <v>12</v>
      </c>
      <c r="H18" s="2"/>
      <c r="I18" s="2">
        <v>36470604</v>
      </c>
    </row>
    <row r="19" spans="1:22" x14ac:dyDescent="0.15">
      <c r="A19" s="2"/>
      <c r="G19" s="1" t="s">
        <v>24</v>
      </c>
      <c r="H19" s="2"/>
      <c r="I19" s="2">
        <f>I18+I17-I16</f>
        <v>3998460.049999997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86291.58</v>
      </c>
    </row>
    <row r="22" spans="1:22" x14ac:dyDescent="0.15">
      <c r="G22" s="1"/>
      <c r="H22" s="1" t="s">
        <v>39</v>
      </c>
      <c r="I22" s="2">
        <v>20483.02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1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231677</v>
      </c>
    </row>
    <row r="39" spans="1:23" x14ac:dyDescent="0.1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1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1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1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1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1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1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15">
      <c r="B14" s="2"/>
      <c r="G14" s="1"/>
      <c r="H14" s="1" t="s">
        <v>31</v>
      </c>
      <c r="I14" s="2">
        <v>-2058120</v>
      </c>
    </row>
    <row r="15" spans="1:9" x14ac:dyDescent="0.15">
      <c r="A15" s="1"/>
      <c r="B15" s="2"/>
      <c r="G15" s="1"/>
      <c r="H15" s="1" t="s">
        <v>32</v>
      </c>
      <c r="I15" s="2">
        <f>I14+I13</f>
        <v>176132640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13416262.48</v>
      </c>
    </row>
    <row r="18" spans="1:22" x14ac:dyDescent="0.15">
      <c r="G18" s="1" t="s">
        <v>12</v>
      </c>
      <c r="H18" s="2"/>
      <c r="I18" s="2">
        <v>35689296</v>
      </c>
    </row>
    <row r="19" spans="1:22" x14ac:dyDescent="0.15">
      <c r="A19" s="2"/>
      <c r="G19" s="1" t="s">
        <v>24</v>
      </c>
      <c r="H19" s="2"/>
      <c r="I19" s="2">
        <f>I18+I17-I16</f>
        <v>3305558.4800000042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85946.52</v>
      </c>
    </row>
    <row r="22" spans="1:22" x14ac:dyDescent="0.15">
      <c r="G22" s="1"/>
      <c r="H22" s="1" t="s">
        <v>39</v>
      </c>
      <c r="I22" s="2">
        <v>20401.59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1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-101868</v>
      </c>
    </row>
    <row r="39" spans="1:23" x14ac:dyDescent="0.1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1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1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1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1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1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15">
      <c r="B14" s="2"/>
      <c r="G14" s="1"/>
      <c r="H14" s="1" t="s">
        <v>31</v>
      </c>
      <c r="I14" s="2">
        <v>-2065140</v>
      </c>
    </row>
    <row r="15" spans="1:9" x14ac:dyDescent="0.15">
      <c r="A15" s="1"/>
      <c r="B15" s="2"/>
      <c r="G15" s="1"/>
      <c r="H15" s="1" t="s">
        <v>32</v>
      </c>
      <c r="I15" s="2">
        <f>I14+I13</f>
        <v>175427220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14257067.439999999</v>
      </c>
    </row>
    <row r="18" spans="1:22" x14ac:dyDescent="0.15">
      <c r="G18" s="1" t="s">
        <v>12</v>
      </c>
      <c r="H18" s="2"/>
      <c r="I18" s="2">
        <v>35520084</v>
      </c>
    </row>
    <row r="19" spans="1:22" x14ac:dyDescent="0.15">
      <c r="A19" s="2"/>
      <c r="G19" s="1" t="s">
        <v>24</v>
      </c>
      <c r="H19" s="2"/>
      <c r="I19" s="2">
        <f>I18+I17-I16</f>
        <v>3977151.4399999976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85671.31</v>
      </c>
    </row>
    <row r="22" spans="1:22" x14ac:dyDescent="0.15">
      <c r="G22" s="1"/>
      <c r="H22" s="1" t="s">
        <v>39</v>
      </c>
      <c r="I22" s="2">
        <v>20336.63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1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-181739</v>
      </c>
    </row>
    <row r="39" spans="1:23" x14ac:dyDescent="0.1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1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1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1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1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1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1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15">
      <c r="B14" s="2"/>
      <c r="G14" s="1"/>
      <c r="H14" s="1" t="s">
        <v>31</v>
      </c>
      <c r="I14" s="2">
        <v>-2064960</v>
      </c>
    </row>
    <row r="15" spans="1:9" x14ac:dyDescent="0.15">
      <c r="A15" s="1"/>
      <c r="B15" s="2"/>
      <c r="G15" s="1"/>
      <c r="H15" s="1" t="s">
        <v>32</v>
      </c>
      <c r="I15" s="2">
        <f>I14+I13</f>
        <v>171994800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14986873.34</v>
      </c>
    </row>
    <row r="18" spans="1:22" x14ac:dyDescent="0.15">
      <c r="G18" s="1" t="s">
        <v>12</v>
      </c>
      <c r="H18" s="2"/>
      <c r="I18" s="2">
        <v>34828476</v>
      </c>
    </row>
    <row r="19" spans="1:22" x14ac:dyDescent="0.15">
      <c r="A19" s="2"/>
      <c r="G19" s="1" t="s">
        <v>24</v>
      </c>
      <c r="H19" s="2"/>
      <c r="I19" s="2">
        <f>I18+I17-I16</f>
        <v>4015349.3400000036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85324.26</v>
      </c>
    </row>
    <row r="22" spans="1:22" x14ac:dyDescent="0.15">
      <c r="G22" s="1"/>
      <c r="H22" s="1" t="s">
        <v>39</v>
      </c>
      <c r="I22" s="2">
        <v>20254.73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1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-296745</v>
      </c>
    </row>
    <row r="39" spans="1:23" x14ac:dyDescent="0.1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1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1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1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1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1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1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1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1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15">
      <c r="B14" s="2"/>
      <c r="G14" s="1"/>
      <c r="H14" s="1" t="s">
        <v>31</v>
      </c>
      <c r="I14" s="2">
        <v>-2054700</v>
      </c>
    </row>
    <row r="15" spans="1:9" x14ac:dyDescent="0.15">
      <c r="A15" s="1"/>
      <c r="B15" s="2"/>
      <c r="G15" s="1"/>
      <c r="H15" s="1" t="s">
        <v>32</v>
      </c>
      <c r="I15" s="2">
        <f>I14+I13</f>
        <v>171688080</v>
      </c>
    </row>
    <row r="16" spans="1:9" x14ac:dyDescent="0.15">
      <c r="A16" s="1"/>
      <c r="B16" s="2"/>
      <c r="G16" s="1" t="s">
        <v>5</v>
      </c>
      <c r="H16" s="2"/>
      <c r="I16" s="2">
        <v>45800000</v>
      </c>
    </row>
    <row r="17" spans="1:22" x14ac:dyDescent="0.15">
      <c r="A17" s="6"/>
      <c r="B17" s="2"/>
      <c r="G17" s="1" t="s">
        <v>26</v>
      </c>
      <c r="H17" s="2"/>
      <c r="I17" s="2">
        <v>14095251.810000001</v>
      </c>
    </row>
    <row r="18" spans="1:22" x14ac:dyDescent="0.15">
      <c r="G18" s="1" t="s">
        <v>12</v>
      </c>
      <c r="H18" s="2"/>
      <c r="I18" s="2">
        <v>34748556</v>
      </c>
    </row>
    <row r="19" spans="1:22" x14ac:dyDescent="0.15">
      <c r="A19" s="2"/>
      <c r="G19" s="1" t="s">
        <v>24</v>
      </c>
      <c r="H19" s="2"/>
      <c r="I19" s="2">
        <f>I18+I17-I16</f>
        <v>3043807.8100000024</v>
      </c>
    </row>
    <row r="20" spans="1:22" x14ac:dyDescent="0.15">
      <c r="G20" s="1" t="s">
        <v>33</v>
      </c>
      <c r="I20" s="2"/>
    </row>
    <row r="21" spans="1:22" x14ac:dyDescent="0.15">
      <c r="G21" s="1"/>
      <c r="H21" s="1" t="s">
        <v>38</v>
      </c>
      <c r="I21" s="2">
        <v>84292.53</v>
      </c>
    </row>
    <row r="22" spans="1:22" x14ac:dyDescent="0.15">
      <c r="G22" s="1"/>
      <c r="H22" s="1" t="s">
        <v>39</v>
      </c>
      <c r="I22" s="2">
        <v>20011.259999999998</v>
      </c>
    </row>
    <row r="23" spans="1:22" x14ac:dyDescent="0.15">
      <c r="G23" s="1"/>
      <c r="H23" s="1" t="s">
        <v>106</v>
      </c>
      <c r="I23" s="2">
        <v>3885.97</v>
      </c>
    </row>
    <row r="24" spans="1:22" x14ac:dyDescent="0.15">
      <c r="A24" s="8" t="s">
        <v>69</v>
      </c>
      <c r="H24" s="1" t="s">
        <v>107</v>
      </c>
      <c r="I24" s="2">
        <v>1522</v>
      </c>
    </row>
    <row r="25" spans="1:22" x14ac:dyDescent="0.1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1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1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-458611</v>
      </c>
    </row>
    <row r="39" spans="1:23" x14ac:dyDescent="0.1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1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1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1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1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1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1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164914620</v>
      </c>
    </row>
    <row r="15" spans="1:9" x14ac:dyDescent="0.15">
      <c r="A15" s="1"/>
      <c r="B15" s="2"/>
      <c r="G15" s="1" t="s">
        <v>5</v>
      </c>
      <c r="H15" s="2"/>
      <c r="I15" s="2">
        <v>45800000</v>
      </c>
    </row>
    <row r="16" spans="1:9" x14ac:dyDescent="0.15">
      <c r="A16" s="1"/>
      <c r="B16" s="2"/>
      <c r="G16" s="1" t="s">
        <v>26</v>
      </c>
      <c r="H16" s="2"/>
      <c r="I16" s="2">
        <v>13885475.15</v>
      </c>
    </row>
    <row r="17" spans="1:22" x14ac:dyDescent="0.15">
      <c r="A17" s="6"/>
      <c r="B17" s="2"/>
      <c r="G17" s="1" t="s">
        <v>12</v>
      </c>
      <c r="H17" s="2"/>
      <c r="I17" s="2">
        <v>33006168</v>
      </c>
    </row>
    <row r="18" spans="1:22" x14ac:dyDescent="0.15">
      <c r="G18" s="1" t="s">
        <v>24</v>
      </c>
      <c r="H18" s="2"/>
      <c r="I18" s="2">
        <f>I17+I16-I15</f>
        <v>1091643.1499999985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82985.95</v>
      </c>
    </row>
    <row r="21" spans="1:22" x14ac:dyDescent="0.15">
      <c r="G21" s="1"/>
      <c r="H21" s="1" t="s">
        <v>39</v>
      </c>
      <c r="I21" s="2">
        <v>19702.919999999998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108096.84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-111524</v>
      </c>
    </row>
    <row r="39" spans="1:23" x14ac:dyDescent="0.1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1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B12+'20180201'!B15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11172451.869999999</v>
      </c>
    </row>
    <row r="18" spans="1:14" x14ac:dyDescent="0.15">
      <c r="G18" s="1" t="s">
        <v>12</v>
      </c>
      <c r="H18" s="2"/>
      <c r="I18" s="15">
        <v>422766</v>
      </c>
    </row>
    <row r="19" spans="1:14" x14ac:dyDescent="0.15">
      <c r="A19" s="2"/>
      <c r="G19" s="1" t="s">
        <v>24</v>
      </c>
      <c r="H19" s="2"/>
      <c r="I19" s="15">
        <f>I18+I17-I16</f>
        <v>13595217.869999999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1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90454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1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1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1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1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1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1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1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162783900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5524943.9900000002</v>
      </c>
    </row>
    <row r="17" spans="1:22" x14ac:dyDescent="0.15">
      <c r="A17" s="6"/>
      <c r="B17" s="2"/>
      <c r="G17" s="1" t="s">
        <v>12</v>
      </c>
      <c r="H17" s="2"/>
      <c r="I17" s="2">
        <v>32664276</v>
      </c>
    </row>
    <row r="18" spans="1:22" x14ac:dyDescent="0.15">
      <c r="G18" s="1" t="s">
        <v>24</v>
      </c>
      <c r="H18" s="2"/>
      <c r="I18" s="2">
        <f>I17+I16-I15</f>
        <v>389219.99000000209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81355.27</v>
      </c>
    </row>
    <row r="21" spans="1:22" x14ac:dyDescent="0.15">
      <c r="G21" s="1"/>
      <c r="H21" s="1" t="s">
        <v>39</v>
      </c>
      <c r="I21" s="2">
        <v>19318.080000000002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106081.32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130565</v>
      </c>
    </row>
    <row r="39" spans="1:23" x14ac:dyDescent="0.1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1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34"/>
    </row>
    <row r="44" spans="1:23" x14ac:dyDescent="0.1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15">
      <c r="A45" s="13"/>
      <c r="B45" s="31"/>
      <c r="D45" s="31"/>
      <c r="E45" s="12"/>
      <c r="G45" s="12"/>
      <c r="H45" s="14"/>
      <c r="I45" s="30"/>
    </row>
    <row r="46" spans="1:23" x14ac:dyDescent="0.15">
      <c r="A46" s="13"/>
      <c r="B46" s="31"/>
      <c r="D46" s="31"/>
      <c r="E46" s="12"/>
      <c r="G46" s="12"/>
      <c r="H46" s="14"/>
      <c r="I46" s="30"/>
    </row>
    <row r="47" spans="1:23" x14ac:dyDescent="0.15">
      <c r="A47" s="13"/>
      <c r="B47" s="31"/>
      <c r="D47" s="31"/>
      <c r="E47" s="12"/>
      <c r="G47" s="12"/>
      <c r="H47" s="14"/>
      <c r="I47" s="30"/>
    </row>
    <row r="48" spans="1:23" x14ac:dyDescent="0.15">
      <c r="A48" s="13"/>
      <c r="B48" s="31"/>
      <c r="D48" s="31"/>
      <c r="E48" s="12"/>
      <c r="G48" s="12"/>
      <c r="H48" s="14"/>
      <c r="I48" s="30"/>
    </row>
    <row r="49" spans="1:14" x14ac:dyDescent="0.15">
      <c r="A49" s="13"/>
      <c r="B49" s="31"/>
      <c r="D49" s="31"/>
      <c r="E49" s="12"/>
      <c r="G49" s="12"/>
      <c r="H49" s="14"/>
      <c r="I49" s="30"/>
    </row>
    <row r="50" spans="1:14" x14ac:dyDescent="0.15">
      <c r="A50" s="13"/>
      <c r="B50" s="31"/>
      <c r="D50" s="31"/>
      <c r="E50" s="12"/>
      <c r="G50" s="12"/>
      <c r="H50" s="14"/>
      <c r="I50" s="30"/>
    </row>
    <row r="51" spans="1:14" x14ac:dyDescent="0.15">
      <c r="A51" s="13"/>
      <c r="B51" s="31"/>
      <c r="D51" s="31"/>
      <c r="E51" s="12"/>
      <c r="G51" s="12"/>
      <c r="H51" s="14"/>
      <c r="I51" s="30"/>
      <c r="N51" s="10"/>
    </row>
    <row r="52" spans="1:14" x14ac:dyDescent="0.15">
      <c r="A52" s="13"/>
      <c r="B52" s="31"/>
      <c r="D52" s="31"/>
      <c r="E52" s="12"/>
      <c r="G52" s="12"/>
      <c r="H52" s="14"/>
      <c r="I52" s="30"/>
    </row>
    <row r="53" spans="1:14" x14ac:dyDescent="0.15">
      <c r="A53" s="13"/>
      <c r="B53" s="31"/>
      <c r="D53" s="31"/>
      <c r="E53" s="12"/>
      <c r="G53" s="12"/>
      <c r="H53" s="14"/>
      <c r="I53" s="30"/>
    </row>
    <row r="54" spans="1:14" x14ac:dyDescent="0.15">
      <c r="A54" s="13"/>
      <c r="B54" s="31"/>
      <c r="D54" s="31"/>
      <c r="E54" s="12"/>
      <c r="G54" s="12"/>
      <c r="H54" s="14"/>
      <c r="I54" s="30"/>
    </row>
    <row r="55" spans="1:14" x14ac:dyDescent="0.15">
      <c r="A55" s="13"/>
      <c r="B55" s="31"/>
      <c r="D55" s="31"/>
      <c r="E55" s="12"/>
      <c r="G55" s="12"/>
      <c r="H55" s="14"/>
      <c r="I55" s="30"/>
    </row>
    <row r="56" spans="1:14" x14ac:dyDescent="0.15">
      <c r="A56" s="13"/>
      <c r="B56" s="31"/>
      <c r="D56" s="31"/>
      <c r="E56" s="12"/>
      <c r="G56" s="12"/>
      <c r="H56" s="14"/>
      <c r="I56" s="30"/>
    </row>
    <row r="57" spans="1:14" x14ac:dyDescent="0.15">
      <c r="A57" s="13"/>
      <c r="B57" s="31"/>
      <c r="D57" s="31"/>
      <c r="E57" s="12"/>
      <c r="G57" s="12"/>
      <c r="H57" s="14"/>
      <c r="I57" s="30"/>
    </row>
    <row r="58" spans="1:14" x14ac:dyDescent="0.1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  <col min="14" max="14" width="15.5" bestFit="1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1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1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1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1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135812580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11204309.949999999</v>
      </c>
    </row>
    <row r="17" spans="1:22" x14ac:dyDescent="0.15">
      <c r="A17" s="6"/>
      <c r="B17" s="2"/>
      <c r="G17" s="1" t="s">
        <v>12</v>
      </c>
      <c r="H17" s="2"/>
      <c r="I17" s="2">
        <v>27131364</v>
      </c>
    </row>
    <row r="18" spans="1:22" x14ac:dyDescent="0.15">
      <c r="G18" s="1" t="s">
        <v>24</v>
      </c>
      <c r="H18" s="2"/>
      <c r="I18" s="2">
        <f>I17+I16-I15</f>
        <v>535673.95000000298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629757</v>
      </c>
    </row>
    <row r="39" spans="1:23" x14ac:dyDescent="0.1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1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109</v>
      </c>
    </row>
    <row r="44" spans="1:23" x14ac:dyDescent="0.1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1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1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1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1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1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1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1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1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1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1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1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1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1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1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1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1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1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1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1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136204320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11463965.949999999</v>
      </c>
    </row>
    <row r="17" spans="1:22" x14ac:dyDescent="0.15">
      <c r="A17" s="6"/>
      <c r="B17" s="2"/>
      <c r="G17" s="1" t="s">
        <v>12</v>
      </c>
      <c r="H17" s="2"/>
      <c r="I17" s="2">
        <v>27263448</v>
      </c>
    </row>
    <row r="18" spans="1:22" x14ac:dyDescent="0.15">
      <c r="G18" s="1" t="s">
        <v>24</v>
      </c>
      <c r="H18" s="2"/>
      <c r="I18" s="2">
        <f>I17+I16-I15</f>
        <v>927413.95000000298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78643.58</v>
      </c>
    </row>
    <row r="21" spans="1:22" x14ac:dyDescent="0.15">
      <c r="G21" s="1"/>
      <c r="H21" s="1" t="s">
        <v>39</v>
      </c>
      <c r="I21" s="2">
        <v>18678.12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102729.67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26294137</v>
      </c>
    </row>
    <row r="39" spans="1:23" x14ac:dyDescent="0.1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1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1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1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1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1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1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140179140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11294576.85</v>
      </c>
    </row>
    <row r="17" spans="1:22" x14ac:dyDescent="0.15">
      <c r="A17" s="6"/>
      <c r="B17" s="2"/>
      <c r="G17" s="1" t="s">
        <v>12</v>
      </c>
      <c r="H17" s="2"/>
      <c r="I17" s="2">
        <v>28035828</v>
      </c>
    </row>
    <row r="18" spans="1:22" x14ac:dyDescent="0.15">
      <c r="G18" s="1" t="s">
        <v>24</v>
      </c>
      <c r="H18" s="2"/>
      <c r="I18" s="2">
        <f>I17+I16-I15</f>
        <v>1530404.8500000015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78165.19</v>
      </c>
    </row>
    <row r="21" spans="1:22" x14ac:dyDescent="0.15">
      <c r="G21" s="1"/>
      <c r="H21" s="1" t="s">
        <v>39</v>
      </c>
      <c r="I21" s="2">
        <v>18565.22</v>
      </c>
    </row>
    <row r="22" spans="1:22" x14ac:dyDescent="0.15">
      <c r="G22" s="1"/>
      <c r="H22" s="1" t="s">
        <v>106</v>
      </c>
      <c r="I22" s="2">
        <v>3885.97</v>
      </c>
    </row>
    <row r="23" spans="1:22" x14ac:dyDescent="0.15">
      <c r="H23" s="1" t="s">
        <v>107</v>
      </c>
      <c r="I23" s="2">
        <v>1522</v>
      </c>
    </row>
    <row r="24" spans="1:22" x14ac:dyDescent="0.15">
      <c r="A24" s="8" t="s">
        <v>69</v>
      </c>
      <c r="H24" s="1" t="s">
        <v>19</v>
      </c>
      <c r="I24" s="2">
        <f>SUM(I20:I23)</f>
        <v>102138.38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10">
        <v>34936309</v>
      </c>
    </row>
    <row r="39" spans="1:23" x14ac:dyDescent="0.1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1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1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1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1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1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1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1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147730740</v>
      </c>
    </row>
    <row r="15" spans="1:9" x14ac:dyDescent="0.15">
      <c r="A15" s="1"/>
      <c r="B15" s="2"/>
      <c r="G15" s="1" t="s">
        <v>5</v>
      </c>
      <c r="H15" s="2"/>
      <c r="I15" s="2">
        <v>37800000</v>
      </c>
    </row>
    <row r="16" spans="1:9" x14ac:dyDescent="0.15">
      <c r="A16" s="1"/>
      <c r="B16" s="2"/>
      <c r="G16" s="1" t="s">
        <v>26</v>
      </c>
      <c r="H16" s="2"/>
      <c r="I16" s="2">
        <v>8437871.6199999992</v>
      </c>
    </row>
    <row r="17" spans="1:22" x14ac:dyDescent="0.15">
      <c r="A17" s="6"/>
      <c r="B17" s="2"/>
      <c r="G17" s="1" t="s">
        <v>12</v>
      </c>
      <c r="H17" s="2"/>
      <c r="I17" s="2">
        <v>29546148</v>
      </c>
    </row>
    <row r="18" spans="1:22" x14ac:dyDescent="0.15">
      <c r="G18" s="1" t="s">
        <v>24</v>
      </c>
      <c r="H18" s="2"/>
      <c r="I18" s="2">
        <f>I17+I16-I15</f>
        <v>184019.61999999732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77280.52</v>
      </c>
    </row>
    <row r="21" spans="1:22" x14ac:dyDescent="0.15">
      <c r="G21" s="1"/>
      <c r="H21" s="1" t="s">
        <v>39</v>
      </c>
      <c r="I21" s="2">
        <v>18356.45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98047.56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24082710</v>
      </c>
    </row>
    <row r="39" spans="1:23" x14ac:dyDescent="0.1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1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1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1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1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1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1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149448540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4140986</v>
      </c>
    </row>
    <row r="17" spans="1:22" x14ac:dyDescent="0.15">
      <c r="A17" s="6"/>
      <c r="B17" s="2"/>
      <c r="G17" s="1" t="s">
        <v>12</v>
      </c>
      <c r="H17" s="2"/>
      <c r="I17" s="2">
        <v>29921580</v>
      </c>
    </row>
    <row r="18" spans="1:22" x14ac:dyDescent="0.15">
      <c r="G18" s="1" t="s">
        <v>24</v>
      </c>
      <c r="H18" s="2"/>
      <c r="I18" s="2">
        <f>I17+I16-I15</f>
        <v>1262566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75995.05</v>
      </c>
    </row>
    <row r="21" spans="1:22" x14ac:dyDescent="0.15">
      <c r="G21" s="1"/>
      <c r="H21" s="1" t="s">
        <v>39</v>
      </c>
      <c r="I21" s="2">
        <v>18053.07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96458.709999999992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17714110</v>
      </c>
    </row>
    <row r="39" spans="1:23" x14ac:dyDescent="0.1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1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1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1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1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1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1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137828820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7202423.2699999996</v>
      </c>
    </row>
    <row r="17" spans="1:22" x14ac:dyDescent="0.15">
      <c r="A17" s="6"/>
      <c r="B17" s="2"/>
      <c r="G17" s="1" t="s">
        <v>12</v>
      </c>
      <c r="H17" s="2"/>
      <c r="I17" s="2">
        <v>27526980</v>
      </c>
    </row>
    <row r="18" spans="1:22" x14ac:dyDescent="0.15">
      <c r="G18" s="1" t="s">
        <v>24</v>
      </c>
      <c r="H18" s="2"/>
      <c r="I18" s="2">
        <f>I17+I16-I15</f>
        <v>1929403.2699999958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74498.14</v>
      </c>
    </row>
    <row r="21" spans="1:22" x14ac:dyDescent="0.15">
      <c r="G21" s="1"/>
      <c r="H21" s="1" t="s">
        <v>39</v>
      </c>
      <c r="I21" s="2">
        <v>17699.8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94608.53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16498955</v>
      </c>
    </row>
    <row r="39" spans="1:23" x14ac:dyDescent="0.1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1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1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1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1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1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1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128986200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7653924.04</v>
      </c>
    </row>
    <row r="17" spans="1:22" x14ac:dyDescent="0.15">
      <c r="A17" s="6"/>
      <c r="B17" s="2"/>
      <c r="G17" s="1" t="s">
        <v>12</v>
      </c>
      <c r="H17" s="2"/>
      <c r="I17" s="2">
        <v>25675764</v>
      </c>
    </row>
    <row r="18" spans="1:22" x14ac:dyDescent="0.15">
      <c r="G18" s="1" t="s">
        <v>24</v>
      </c>
      <c r="H18" s="2"/>
      <c r="I18" s="2">
        <f>I17+I16-I15</f>
        <v>529688.03999999911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73616.600000000006</v>
      </c>
    </row>
    <row r="21" spans="1:22" x14ac:dyDescent="0.15">
      <c r="G21" s="1"/>
      <c r="H21" s="1" t="s">
        <v>39</v>
      </c>
      <c r="I21" s="2">
        <v>17491.740000000002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93518.930000000008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17693509</v>
      </c>
    </row>
    <row r="39" spans="1:23" x14ac:dyDescent="0.1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1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1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1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1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1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1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127232880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8834237.8200000003</v>
      </c>
    </row>
    <row r="17" spans="1:22" x14ac:dyDescent="0.15">
      <c r="A17" s="6"/>
      <c r="B17" s="2"/>
      <c r="G17" s="1" t="s">
        <v>12</v>
      </c>
      <c r="H17" s="2"/>
      <c r="I17" s="2">
        <v>25455180</v>
      </c>
    </row>
    <row r="18" spans="1:22" x14ac:dyDescent="0.15">
      <c r="G18" s="1" t="s">
        <v>24</v>
      </c>
      <c r="H18" s="2"/>
      <c r="I18" s="2">
        <f>I17+I16-I15</f>
        <v>1489417.8200000003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73075.13</v>
      </c>
    </row>
    <row r="21" spans="1:22" x14ac:dyDescent="0.15">
      <c r="G21" s="1"/>
      <c r="H21" s="1" t="s">
        <v>39</v>
      </c>
      <c r="I21" s="2">
        <v>17363.96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92849.68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32870882</v>
      </c>
    </row>
    <row r="39" spans="1:23" x14ac:dyDescent="0.1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1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1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1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1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1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1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1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1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126056340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9990801.1099999994</v>
      </c>
    </row>
    <row r="17" spans="1:22" x14ac:dyDescent="0.15">
      <c r="A17" s="6"/>
      <c r="B17" s="2"/>
      <c r="G17" s="1" t="s">
        <v>12</v>
      </c>
      <c r="H17" s="2"/>
      <c r="I17" s="2">
        <v>25211268</v>
      </c>
    </row>
    <row r="18" spans="1:22" x14ac:dyDescent="0.15">
      <c r="G18" s="1" t="s">
        <v>24</v>
      </c>
      <c r="H18" s="2"/>
      <c r="I18" s="2">
        <f>I17+I16-I15</f>
        <v>2402069.1099999994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71777.33</v>
      </c>
    </row>
    <row r="21" spans="1:22" x14ac:dyDescent="0.15">
      <c r="G21" s="1"/>
      <c r="H21" s="1" t="s">
        <v>39</v>
      </c>
      <c r="I21" s="2">
        <v>17057.669999999998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91245.59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30503429</v>
      </c>
    </row>
    <row r="39" spans="1:23" x14ac:dyDescent="0.1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1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B12+'20180131'!B15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11190046.869999999</v>
      </c>
    </row>
    <row r="18" spans="1:14" x14ac:dyDescent="0.15">
      <c r="G18" s="1" t="s">
        <v>12</v>
      </c>
      <c r="H18" s="2"/>
      <c r="I18" s="15">
        <v>420471</v>
      </c>
    </row>
    <row r="19" spans="1:14" x14ac:dyDescent="0.15">
      <c r="A19" s="2"/>
      <c r="G19" s="1" t="s">
        <v>24</v>
      </c>
      <c r="H19" s="2"/>
      <c r="I19" s="15">
        <f>I18+I17-I16</f>
        <v>13610517.869999999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1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76306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1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1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1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1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1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1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15">
      <c r="B14" s="2"/>
      <c r="G14" s="1"/>
      <c r="H14" s="1" t="s">
        <v>32</v>
      </c>
      <c r="I14" s="2">
        <f>I13+I12</f>
        <v>136112520</v>
      </c>
    </row>
    <row r="15" spans="1:9" x14ac:dyDescent="0.15">
      <c r="A15" s="1"/>
      <c r="B15" s="2"/>
      <c r="G15" s="1" t="s">
        <v>5</v>
      </c>
      <c r="H15" s="2"/>
      <c r="I15" s="2">
        <v>32800000</v>
      </c>
    </row>
    <row r="16" spans="1:9" x14ac:dyDescent="0.15">
      <c r="A16" s="1"/>
      <c r="B16" s="2"/>
      <c r="G16" s="1" t="s">
        <v>26</v>
      </c>
      <c r="H16" s="2"/>
      <c r="I16" s="2">
        <v>8004517.9199999999</v>
      </c>
    </row>
    <row r="17" spans="1:22" x14ac:dyDescent="0.15">
      <c r="A17" s="6"/>
      <c r="B17" s="2"/>
      <c r="G17" s="1" t="s">
        <v>12</v>
      </c>
      <c r="H17" s="2"/>
      <c r="I17" s="2">
        <v>27499248</v>
      </c>
    </row>
    <row r="18" spans="1:22" x14ac:dyDescent="0.15">
      <c r="G18" s="1" t="s">
        <v>24</v>
      </c>
      <c r="H18" s="2"/>
      <c r="I18" s="2">
        <f>I17+I16-I15</f>
        <v>2703765.9200000018</v>
      </c>
    </row>
    <row r="19" spans="1:22" x14ac:dyDescent="0.15">
      <c r="A19" s="2"/>
      <c r="G19" s="1" t="s">
        <v>33</v>
      </c>
      <c r="I19" s="2"/>
    </row>
    <row r="20" spans="1:22" x14ac:dyDescent="0.15">
      <c r="G20" s="1"/>
      <c r="H20" s="1" t="s">
        <v>38</v>
      </c>
      <c r="I20" s="2">
        <v>70400.98</v>
      </c>
    </row>
    <row r="21" spans="1:22" x14ac:dyDescent="0.15">
      <c r="G21" s="1"/>
      <c r="H21" s="1" t="s">
        <v>39</v>
      </c>
      <c r="I21" s="2">
        <v>16732.86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89544.43</v>
      </c>
    </row>
    <row r="25" spans="1:22" x14ac:dyDescent="0.1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33535425</v>
      </c>
    </row>
    <row r="39" spans="1:23" x14ac:dyDescent="0.1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1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1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1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1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1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1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139484100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5200730.55</v>
      </c>
    </row>
    <row r="17" spans="1:22" x14ac:dyDescent="0.15">
      <c r="A17" s="6"/>
      <c r="B17" s="2"/>
      <c r="G17" s="1" t="s">
        <v>12</v>
      </c>
      <c r="H17" s="2"/>
      <c r="I17" s="2">
        <v>28021152</v>
      </c>
    </row>
    <row r="18" spans="1:22" x14ac:dyDescent="0.15">
      <c r="G18" s="1" t="s">
        <v>24</v>
      </c>
      <c r="H18" s="2"/>
      <c r="I18" s="2">
        <f>I17+I16-I15</f>
        <v>5421882.5500000007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69088.92</v>
      </c>
    </row>
    <row r="21" spans="1:22" x14ac:dyDescent="0.15">
      <c r="G21" s="1"/>
      <c r="H21" s="1" t="s">
        <v>39</v>
      </c>
      <c r="I21" s="2">
        <v>16423.23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87922.739999999991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21540435</v>
      </c>
    </row>
    <row r="39" spans="1:23" x14ac:dyDescent="0.1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1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1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1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1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1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15">
      <c r="B14" s="2"/>
      <c r="G14" s="1"/>
      <c r="H14" s="1" t="s">
        <v>32</v>
      </c>
      <c r="I14" s="2">
        <f>I13+I12</f>
        <v>139430040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5752330.3399999999</v>
      </c>
    </row>
    <row r="17" spans="1:22" x14ac:dyDescent="0.15">
      <c r="A17" s="6"/>
      <c r="B17" s="2"/>
      <c r="G17" s="1" t="s">
        <v>12</v>
      </c>
      <c r="H17" s="2"/>
      <c r="I17" s="2">
        <v>28102944</v>
      </c>
    </row>
    <row r="18" spans="1:22" x14ac:dyDescent="0.15">
      <c r="G18" s="1" t="s">
        <v>24</v>
      </c>
      <c r="H18" s="2"/>
      <c r="I18" s="2">
        <f>I17+I16-I15</f>
        <v>6055274.3400000036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68305.929999999993</v>
      </c>
    </row>
    <row r="21" spans="1:22" x14ac:dyDescent="0.15">
      <c r="G21" s="1"/>
      <c r="H21" s="1" t="s">
        <v>39</v>
      </c>
      <c r="I21" s="2">
        <v>16238.44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86954.959999999992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18906645</v>
      </c>
    </row>
    <row r="39" spans="1:23" x14ac:dyDescent="0.1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1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1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1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1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1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1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15">
      <c r="B14" s="2"/>
      <c r="G14" s="1"/>
      <c r="H14" s="1" t="s">
        <v>32</v>
      </c>
      <c r="I14" s="2">
        <f>I13+I12</f>
        <v>140754300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6099030.5199999996</v>
      </c>
    </row>
    <row r="17" spans="1:22" x14ac:dyDescent="0.15">
      <c r="A17" s="6"/>
      <c r="B17" s="2"/>
      <c r="G17" s="1" t="s">
        <v>12</v>
      </c>
      <c r="H17" s="2"/>
      <c r="I17" s="2">
        <v>28290924</v>
      </c>
    </row>
    <row r="18" spans="1:22" x14ac:dyDescent="0.15">
      <c r="G18" s="1" t="s">
        <v>24</v>
      </c>
      <c r="H18" s="2"/>
      <c r="I18" s="2">
        <f>I17+I16-I15</f>
        <v>6589954.5199999958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67529.73</v>
      </c>
    </row>
    <row r="21" spans="1:22" x14ac:dyDescent="0.15">
      <c r="G21" s="1"/>
      <c r="H21" s="1" t="s">
        <v>39</v>
      </c>
      <c r="I21" s="2">
        <v>16055.26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85995.579999999987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14315043</v>
      </c>
    </row>
    <row r="39" spans="1:23" x14ac:dyDescent="0.1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1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1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1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1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1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1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141087720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7985162.0199999996</v>
      </c>
    </row>
    <row r="17" spans="1:22" x14ac:dyDescent="0.15">
      <c r="A17" s="6"/>
      <c r="B17" s="2"/>
      <c r="G17" s="1" t="s">
        <v>12</v>
      </c>
      <c r="H17" s="2"/>
      <c r="I17" s="2">
        <v>28186284</v>
      </c>
    </row>
    <row r="18" spans="1:22" x14ac:dyDescent="0.15">
      <c r="G18" s="1" t="s">
        <v>24</v>
      </c>
      <c r="H18" s="2"/>
      <c r="I18" s="2">
        <f>I17+I16-I15</f>
        <v>8371446.0199999958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67100.259999999995</v>
      </c>
    </row>
    <row r="21" spans="1:22" x14ac:dyDescent="0.15">
      <c r="G21" s="1"/>
      <c r="H21" s="1" t="s">
        <v>39</v>
      </c>
      <c r="I21" s="2">
        <v>15953.91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85464.76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26054705</v>
      </c>
    </row>
    <row r="39" spans="1:23" x14ac:dyDescent="0.1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1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1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1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1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1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141098340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5792339.6200000001</v>
      </c>
    </row>
    <row r="17" spans="1:22" x14ac:dyDescent="0.15">
      <c r="A17" s="6"/>
      <c r="B17" s="2"/>
      <c r="G17" s="1" t="s">
        <v>12</v>
      </c>
      <c r="H17" s="2"/>
      <c r="I17" s="2">
        <v>28245444</v>
      </c>
    </row>
    <row r="18" spans="1:22" x14ac:dyDescent="0.15">
      <c r="G18" s="1" t="s">
        <v>24</v>
      </c>
      <c r="H18" s="2"/>
      <c r="I18" s="2">
        <f>I17+I16-I15</f>
        <v>6237783.6199999973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66885.83</v>
      </c>
    </row>
    <row r="21" spans="1:22" x14ac:dyDescent="0.15">
      <c r="G21" s="1"/>
      <c r="H21" s="1" t="s">
        <v>39</v>
      </c>
      <c r="I21" s="2">
        <v>15903.31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85199.73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36268683</v>
      </c>
    </row>
    <row r="39" spans="1:23" x14ac:dyDescent="0.1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1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1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1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1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140216220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5817880.8399999999</v>
      </c>
    </row>
    <row r="17" spans="1:22" x14ac:dyDescent="0.15">
      <c r="A17" s="6"/>
      <c r="B17" s="2"/>
      <c r="G17" s="1" t="s">
        <v>12</v>
      </c>
      <c r="H17" s="2"/>
      <c r="I17" s="2">
        <v>28057308</v>
      </c>
    </row>
    <row r="18" spans="1:22" x14ac:dyDescent="0.15">
      <c r="G18" s="1" t="s">
        <v>24</v>
      </c>
      <c r="H18" s="2"/>
      <c r="I18" s="2">
        <f>I17+I16-I15</f>
        <v>6075188.8400000036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66673.05</v>
      </c>
    </row>
    <row r="21" spans="1:22" x14ac:dyDescent="0.15">
      <c r="G21" s="1"/>
      <c r="H21" s="1" t="s">
        <v>39</v>
      </c>
      <c r="I21" s="2">
        <v>15853.09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84936.73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27634312</v>
      </c>
    </row>
    <row r="39" spans="1:23" x14ac:dyDescent="0.1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1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1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1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1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126169800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8584404.2799999993</v>
      </c>
    </row>
    <row r="17" spans="1:22" x14ac:dyDescent="0.15">
      <c r="A17" s="6"/>
      <c r="B17" s="2"/>
      <c r="G17" s="1" t="s">
        <v>12</v>
      </c>
      <c r="H17" s="2"/>
      <c r="I17" s="2">
        <v>25277604</v>
      </c>
    </row>
    <row r="18" spans="1:22" x14ac:dyDescent="0.15">
      <c r="G18" s="1" t="s">
        <v>24</v>
      </c>
      <c r="H18" s="2"/>
      <c r="I18" s="2">
        <f>I17+I16-I15</f>
        <v>6062008.2800000012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64988.98</v>
      </c>
    </row>
    <row r="21" spans="1:22" x14ac:dyDescent="0.15">
      <c r="G21" s="1"/>
      <c r="H21" s="1" t="s">
        <v>39</v>
      </c>
      <c r="I21" s="2">
        <v>15455.65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82855.22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29077038</v>
      </c>
    </row>
    <row r="39" spans="1:23" x14ac:dyDescent="0.1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1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21.62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1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1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1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1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1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1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107271840</v>
      </c>
    </row>
    <row r="15" spans="1:9" x14ac:dyDescent="0.15">
      <c r="A15" s="1"/>
      <c r="B15" s="2"/>
      <c r="G15" s="1" t="s">
        <v>5</v>
      </c>
      <c r="H15" s="2"/>
      <c r="I15" s="2">
        <v>27800000</v>
      </c>
    </row>
    <row r="16" spans="1:9" x14ac:dyDescent="0.15">
      <c r="A16" s="1"/>
      <c r="B16" s="2"/>
      <c r="G16" s="1" t="s">
        <v>26</v>
      </c>
      <c r="H16" s="2"/>
      <c r="I16" s="2">
        <v>12663298.279999999</v>
      </c>
    </row>
    <row r="17" spans="1:22" x14ac:dyDescent="0.15">
      <c r="A17" s="6"/>
      <c r="B17" s="2"/>
      <c r="G17" s="1" t="s">
        <v>12</v>
      </c>
      <c r="H17" s="2"/>
      <c r="I17" s="2">
        <v>21452688</v>
      </c>
    </row>
    <row r="18" spans="1:22" x14ac:dyDescent="0.15">
      <c r="G18" s="1" t="s">
        <v>24</v>
      </c>
      <c r="H18" s="2"/>
      <c r="I18" s="2">
        <f>I17+I16-I15</f>
        <v>6315986.2800000012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62933.99</v>
      </c>
    </row>
    <row r="21" spans="1:22" x14ac:dyDescent="0.15">
      <c r="G21" s="1"/>
      <c r="H21" s="1" t="s">
        <v>39</v>
      </c>
      <c r="I21" s="2">
        <v>14970.65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80315.23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19822533</v>
      </c>
    </row>
    <row r="39" spans="1:23" x14ac:dyDescent="0.1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1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1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1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1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1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1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1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1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15">
      <c r="B14" s="2"/>
      <c r="G14" s="1"/>
      <c r="H14" s="1" t="s">
        <v>32</v>
      </c>
      <c r="I14" s="2">
        <f>I13+I12</f>
        <v>68100540</v>
      </c>
    </row>
    <row r="15" spans="1:9" x14ac:dyDescent="0.15">
      <c r="A15" s="1"/>
      <c r="B15" s="2"/>
      <c r="G15" s="1" t="s">
        <v>5</v>
      </c>
      <c r="H15" s="2"/>
      <c r="I15" s="2">
        <v>17800000</v>
      </c>
    </row>
    <row r="16" spans="1:9" x14ac:dyDescent="0.15">
      <c r="A16" s="1"/>
      <c r="B16" s="2"/>
      <c r="G16" s="1" t="s">
        <v>26</v>
      </c>
      <c r="H16" s="2"/>
      <c r="I16" s="2">
        <v>10343642.48</v>
      </c>
    </row>
    <row r="17" spans="1:22" x14ac:dyDescent="0.15">
      <c r="A17" s="6"/>
      <c r="B17" s="2"/>
      <c r="G17" s="1" t="s">
        <v>12</v>
      </c>
      <c r="H17" s="2"/>
      <c r="I17" s="2">
        <v>14933352</v>
      </c>
    </row>
    <row r="18" spans="1:22" x14ac:dyDescent="0.15">
      <c r="G18" s="1" t="s">
        <v>24</v>
      </c>
      <c r="H18" s="2"/>
      <c r="I18" s="2">
        <f>I17+I16-I15</f>
        <v>7476994.4800000004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58615.25</v>
      </c>
    </row>
    <row r="21" spans="1:22" x14ac:dyDescent="0.15">
      <c r="G21" s="1"/>
      <c r="H21" s="1" t="s">
        <v>39</v>
      </c>
      <c r="I21" s="2">
        <v>13951.45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74977.289999999994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18075649</v>
      </c>
    </row>
    <row r="39" spans="1:23" x14ac:dyDescent="0.1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1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15">
      <c r="A15" s="1" t="s">
        <v>380</v>
      </c>
      <c r="B15" s="2">
        <f>B12+'20180130'!B15</f>
        <v>12220.479999999998</v>
      </c>
      <c r="G15" s="1"/>
      <c r="H15" s="1" t="s">
        <v>32</v>
      </c>
      <c r="I15" s="15">
        <f>I14+I13</f>
        <v>-2784780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11211160.869999999</v>
      </c>
    </row>
    <row r="18" spans="1:14" x14ac:dyDescent="0.15">
      <c r="G18" s="1" t="s">
        <v>12</v>
      </c>
      <c r="H18" s="2"/>
      <c r="I18" s="15">
        <v>417717</v>
      </c>
    </row>
    <row r="19" spans="1:14" x14ac:dyDescent="0.15">
      <c r="A19" s="2"/>
      <c r="G19" s="1" t="s">
        <v>24</v>
      </c>
      <c r="H19" s="2"/>
      <c r="I19" s="15">
        <f>I18+I17-I16</f>
        <v>13628877.869999999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1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67419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1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1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1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1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1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15">
      <c r="B14" s="2"/>
      <c r="G14" s="1"/>
      <c r="H14" s="1" t="s">
        <v>32</v>
      </c>
      <c r="I14" s="2">
        <f>I13+I12</f>
        <v>51206100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9277117.8300000001</v>
      </c>
    </row>
    <row r="17" spans="1:22" x14ac:dyDescent="0.15">
      <c r="A17" s="6"/>
      <c r="B17" s="2"/>
      <c r="G17" s="1" t="s">
        <v>12</v>
      </c>
      <c r="H17" s="2"/>
      <c r="I17" s="2">
        <v>11379120</v>
      </c>
    </row>
    <row r="18" spans="1:22" x14ac:dyDescent="0.15">
      <c r="G18" s="1" t="s">
        <v>24</v>
      </c>
      <c r="H18" s="2"/>
      <c r="I18" s="2">
        <f>I17+I16-I15</f>
        <v>7856237.8299999982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56452.76</v>
      </c>
    </row>
    <row r="21" spans="1:22" x14ac:dyDescent="0.15">
      <c r="G21" s="1"/>
      <c r="H21" s="1" t="s">
        <v>39</v>
      </c>
      <c r="I21" s="2">
        <v>13441.1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72304.45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18714331</v>
      </c>
    </row>
    <row r="39" spans="1:23" x14ac:dyDescent="0.1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1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1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1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1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1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1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15">
      <c r="B14" s="2"/>
      <c r="G14" s="1"/>
      <c r="H14" s="1" t="s">
        <v>32</v>
      </c>
      <c r="I14" s="2">
        <f>I13+I12</f>
        <v>43817340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10688926.109999999</v>
      </c>
    </row>
    <row r="17" spans="1:22" x14ac:dyDescent="0.15">
      <c r="A17" s="6"/>
      <c r="B17" s="2"/>
      <c r="G17" s="1" t="s">
        <v>12</v>
      </c>
      <c r="H17" s="2"/>
      <c r="I17" s="2">
        <v>9775056</v>
      </c>
    </row>
    <row r="18" spans="1:22" x14ac:dyDescent="0.15">
      <c r="G18" s="1" t="s">
        <v>24</v>
      </c>
      <c r="H18" s="2"/>
      <c r="I18" s="2">
        <f>I17+I16-I15</f>
        <v>7663982.1099999994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55587.17</v>
      </c>
    </row>
    <row r="21" spans="1:22" x14ac:dyDescent="0.15">
      <c r="G21" s="1"/>
      <c r="H21" s="1" t="s">
        <v>39</v>
      </c>
      <c r="I21" s="2">
        <v>13236.82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71234.579999999987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13164520</v>
      </c>
    </row>
    <row r="39" spans="1:23" x14ac:dyDescent="0.1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1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1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1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1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1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1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1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15">
      <c r="B14" s="2"/>
      <c r="G14" s="1"/>
      <c r="H14" s="1" t="s">
        <v>32</v>
      </c>
      <c r="I14" s="2">
        <f>I13+I12</f>
        <v>29560260</v>
      </c>
    </row>
    <row r="15" spans="1:9" x14ac:dyDescent="0.15">
      <c r="A15" s="1"/>
      <c r="B15" s="2"/>
      <c r="G15" s="1" t="s">
        <v>5</v>
      </c>
      <c r="H15" s="2"/>
      <c r="I15" s="2">
        <v>12800000</v>
      </c>
    </row>
    <row r="16" spans="1:9" x14ac:dyDescent="0.15">
      <c r="A16" s="1"/>
      <c r="B16" s="2"/>
      <c r="G16" s="1" t="s">
        <v>26</v>
      </c>
      <c r="H16" s="2"/>
      <c r="I16" s="2">
        <v>13876905.52</v>
      </c>
    </row>
    <row r="17" spans="1:22" x14ac:dyDescent="0.15">
      <c r="A17" s="6"/>
      <c r="B17" s="2"/>
      <c r="G17" s="1" t="s">
        <v>12</v>
      </c>
      <c r="H17" s="2"/>
      <c r="I17" s="2">
        <v>6780900</v>
      </c>
    </row>
    <row r="18" spans="1:22" x14ac:dyDescent="0.15">
      <c r="G18" s="1" t="s">
        <v>24</v>
      </c>
      <c r="H18" s="2"/>
      <c r="I18" s="2">
        <f>I17+I16-I15</f>
        <v>7857805.5199999996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53996.47</v>
      </c>
    </row>
    <row r="21" spans="1:22" x14ac:dyDescent="0.15">
      <c r="G21" s="1"/>
      <c r="H21" s="1" t="s">
        <v>39</v>
      </c>
      <c r="I21" s="2">
        <v>12961.41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69368.47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4613832</v>
      </c>
    </row>
    <row r="39" spans="1:23" x14ac:dyDescent="0.1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1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1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1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1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1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1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15">
      <c r="B14" s="2"/>
      <c r="G14" s="1"/>
      <c r="H14" s="1" t="s">
        <v>32</v>
      </c>
      <c r="I14" s="2">
        <f>I13+I12</f>
        <v>37010580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22275063.039999999</v>
      </c>
    </row>
    <row r="17" spans="1:22" x14ac:dyDescent="0.15">
      <c r="A17" s="6"/>
      <c r="B17" s="2"/>
      <c r="G17" s="1" t="s">
        <v>12</v>
      </c>
      <c r="H17" s="2"/>
      <c r="I17" s="2">
        <v>7834728</v>
      </c>
    </row>
    <row r="18" spans="1:22" x14ac:dyDescent="0.15">
      <c r="G18" s="1" t="s">
        <v>24</v>
      </c>
      <c r="H18" s="2"/>
      <c r="I18" s="2">
        <f>I17+I16-I15</f>
        <v>7309791.0399999991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4412962</v>
      </c>
    </row>
    <row r="39" spans="1:23" x14ac:dyDescent="0.1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1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1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1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1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1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1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15">
      <c r="B14" s="2"/>
      <c r="G14" s="1"/>
      <c r="H14" s="1" t="s">
        <v>32</v>
      </c>
      <c r="I14" s="2">
        <f>I13+I12</f>
        <v>33930660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22168853.170000002</v>
      </c>
    </row>
    <row r="17" spans="1:22" x14ac:dyDescent="0.15">
      <c r="A17" s="6"/>
      <c r="B17" s="2"/>
      <c r="G17" s="1" t="s">
        <v>12</v>
      </c>
      <c r="H17" s="2"/>
      <c r="I17" s="2">
        <v>7729380</v>
      </c>
    </row>
    <row r="18" spans="1:22" x14ac:dyDescent="0.15">
      <c r="G18" s="1" t="s">
        <v>24</v>
      </c>
      <c r="H18" s="2"/>
      <c r="I18" s="2">
        <f>I17+I16-I15</f>
        <v>7098233.1700000018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52188.63</v>
      </c>
    </row>
    <row r="21" spans="1:22" x14ac:dyDescent="0.15">
      <c r="G21" s="1"/>
      <c r="H21" s="1" t="s">
        <v>39</v>
      </c>
      <c r="I21" s="2">
        <v>12434.76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67033.98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7618561</v>
      </c>
    </row>
    <row r="39" spans="1:23" x14ac:dyDescent="0.1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1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1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1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1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1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1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1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40441020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21192056.09</v>
      </c>
    </row>
    <row r="17" spans="1:22" x14ac:dyDescent="0.15">
      <c r="A17" s="6"/>
      <c r="B17" s="2"/>
      <c r="G17" s="1" t="s">
        <v>12</v>
      </c>
      <c r="H17" s="2"/>
      <c r="I17" s="2">
        <v>8088204</v>
      </c>
    </row>
    <row r="18" spans="1:22" x14ac:dyDescent="0.15">
      <c r="G18" s="1" t="s">
        <v>24</v>
      </c>
      <c r="H18" s="2"/>
      <c r="I18" s="2">
        <f>I17+I16-I15</f>
        <v>6480260.0899999999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51193.29</v>
      </c>
    </row>
    <row r="21" spans="1:22" x14ac:dyDescent="0.15">
      <c r="G21" s="1"/>
      <c r="H21" s="1" t="s">
        <v>39</v>
      </c>
      <c r="I21" s="2">
        <v>12199.84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65803.72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8655376</v>
      </c>
    </row>
    <row r="39" spans="1:23" x14ac:dyDescent="0.1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1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1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1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1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1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1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48752400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19354096.390000001</v>
      </c>
    </row>
    <row r="17" spans="1:22" x14ac:dyDescent="0.15">
      <c r="A17" s="6"/>
      <c r="B17" s="2"/>
      <c r="G17" s="1" t="s">
        <v>12</v>
      </c>
      <c r="H17" s="2"/>
      <c r="I17" s="2">
        <v>9750480</v>
      </c>
    </row>
    <row r="18" spans="1:22" x14ac:dyDescent="0.15">
      <c r="G18" s="1" t="s">
        <v>24</v>
      </c>
      <c r="H18" s="2"/>
      <c r="I18" s="2">
        <f>I17+I16-I15</f>
        <v>6304576.3900000006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50344.56</v>
      </c>
    </row>
    <row r="21" spans="1:22" x14ac:dyDescent="0.15">
      <c r="G21" s="1"/>
      <c r="H21" s="1" t="s">
        <v>39</v>
      </c>
      <c r="I21" s="2">
        <v>11999.54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64754.689999999995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7939818</v>
      </c>
    </row>
    <row r="39" spans="1:23" x14ac:dyDescent="0.1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1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4.25" x14ac:dyDescent="0.15">
      <c r="A43" s="7" t="s">
        <v>139</v>
      </c>
    </row>
    <row r="44" spans="1:23" x14ac:dyDescent="0.1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1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1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1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1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1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1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1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1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1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1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1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1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1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1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15">
      <c r="B14" s="2"/>
      <c r="G14" s="1"/>
      <c r="H14" s="1" t="s">
        <v>32</v>
      </c>
      <c r="I14" s="2">
        <f>I13+I12</f>
        <v>58477200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16979396.34</v>
      </c>
    </row>
    <row r="17" spans="1:22" x14ac:dyDescent="0.15">
      <c r="A17" s="6"/>
      <c r="B17" s="2"/>
      <c r="G17" s="1" t="s">
        <v>12</v>
      </c>
      <c r="H17" s="2"/>
      <c r="I17" s="2">
        <v>11957028</v>
      </c>
    </row>
    <row r="18" spans="1:22" x14ac:dyDescent="0.15">
      <c r="G18" s="1" t="s">
        <v>24</v>
      </c>
      <c r="H18" s="2"/>
      <c r="I18" s="2">
        <f>I17+I16-I15</f>
        <v>6136424.3399999999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49073.57</v>
      </c>
    </row>
    <row r="21" spans="1:22" x14ac:dyDescent="0.15">
      <c r="G21" s="1"/>
      <c r="H21" s="1" t="s">
        <v>39</v>
      </c>
      <c r="I21" s="2">
        <v>11699.59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63183.75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10654590</v>
      </c>
    </row>
    <row r="39" spans="1:23" x14ac:dyDescent="0.1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1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1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1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1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1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1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15">
      <c r="B14" s="2"/>
      <c r="G14" s="1"/>
      <c r="H14" s="1" t="s">
        <v>32</v>
      </c>
      <c r="I14" s="2">
        <f>I13+I12</f>
        <v>82246980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11380216.109999999</v>
      </c>
    </row>
    <row r="17" spans="1:22" x14ac:dyDescent="0.15">
      <c r="A17" s="6"/>
      <c r="B17" s="2"/>
      <c r="G17" s="1" t="s">
        <v>12</v>
      </c>
      <c r="H17" s="2"/>
      <c r="I17" s="2">
        <v>16727460</v>
      </c>
    </row>
    <row r="18" spans="1:22" x14ac:dyDescent="0.15">
      <c r="G18" s="1" t="s">
        <v>24</v>
      </c>
      <c r="H18" s="2"/>
      <c r="I18" s="2">
        <f>I17+I16-I15</f>
        <v>5307676.1099999994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46341.599999999999</v>
      </c>
    </row>
    <row r="21" spans="1:22" x14ac:dyDescent="0.15">
      <c r="G21" s="1"/>
      <c r="H21" s="1" t="s">
        <v>39</v>
      </c>
      <c r="I21" s="2">
        <v>11054.82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59807.009999999995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18511157</v>
      </c>
    </row>
    <row r="39" spans="1:23" x14ac:dyDescent="0.1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1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1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1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1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1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1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1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87126420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9941027.4199999999</v>
      </c>
    </row>
    <row r="17" spans="1:22" x14ac:dyDescent="0.15">
      <c r="A17" s="6"/>
      <c r="B17" s="2"/>
      <c r="G17" s="1" t="s">
        <v>12</v>
      </c>
      <c r="H17" s="2"/>
      <c r="I17" s="2">
        <v>17425284</v>
      </c>
    </row>
    <row r="18" spans="1:22" x14ac:dyDescent="0.15">
      <c r="G18" s="1" t="s">
        <v>24</v>
      </c>
      <c r="H18" s="2"/>
      <c r="I18" s="2">
        <f>I17+I16-I15</f>
        <v>4566311.4200000018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45505.55</v>
      </c>
    </row>
    <row r="21" spans="1:22" x14ac:dyDescent="0.15">
      <c r="G21" s="1"/>
      <c r="H21" s="1" t="s">
        <v>39</v>
      </c>
      <c r="I21" s="2">
        <v>10857.51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58773.65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14810369</v>
      </c>
    </row>
    <row r="39" spans="1:23" x14ac:dyDescent="0.1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1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7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15">
      <c r="A15" s="1" t="s">
        <v>380</v>
      </c>
      <c r="B15" s="2">
        <f>B12+'20180129'!B15</f>
        <v>12220.479999999998</v>
      </c>
      <c r="G15" s="1"/>
      <c r="H15" s="1" t="s">
        <v>32</v>
      </c>
      <c r="I15" s="15">
        <f>I14+I13</f>
        <v>-2823480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11166655.869999999</v>
      </c>
    </row>
    <row r="18" spans="1:14" x14ac:dyDescent="0.15">
      <c r="G18" s="1" t="s">
        <v>12</v>
      </c>
      <c r="H18" s="2"/>
      <c r="I18" s="15">
        <v>423522</v>
      </c>
    </row>
    <row r="19" spans="1:14" x14ac:dyDescent="0.15">
      <c r="A19" s="2"/>
      <c r="G19" s="1" t="s">
        <v>24</v>
      </c>
      <c r="H19" s="2"/>
      <c r="I19" s="15">
        <f>I18+I17-I16</f>
        <v>13590177.869999999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1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67419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1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1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1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1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1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88877280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9756293.2699999996</v>
      </c>
    </row>
    <row r="17" spans="1:22" x14ac:dyDescent="0.15">
      <c r="A17" s="6"/>
      <c r="B17" s="2"/>
      <c r="G17" s="1" t="s">
        <v>12</v>
      </c>
      <c r="H17" s="2"/>
      <c r="I17" s="2">
        <v>17747256</v>
      </c>
    </row>
    <row r="18" spans="1:22" x14ac:dyDescent="0.15">
      <c r="G18" s="1" t="s">
        <v>24</v>
      </c>
      <c r="H18" s="2"/>
      <c r="I18" s="2">
        <f>I17+I16-I15</f>
        <v>4703549.2699999996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41781.43</v>
      </c>
    </row>
    <row r="21" spans="1:22" x14ac:dyDescent="0.15">
      <c r="G21" s="1"/>
      <c r="H21" s="1" t="s">
        <v>39</v>
      </c>
      <c r="I21" s="2">
        <v>9978.6299999999992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54170.649999999994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15474490</v>
      </c>
    </row>
    <row r="39" spans="1:23" x14ac:dyDescent="0.1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1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1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1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1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1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79750800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11400734.060000001</v>
      </c>
    </row>
    <row r="17" spans="1:22" x14ac:dyDescent="0.15">
      <c r="A17" s="6"/>
      <c r="B17" s="2"/>
      <c r="G17" s="1" t="s">
        <v>12</v>
      </c>
      <c r="H17" s="2"/>
      <c r="I17" s="2">
        <v>15950160</v>
      </c>
    </row>
    <row r="18" spans="1:22" x14ac:dyDescent="0.15">
      <c r="G18" s="1" t="s">
        <v>24</v>
      </c>
      <c r="H18" s="2"/>
      <c r="I18" s="2">
        <f>I17+I16-I15</f>
        <v>4550894.0600000024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40884.06</v>
      </c>
    </row>
    <row r="21" spans="1:22" x14ac:dyDescent="0.15">
      <c r="G21" s="1"/>
      <c r="H21" s="1" t="s">
        <v>39</v>
      </c>
      <c r="I21" s="2">
        <v>9766.84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53061.489999999991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16984941</v>
      </c>
    </row>
    <row r="39" spans="1:23" x14ac:dyDescent="0.1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1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1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1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1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1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1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65953320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14192424.039999999</v>
      </c>
    </row>
    <row r="17" spans="1:22" x14ac:dyDescent="0.15">
      <c r="A17" s="6"/>
      <c r="B17" s="2"/>
      <c r="G17" s="1" t="s">
        <v>12</v>
      </c>
      <c r="H17" s="2"/>
      <c r="I17" s="2">
        <v>13173816</v>
      </c>
    </row>
    <row r="18" spans="1:22" x14ac:dyDescent="0.15">
      <c r="G18" s="1" t="s">
        <v>24</v>
      </c>
      <c r="H18" s="2"/>
      <c r="I18" s="2">
        <f>I17+I16-I15</f>
        <v>4566240.0399999991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39502.82</v>
      </c>
    </row>
    <row r="21" spans="1:22" x14ac:dyDescent="0.15">
      <c r="G21" s="1"/>
      <c r="H21" s="1" t="s">
        <v>39</v>
      </c>
      <c r="I21" s="2">
        <v>9440.86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51354.27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18861326</v>
      </c>
    </row>
    <row r="39" spans="1:23" x14ac:dyDescent="0.1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1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1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1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1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1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1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57765000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15931251.67</v>
      </c>
    </row>
    <row r="17" spans="1:22" x14ac:dyDescent="0.15">
      <c r="A17" s="6"/>
      <c r="B17" s="2"/>
      <c r="G17" s="1" t="s">
        <v>12</v>
      </c>
      <c r="H17" s="2"/>
      <c r="I17" s="2">
        <v>11536056</v>
      </c>
    </row>
    <row r="18" spans="1:22" x14ac:dyDescent="0.15">
      <c r="G18" s="1" t="s">
        <v>24</v>
      </c>
      <c r="H18" s="2"/>
      <c r="I18" s="2">
        <f>I17+I16-I15</f>
        <v>4667307.6700000018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38673.9</v>
      </c>
    </row>
    <row r="21" spans="1:22" x14ac:dyDescent="0.15">
      <c r="G21" s="1"/>
      <c r="H21" s="1" t="s">
        <v>39</v>
      </c>
      <c r="I21" s="2">
        <v>9245.23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50329.72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21763849</v>
      </c>
    </row>
    <row r="39" spans="1:23" x14ac:dyDescent="0.1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1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1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1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1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1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63887880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14554120.92</v>
      </c>
    </row>
    <row r="17" spans="1:22" x14ac:dyDescent="0.15">
      <c r="A17" s="6"/>
      <c r="B17" s="2"/>
      <c r="G17" s="1" t="s">
        <v>12</v>
      </c>
      <c r="H17" s="2"/>
      <c r="I17" s="2">
        <v>12753564</v>
      </c>
    </row>
    <row r="18" spans="1:22" x14ac:dyDescent="0.15">
      <c r="G18" s="1" t="s">
        <v>24</v>
      </c>
      <c r="H18" s="2"/>
      <c r="I18" s="2">
        <f>I17+I16-I15</f>
        <v>4507684.9200000018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38045.629999999997</v>
      </c>
    </row>
    <row r="21" spans="1:22" x14ac:dyDescent="0.15">
      <c r="G21" s="1"/>
      <c r="H21" s="1" t="s">
        <v>39</v>
      </c>
      <c r="I21" s="2">
        <v>9096.98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49553.2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35693112</v>
      </c>
    </row>
    <row r="39" spans="1:23" x14ac:dyDescent="0.1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1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1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1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1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1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65997900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13449794.220000001</v>
      </c>
    </row>
    <row r="17" spans="1:22" x14ac:dyDescent="0.15">
      <c r="A17" s="6"/>
      <c r="B17" s="2"/>
      <c r="G17" s="1" t="s">
        <v>12</v>
      </c>
      <c r="H17" s="2"/>
      <c r="I17" s="2">
        <v>13200900</v>
      </c>
    </row>
    <row r="18" spans="1:22" x14ac:dyDescent="0.15">
      <c r="G18" s="1" t="s">
        <v>24</v>
      </c>
      <c r="H18" s="2"/>
      <c r="I18" s="2">
        <f>I17+I16-I15</f>
        <v>3850694.2199999988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26194515</v>
      </c>
    </row>
    <row r="39" spans="1:23" x14ac:dyDescent="0.1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1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1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1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1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1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1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1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65237400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12842714.220000001</v>
      </c>
    </row>
    <row r="17" spans="1:22" x14ac:dyDescent="0.15">
      <c r="A17" s="1"/>
      <c r="B17" s="2"/>
      <c r="G17" s="1" t="s">
        <v>12</v>
      </c>
      <c r="H17" s="2"/>
      <c r="I17" s="2">
        <v>13047480</v>
      </c>
    </row>
    <row r="18" spans="1:22" x14ac:dyDescent="0.15">
      <c r="G18" s="1" t="s">
        <v>24</v>
      </c>
      <c r="H18" s="2"/>
      <c r="I18" s="2">
        <f>I17+I16-I15</f>
        <v>3090194.2199999988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37768.92</v>
      </c>
    </row>
    <row r="21" spans="1:22" x14ac:dyDescent="0.15">
      <c r="G21" s="1"/>
      <c r="H21" s="1" t="s">
        <v>39</v>
      </c>
      <c r="I21" s="2">
        <v>9031.68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49211.189999999995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20674534</v>
      </c>
    </row>
    <row r="39" spans="1:23" x14ac:dyDescent="0.1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1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1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1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1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1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1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1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15">
      <c r="B14" s="2"/>
      <c r="G14" s="1"/>
      <c r="H14" s="1" t="s">
        <v>32</v>
      </c>
      <c r="I14" s="2">
        <f>I13+I12</f>
        <v>65118300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13033803.039999999</v>
      </c>
    </row>
    <row r="17" spans="1:22" x14ac:dyDescent="0.15">
      <c r="A17" s="1"/>
      <c r="B17" s="2"/>
      <c r="G17" s="1" t="s">
        <v>12</v>
      </c>
      <c r="H17" s="2"/>
      <c r="I17" s="2">
        <v>13423836</v>
      </c>
    </row>
    <row r="18" spans="1:22" x14ac:dyDescent="0.15">
      <c r="G18" s="1" t="s">
        <v>24</v>
      </c>
      <c r="H18" s="2"/>
      <c r="I18" s="2">
        <f>I17+I16-I15</f>
        <v>3657639.0399999991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37430.69</v>
      </c>
    </row>
    <row r="21" spans="1:22" x14ac:dyDescent="0.15">
      <c r="G21" s="1"/>
      <c r="H21" s="1" t="s">
        <v>39</v>
      </c>
      <c r="I21" s="2">
        <v>8951.86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48793.14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2570146</v>
      </c>
    </row>
    <row r="39" spans="1:23" x14ac:dyDescent="0.1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1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1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1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1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1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1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1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1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15">
      <c r="B14" s="2"/>
      <c r="G14" s="1"/>
      <c r="H14" s="1" t="s">
        <v>32</v>
      </c>
      <c r="I14" s="2">
        <f>I13+I12</f>
        <v>62732880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12622276.68</v>
      </c>
    </row>
    <row r="17" spans="1:22" x14ac:dyDescent="0.15">
      <c r="A17" s="1"/>
      <c r="B17" s="2"/>
      <c r="G17" s="1" t="s">
        <v>12</v>
      </c>
      <c r="H17" s="2"/>
      <c r="I17" s="2">
        <v>13499028</v>
      </c>
    </row>
    <row r="18" spans="1:22" x14ac:dyDescent="0.15">
      <c r="G18" s="1" t="s">
        <v>24</v>
      </c>
      <c r="H18" s="2"/>
      <c r="I18" s="2">
        <f>I17+I16-I15</f>
        <v>3321304.6799999997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37089.03</v>
      </c>
    </row>
    <row r="21" spans="1:22" x14ac:dyDescent="0.15">
      <c r="G21" s="1"/>
      <c r="H21" s="1" t="s">
        <v>39</v>
      </c>
      <c r="I21" s="2">
        <v>8871.2199999999993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48370.84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-8424047</v>
      </c>
    </row>
    <row r="39" spans="1:23" x14ac:dyDescent="0.1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1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1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1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1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1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1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13732296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12205879</v>
      </c>
    </row>
    <row r="17" spans="1:22" x14ac:dyDescent="0.15">
      <c r="A17" s="1"/>
      <c r="B17" s="2"/>
      <c r="G17" s="1" t="s">
        <v>12</v>
      </c>
      <c r="H17" s="2"/>
      <c r="I17" s="2">
        <v>13732296</v>
      </c>
    </row>
    <row r="18" spans="1:22" x14ac:dyDescent="0.15">
      <c r="G18" s="1" t="s">
        <v>24</v>
      </c>
      <c r="H18" s="2"/>
      <c r="I18" s="2">
        <f>I17+I16-I15</f>
        <v>3138175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36885.620000000003</v>
      </c>
    </row>
    <row r="21" spans="1:22" x14ac:dyDescent="0.15">
      <c r="G21" s="1"/>
      <c r="H21" s="1" t="s">
        <v>39</v>
      </c>
      <c r="I21" s="2">
        <v>8823.2099999999991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48119.42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-359732</v>
      </c>
    </row>
    <row r="39" spans="1:23" x14ac:dyDescent="0.1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1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B12+'20180126'!B15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11105176.869999999</v>
      </c>
    </row>
    <row r="18" spans="1:14" x14ac:dyDescent="0.15">
      <c r="G18" s="1" t="s">
        <v>12</v>
      </c>
      <c r="H18" s="2"/>
      <c r="I18" s="15">
        <v>431541</v>
      </c>
    </row>
    <row r="19" spans="1:14" x14ac:dyDescent="0.15">
      <c r="A19" s="2"/>
      <c r="G19" s="1" t="s">
        <v>24</v>
      </c>
      <c r="H19" s="2"/>
      <c r="I19" s="15">
        <f>I18+I17-I16</f>
        <v>13536717.869999999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1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11421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1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1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1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1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1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1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1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1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1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15">
      <c r="B14" s="2"/>
      <c r="G14" s="1"/>
      <c r="H14" s="1" t="s">
        <v>32</v>
      </c>
      <c r="I14" s="2">
        <f>I13+I12</f>
        <v>72808860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10353318.609999999</v>
      </c>
    </row>
    <row r="17" spans="1:22" x14ac:dyDescent="0.15">
      <c r="A17" s="1"/>
      <c r="B17" s="2"/>
      <c r="G17" s="1" t="s">
        <v>12</v>
      </c>
      <c r="H17" s="2"/>
      <c r="I17" s="2">
        <v>15653316</v>
      </c>
    </row>
    <row r="18" spans="1:22" x14ac:dyDescent="0.15">
      <c r="G18" s="1" t="s">
        <v>24</v>
      </c>
      <c r="H18" s="2"/>
      <c r="I18" s="2">
        <f>I17+I16-I15</f>
        <v>3206634.6099999994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35932.559999999998</v>
      </c>
    </row>
    <row r="21" spans="1:22" x14ac:dyDescent="0.15">
      <c r="G21" s="1"/>
      <c r="H21" s="1" t="s">
        <v>39</v>
      </c>
      <c r="I21" s="2">
        <v>8598.2900000000009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46941.439999999995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-7702324</v>
      </c>
    </row>
    <row r="39" spans="1:23" x14ac:dyDescent="0.1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1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1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1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1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1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1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1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66601200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11793214.449999999</v>
      </c>
    </row>
    <row r="17" spans="1:22" x14ac:dyDescent="0.15">
      <c r="A17" s="1"/>
      <c r="B17" s="2"/>
      <c r="G17" s="1" t="s">
        <v>12</v>
      </c>
      <c r="H17" s="2"/>
      <c r="I17" s="2">
        <v>13328448</v>
      </c>
    </row>
    <row r="18" spans="1:22" x14ac:dyDescent="0.15">
      <c r="G18" s="1" t="s">
        <v>24</v>
      </c>
      <c r="H18" s="2"/>
      <c r="I18" s="2">
        <f>I17+I16-I15</f>
        <v>2321662.4499999993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33907.94</v>
      </c>
    </row>
    <row r="21" spans="1:22" x14ac:dyDescent="0.15">
      <c r="G21" s="1"/>
      <c r="H21" s="1" t="s">
        <v>39</v>
      </c>
      <c r="I21" s="2">
        <v>8120.45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44438.979999999996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7935882</v>
      </c>
    </row>
    <row r="39" spans="1:23" x14ac:dyDescent="0.1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1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1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1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1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1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1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1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55610220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14427882.060000001</v>
      </c>
    </row>
    <row r="17" spans="1:22" x14ac:dyDescent="0.15">
      <c r="A17" s="1"/>
      <c r="B17" s="2"/>
      <c r="G17" s="1" t="s">
        <v>12</v>
      </c>
      <c r="H17" s="2"/>
      <c r="I17" s="2">
        <v>11115480</v>
      </c>
    </row>
    <row r="18" spans="1:22" x14ac:dyDescent="0.15">
      <c r="G18" s="1" t="s">
        <v>24</v>
      </c>
      <c r="H18" s="2"/>
      <c r="I18" s="2">
        <f>I17+I16-I15</f>
        <v>2743362.0600000024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32634.15</v>
      </c>
    </row>
    <row r="21" spans="1:22" x14ac:dyDescent="0.15">
      <c r="G21" s="1"/>
      <c r="H21" s="1" t="s">
        <v>39</v>
      </c>
      <c r="I21" s="2">
        <v>7819.84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42864.58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8859404</v>
      </c>
    </row>
    <row r="39" spans="1:23" x14ac:dyDescent="0.1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1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1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1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1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1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1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1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15">
      <c r="B14" s="2"/>
      <c r="G14" s="1"/>
      <c r="H14" s="1" t="s">
        <v>32</v>
      </c>
      <c r="I14" s="2">
        <f>I13+I12</f>
        <v>51964440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14880798.74</v>
      </c>
    </row>
    <row r="17" spans="1:22" x14ac:dyDescent="0.15">
      <c r="A17" s="1"/>
      <c r="B17" s="2"/>
      <c r="G17" s="1" t="s">
        <v>12</v>
      </c>
      <c r="H17" s="2"/>
      <c r="I17" s="2">
        <v>10392888</v>
      </c>
    </row>
    <row r="18" spans="1:22" x14ac:dyDescent="0.15">
      <c r="G18" s="1" t="s">
        <v>24</v>
      </c>
      <c r="H18" s="2"/>
      <c r="I18" s="2">
        <f>I17+I16-I15</f>
        <v>2473686.7400000021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32296.55</v>
      </c>
    </row>
    <row r="21" spans="1:22" x14ac:dyDescent="0.15">
      <c r="G21" s="1"/>
      <c r="H21" s="1" t="s">
        <v>39</v>
      </c>
      <c r="I21" s="2">
        <v>7740.16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42447.299999999996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10280113</v>
      </c>
    </row>
    <row r="39" spans="1:23" x14ac:dyDescent="0.1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1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1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1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1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1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1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1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1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15">
      <c r="B14" s="2"/>
      <c r="G14" s="1"/>
      <c r="H14" s="1" t="s">
        <v>32</v>
      </c>
      <c r="I14" s="2">
        <f>I13+I12</f>
        <v>49427880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15266606.1</v>
      </c>
    </row>
    <row r="17" spans="1:22" x14ac:dyDescent="0.15">
      <c r="A17" s="1"/>
      <c r="B17" s="2"/>
      <c r="G17" s="1" t="s">
        <v>12</v>
      </c>
      <c r="H17" s="2"/>
      <c r="I17" s="2">
        <v>10155168</v>
      </c>
    </row>
    <row r="18" spans="1:22" x14ac:dyDescent="0.15">
      <c r="G18" s="1" t="s">
        <v>24</v>
      </c>
      <c r="H18" s="2"/>
      <c r="I18" s="2">
        <f>I17+I16-I15</f>
        <v>2621774.1000000015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32028.1</v>
      </c>
    </row>
    <row r="21" spans="1:22" x14ac:dyDescent="0.15">
      <c r="G21" s="1"/>
      <c r="H21" s="1" t="s">
        <v>39</v>
      </c>
      <c r="I21" s="2">
        <v>7708.43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42147.119999999995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6351223</v>
      </c>
    </row>
    <row r="39" spans="1:23" x14ac:dyDescent="0.1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1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1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1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1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1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1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1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45881580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16074807.34</v>
      </c>
    </row>
    <row r="17" spans="1:22" x14ac:dyDescent="0.15">
      <c r="A17" s="1"/>
      <c r="B17" s="2"/>
      <c r="G17" s="1" t="s">
        <v>12</v>
      </c>
      <c r="H17" s="2"/>
      <c r="I17" s="2">
        <v>9176316</v>
      </c>
    </row>
    <row r="18" spans="1:22" x14ac:dyDescent="0.15">
      <c r="G18" s="1" t="s">
        <v>24</v>
      </c>
      <c r="H18" s="2"/>
      <c r="I18" s="2">
        <f>I17+I16-I15</f>
        <v>2451123.34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31353.37</v>
      </c>
    </row>
    <row r="21" spans="1:22" x14ac:dyDescent="0.15">
      <c r="G21" s="1"/>
      <c r="H21" s="1" t="s">
        <v>39</v>
      </c>
      <c r="I21" s="2">
        <v>7565.07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41329.03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3972193</v>
      </c>
    </row>
    <row r="39" spans="1:23" x14ac:dyDescent="0.1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1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1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1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1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1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1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44689800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16477211.800000001</v>
      </c>
    </row>
    <row r="17" spans="1:22" x14ac:dyDescent="0.15">
      <c r="A17" s="1"/>
      <c r="B17" s="2"/>
      <c r="G17" s="1" t="s">
        <v>12</v>
      </c>
      <c r="H17" s="2"/>
      <c r="I17" s="2">
        <v>8937960</v>
      </c>
    </row>
    <row r="18" spans="1:22" x14ac:dyDescent="0.15">
      <c r="G18" s="1" t="s">
        <v>24</v>
      </c>
      <c r="H18" s="2"/>
      <c r="I18" s="2">
        <f>I17+I16-I15</f>
        <v>2615171.8000000007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31018.36</v>
      </c>
    </row>
    <row r="21" spans="1:22" x14ac:dyDescent="0.15">
      <c r="G21" s="1"/>
      <c r="H21" s="1" t="s">
        <v>39</v>
      </c>
      <c r="I21" s="2">
        <v>7501.6</v>
      </c>
    </row>
    <row r="22" spans="1:22" x14ac:dyDescent="0.15">
      <c r="G22" s="1"/>
      <c r="H22" s="1" t="s">
        <v>106</v>
      </c>
      <c r="I22" s="2">
        <v>1910.59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40930.549999999996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5006385</v>
      </c>
    </row>
    <row r="39" spans="1:23" x14ac:dyDescent="0.1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1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1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1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1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1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1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1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42768000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16953204.359999999</v>
      </c>
    </row>
    <row r="17" spans="1:22" x14ac:dyDescent="0.15">
      <c r="A17" s="1"/>
      <c r="B17" s="2"/>
      <c r="G17" s="1" t="s">
        <v>12</v>
      </c>
      <c r="H17" s="2"/>
      <c r="I17" s="2">
        <v>8557432</v>
      </c>
    </row>
    <row r="18" spans="1:22" x14ac:dyDescent="0.15">
      <c r="G18" s="1" t="s">
        <v>24</v>
      </c>
      <c r="H18" s="2"/>
      <c r="I18" s="2">
        <f>I17+I16-I15</f>
        <v>2710636.3599999994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30682</v>
      </c>
    </row>
    <row r="21" spans="1:22" x14ac:dyDescent="0.15">
      <c r="G21" s="1"/>
      <c r="H21" s="1" t="s">
        <v>39</v>
      </c>
      <c r="I21" s="2">
        <v>7438.11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40195.47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2553111</v>
      </c>
    </row>
    <row r="39" spans="1:23" x14ac:dyDescent="0.1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1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1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1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1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1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1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39561600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17753280.859999999</v>
      </c>
    </row>
    <row r="17" spans="1:22" x14ac:dyDescent="0.15">
      <c r="A17" s="1"/>
      <c r="B17" s="2"/>
      <c r="G17" s="1" t="s">
        <v>12</v>
      </c>
      <c r="H17" s="2"/>
      <c r="I17" s="2">
        <v>7912320</v>
      </c>
    </row>
    <row r="18" spans="1:22" x14ac:dyDescent="0.15">
      <c r="G18" s="1" t="s">
        <v>24</v>
      </c>
      <c r="H18" s="2"/>
      <c r="I18" s="2">
        <f>I17+I16-I15</f>
        <v>2865600.8599999994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30345.88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39780.020000000004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-12177724</v>
      </c>
    </row>
    <row r="39" spans="1:23" x14ac:dyDescent="0.1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1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1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1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1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1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1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47428320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15314929.859999999</v>
      </c>
    </row>
    <row r="17" spans="1:22" x14ac:dyDescent="0.15">
      <c r="A17" s="1"/>
      <c r="B17" s="2"/>
      <c r="G17" s="1" t="s">
        <v>12</v>
      </c>
      <c r="H17" s="2"/>
      <c r="I17" s="2">
        <v>9485664</v>
      </c>
    </row>
    <row r="18" spans="1:22" x14ac:dyDescent="0.15">
      <c r="G18" s="1" t="s">
        <v>24</v>
      </c>
      <c r="H18" s="2"/>
      <c r="I18" s="2">
        <f>I17+I16-I15</f>
        <v>2000593.8599999994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29472.7</v>
      </c>
    </row>
    <row r="21" spans="1:22" x14ac:dyDescent="0.15">
      <c r="G21" s="1"/>
      <c r="H21" s="1" t="s">
        <v>39</v>
      </c>
      <c r="I21" s="2">
        <v>7358.78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38906.840000000004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-9945618</v>
      </c>
    </row>
    <row r="39" spans="1:23" x14ac:dyDescent="0.1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1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15">
      <c r="A15" s="1" t="s">
        <v>380</v>
      </c>
      <c r="B15" s="2">
        <f>B12+'20180125'!B15</f>
        <v>12220.479999999998</v>
      </c>
      <c r="G15" s="1"/>
      <c r="H15" s="1" t="s">
        <v>32</v>
      </c>
      <c r="I15" s="15">
        <f>I14+I13</f>
        <v>-2848320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11129188.869999999</v>
      </c>
    </row>
    <row r="18" spans="1:14" x14ac:dyDescent="0.15">
      <c r="G18" s="1" t="s">
        <v>12</v>
      </c>
      <c r="H18" s="2"/>
      <c r="I18" s="15">
        <v>428409</v>
      </c>
    </row>
    <row r="19" spans="1:14" x14ac:dyDescent="0.15">
      <c r="A19" s="2"/>
      <c r="G19" s="1" t="s">
        <v>24</v>
      </c>
      <c r="H19" s="2"/>
      <c r="I19" s="15">
        <f>I18+I17-I16</f>
        <v>13557597.869999999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1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-16785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1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1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1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1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1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15">
      <c r="B14" s="2"/>
      <c r="G14" s="1"/>
      <c r="H14" s="1" t="s">
        <v>32</v>
      </c>
      <c r="I14" s="2">
        <f>I13+I12</f>
        <v>63262920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11697152.85</v>
      </c>
    </row>
    <row r="17" spans="1:22" x14ac:dyDescent="0.15">
      <c r="A17" s="1"/>
      <c r="B17" s="2"/>
      <c r="G17" s="1" t="s">
        <v>12</v>
      </c>
      <c r="H17" s="2"/>
      <c r="I17" s="2">
        <v>12785880</v>
      </c>
    </row>
    <row r="18" spans="1:22" x14ac:dyDescent="0.15">
      <c r="G18" s="1" t="s">
        <v>24</v>
      </c>
      <c r="H18" s="2"/>
      <c r="I18" s="2">
        <f>I17+I16-I15</f>
        <v>1683032.8500000015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26609.51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35872.659999999996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20903926</v>
      </c>
    </row>
    <row r="39" spans="1:23" x14ac:dyDescent="0.1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1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1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1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1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1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1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1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15">
      <c r="B14" s="2"/>
      <c r="G14" s="1"/>
      <c r="H14" s="1" t="s">
        <v>32</v>
      </c>
      <c r="I14" s="2">
        <f>I13+I12</f>
        <v>66996060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10731746.85</v>
      </c>
    </row>
    <row r="17" spans="1:22" x14ac:dyDescent="0.15">
      <c r="A17" s="1"/>
      <c r="B17" s="2"/>
      <c r="G17" s="1" t="s">
        <v>12</v>
      </c>
      <c r="H17" s="2"/>
      <c r="I17" s="2">
        <v>13532232</v>
      </c>
    </row>
    <row r="18" spans="1:22" x14ac:dyDescent="0.15">
      <c r="G18" s="1" t="s">
        <v>24</v>
      </c>
      <c r="H18" s="2"/>
      <c r="I18" s="2">
        <f>I17+I16-I15</f>
        <v>1463978.8500000015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26214.29</v>
      </c>
    </row>
    <row r="21" spans="1:22" x14ac:dyDescent="0.15">
      <c r="G21" s="1"/>
      <c r="H21" s="1" t="s">
        <v>39</v>
      </c>
      <c r="I21" s="2">
        <v>7187.79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35477.440000000002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30765872</v>
      </c>
    </row>
    <row r="39" spans="1:23" x14ac:dyDescent="0.1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1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1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1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1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1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1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1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66962280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10808446</v>
      </c>
    </row>
    <row r="17" spans="1:22" x14ac:dyDescent="0.15">
      <c r="A17" s="1"/>
      <c r="B17" s="2"/>
      <c r="G17" s="1" t="s">
        <v>12</v>
      </c>
      <c r="H17" s="2"/>
      <c r="I17" s="2">
        <v>13392456</v>
      </c>
    </row>
    <row r="18" spans="1:22" x14ac:dyDescent="0.15">
      <c r="G18" s="1" t="s">
        <v>24</v>
      </c>
      <c r="H18" s="2"/>
      <c r="I18" s="2">
        <f>I17+I16-I15</f>
        <v>1400902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25555.01</v>
      </c>
    </row>
    <row r="21" spans="1:22" x14ac:dyDescent="0.15">
      <c r="G21" s="1"/>
      <c r="H21" s="1" t="s">
        <v>39</v>
      </c>
      <c r="I21" s="2">
        <v>7094.64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34725.009999999995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38996904</v>
      </c>
    </row>
    <row r="39" spans="1:23" x14ac:dyDescent="0.1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1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1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1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1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1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1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64292520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10634927.300000001</v>
      </c>
    </row>
    <row r="17" spans="1:22" x14ac:dyDescent="0.15">
      <c r="A17" s="1"/>
      <c r="B17" s="2"/>
      <c r="G17" s="1" t="s">
        <v>12</v>
      </c>
      <c r="H17" s="2"/>
      <c r="I17" s="2">
        <v>12858504</v>
      </c>
    </row>
    <row r="18" spans="1:22" x14ac:dyDescent="0.15">
      <c r="G18" s="1" t="s">
        <v>24</v>
      </c>
      <c r="H18" s="2"/>
      <c r="I18" s="2">
        <f>I17+I16-I15</f>
        <v>693431.30000000075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25358.79</v>
      </c>
    </row>
    <row r="21" spans="1:22" x14ac:dyDescent="0.15">
      <c r="G21" s="1"/>
      <c r="H21" s="1" t="s">
        <v>39</v>
      </c>
      <c r="I21" s="2">
        <v>7048.34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34482.49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68593659</v>
      </c>
    </row>
    <row r="39" spans="1:23" x14ac:dyDescent="0.1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1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1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1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1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1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1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1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1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15">
      <c r="B14" s="2"/>
      <c r="G14" s="1"/>
      <c r="H14" s="1" t="s">
        <v>32</v>
      </c>
      <c r="I14" s="2">
        <f>I13+I12</f>
        <v>60094800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11080293.560000001</v>
      </c>
    </row>
    <row r="17" spans="1:22" x14ac:dyDescent="0.15">
      <c r="A17" s="1"/>
      <c r="B17" s="2"/>
      <c r="G17" s="1" t="s">
        <v>12</v>
      </c>
      <c r="H17" s="2"/>
      <c r="I17" s="2">
        <v>12811680</v>
      </c>
    </row>
    <row r="18" spans="1:22" x14ac:dyDescent="0.15">
      <c r="G18" s="1" t="s">
        <v>24</v>
      </c>
      <c r="H18" s="2"/>
      <c r="I18" s="2">
        <f>I17+I16-I15</f>
        <v>1091973.5600000024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24899.17</v>
      </c>
    </row>
    <row r="21" spans="1:22" x14ac:dyDescent="0.15">
      <c r="G21" s="1"/>
      <c r="H21" s="1" t="s">
        <v>39</v>
      </c>
      <c r="I21" s="2">
        <v>7033.08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34007.61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49367623</v>
      </c>
    </row>
    <row r="39" spans="1:23" x14ac:dyDescent="0.1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1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1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1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1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1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1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64576620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10821606.23</v>
      </c>
    </row>
    <row r="17" spans="1:22" x14ac:dyDescent="0.15">
      <c r="A17" s="1"/>
      <c r="B17" s="2"/>
      <c r="G17" s="1" t="s">
        <v>12</v>
      </c>
      <c r="H17" s="2"/>
      <c r="I17" s="2">
        <v>12912240</v>
      </c>
    </row>
    <row r="18" spans="1:22" x14ac:dyDescent="0.15">
      <c r="G18" s="1" t="s">
        <v>24</v>
      </c>
      <c r="H18" s="2"/>
      <c r="I18" s="2">
        <f>I17+I16-I15</f>
        <v>933846.23000000045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24045.06</v>
      </c>
    </row>
    <row r="21" spans="1:22" x14ac:dyDescent="0.15">
      <c r="G21" s="1"/>
      <c r="H21" s="1" t="s">
        <v>39</v>
      </c>
      <c r="I21" s="2">
        <v>6893.41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33013.83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44615482</v>
      </c>
    </row>
    <row r="39" spans="1:23" x14ac:dyDescent="0.1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1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1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1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1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1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1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15">
      <c r="A11" s="1" t="s">
        <v>84</v>
      </c>
      <c r="B11" s="2"/>
      <c r="E11" s="2"/>
      <c r="G11" s="1" t="s">
        <v>36</v>
      </c>
      <c r="I11" s="2"/>
    </row>
    <row r="12" spans="1:9" x14ac:dyDescent="0.1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1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15">
      <c r="B14" s="2"/>
      <c r="G14" s="1"/>
      <c r="H14" s="1" t="s">
        <v>32</v>
      </c>
      <c r="I14" s="2">
        <f>I13+I12</f>
        <v>63227700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11088487.01</v>
      </c>
    </row>
    <row r="17" spans="1:22" x14ac:dyDescent="0.15">
      <c r="A17" s="1"/>
      <c r="B17" s="2"/>
      <c r="G17" s="1" t="s">
        <v>12</v>
      </c>
      <c r="H17" s="2"/>
      <c r="I17" s="2">
        <v>12645540</v>
      </c>
    </row>
    <row r="18" spans="1:22" x14ac:dyDescent="0.15">
      <c r="G18" s="1" t="s">
        <v>24</v>
      </c>
      <c r="H18" s="2"/>
      <c r="I18" s="2">
        <f>I17+I16-I15</f>
        <v>934027.00999999791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23258.14</v>
      </c>
    </row>
    <row r="21" spans="1:22" x14ac:dyDescent="0.15">
      <c r="G21" s="1"/>
      <c r="H21" s="1" t="s">
        <v>39</v>
      </c>
      <c r="I21" s="2">
        <v>6784.63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32118.13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41668841</v>
      </c>
    </row>
    <row r="39" spans="1:23" x14ac:dyDescent="0.1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1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1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1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1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1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1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1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15">
      <c r="B14" s="2"/>
      <c r="G14" s="1"/>
      <c r="H14" s="1" t="s">
        <v>32</v>
      </c>
      <c r="I14" s="2">
        <f>I13+I12</f>
        <v>58223520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/>
      <c r="B16" s="2"/>
      <c r="G16" s="1" t="s">
        <v>26</v>
      </c>
      <c r="H16" s="2"/>
      <c r="I16" s="2">
        <v>11401149.300000001</v>
      </c>
    </row>
    <row r="17" spans="1:22" x14ac:dyDescent="0.15">
      <c r="A17" s="1"/>
      <c r="B17" s="2"/>
      <c r="G17" s="1" t="s">
        <v>12</v>
      </c>
      <c r="H17" s="2"/>
      <c r="I17" s="2">
        <v>11775132</v>
      </c>
    </row>
    <row r="18" spans="1:22" x14ac:dyDescent="0.15">
      <c r="G18" s="1" t="s">
        <v>24</v>
      </c>
      <c r="H18" s="2"/>
      <c r="I18" s="2">
        <f>I17+I16-I15</f>
        <v>376281.30000000075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21629.26</v>
      </c>
    </row>
    <row r="21" spans="1:22" x14ac:dyDescent="0.15">
      <c r="G21" s="1"/>
      <c r="H21" s="1" t="s">
        <v>39</v>
      </c>
      <c r="I21" s="2">
        <v>6555.34</v>
      </c>
    </row>
    <row r="22" spans="1:22" x14ac:dyDescent="0.15">
      <c r="G22" s="1"/>
      <c r="H22" s="1" t="s">
        <v>106</v>
      </c>
      <c r="I22" s="2">
        <v>1575.36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30259.96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21166677</v>
      </c>
    </row>
    <row r="39" spans="1:23" x14ac:dyDescent="0.1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1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7.12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1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1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1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1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1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1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1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15">
      <c r="B14" s="2"/>
      <c r="G14" s="1"/>
      <c r="H14" s="1" t="s">
        <v>32</v>
      </c>
      <c r="I14" s="2">
        <f>I13+I12</f>
        <v>57247800</v>
      </c>
    </row>
    <row r="15" spans="1:9" x14ac:dyDescent="0.15">
      <c r="A15" s="1"/>
      <c r="B15" s="2"/>
      <c r="G15" s="1" t="s">
        <v>5</v>
      </c>
      <c r="H15" s="2"/>
      <c r="I15" s="2">
        <v>22800000</v>
      </c>
    </row>
    <row r="16" spans="1:9" x14ac:dyDescent="0.1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1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15">
      <c r="G18" s="1" t="s">
        <v>24</v>
      </c>
      <c r="H18" s="2"/>
      <c r="I18" s="2">
        <f>I17+I16-I15</f>
        <v>39877.390000000596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/>
    </row>
    <row r="21" spans="1:22" x14ac:dyDescent="0.15">
      <c r="G21" s="1"/>
      <c r="H21" s="1" t="s">
        <v>39</v>
      </c>
      <c r="I21" s="2"/>
    </row>
    <row r="22" spans="1:22" x14ac:dyDescent="0.15">
      <c r="G22" s="1"/>
      <c r="H22" s="1" t="s">
        <v>106</v>
      </c>
      <c r="I22" s="2">
        <f>24*300*2088/10000</f>
        <v>1503.36</v>
      </c>
    </row>
    <row r="23" spans="1:22" x14ac:dyDescent="0.15">
      <c r="H23" s="1" t="s">
        <v>107</v>
      </c>
      <c r="I23" s="2">
        <v>500</v>
      </c>
    </row>
    <row r="24" spans="1:22" x14ac:dyDescent="0.15">
      <c r="A24" s="8" t="s">
        <v>69</v>
      </c>
      <c r="H24" s="1" t="s">
        <v>19</v>
      </c>
      <c r="I24" s="2">
        <f>SUM(I20:I23)</f>
        <v>2003.36</v>
      </c>
    </row>
    <row r="25" spans="1:22" x14ac:dyDescent="0.1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1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79</v>
      </c>
      <c r="E38" s="3">
        <v>15001985</v>
      </c>
    </row>
    <row r="39" spans="1:23" x14ac:dyDescent="0.1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1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1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1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1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1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1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1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1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1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1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1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1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1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1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11480698.029999999</v>
      </c>
    </row>
    <row r="16" spans="1:9" x14ac:dyDescent="0.15">
      <c r="A16" s="1"/>
      <c r="B16" s="2"/>
      <c r="G16" s="1" t="s">
        <v>12</v>
      </c>
      <c r="H16" s="2"/>
      <c r="I16" s="2">
        <v>11472192</v>
      </c>
    </row>
    <row r="17" spans="1:22" x14ac:dyDescent="0.15">
      <c r="G17" s="1" t="s">
        <v>24</v>
      </c>
      <c r="H17" s="2"/>
      <c r="I17" s="2">
        <f>I16+I15-I14</f>
        <v>152890.03000000119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21435.51</v>
      </c>
    </row>
    <row r="20" spans="1:22" x14ac:dyDescent="0.15">
      <c r="G20" s="1"/>
      <c r="H20" s="1" t="s">
        <v>39</v>
      </c>
      <c r="I20" s="2">
        <v>6509.61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29948.48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1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1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1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/>
    </row>
    <row r="15" spans="1:10" x14ac:dyDescent="0.15">
      <c r="A15" s="1" t="s">
        <v>380</v>
      </c>
      <c r="B15" s="2">
        <f>B12+'20180124'!B15</f>
        <v>12220.479999999998</v>
      </c>
      <c r="G15" s="1"/>
      <c r="H15" s="1" t="s">
        <v>32</v>
      </c>
      <c r="I15" s="15">
        <f>I14+I13</f>
        <v>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11111800.869999999</v>
      </c>
    </row>
    <row r="18" spans="1:14" x14ac:dyDescent="0.15">
      <c r="G18" s="1" t="s">
        <v>12</v>
      </c>
      <c r="H18" s="2"/>
      <c r="I18" s="15">
        <v>430677</v>
      </c>
    </row>
    <row r="19" spans="1:14" x14ac:dyDescent="0.15">
      <c r="A19" s="2"/>
      <c r="G19" s="1" t="s">
        <v>24</v>
      </c>
      <c r="H19" s="2"/>
      <c r="I19" s="15">
        <f>I18+I17-I16</f>
        <v>13542477.869999999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1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-124315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1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1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1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1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1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11790414.689999999</v>
      </c>
    </row>
    <row r="16" spans="1:9" x14ac:dyDescent="0.15">
      <c r="A16" s="1"/>
      <c r="B16" s="2"/>
      <c r="G16" s="1" t="s">
        <v>12</v>
      </c>
      <c r="H16" s="2"/>
      <c r="I16" s="2">
        <v>11224788</v>
      </c>
    </row>
    <row r="17" spans="1:22" x14ac:dyDescent="0.15">
      <c r="G17" s="1" t="s">
        <v>24</v>
      </c>
      <c r="H17" s="2"/>
      <c r="I17" s="2">
        <f>I16+I15-I14</f>
        <v>215202.68999999762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21305.58</v>
      </c>
    </row>
    <row r="20" spans="1:22" x14ac:dyDescent="0.15">
      <c r="G20" s="1"/>
      <c r="H20" s="1" t="s">
        <v>39</v>
      </c>
      <c r="I20" s="2">
        <v>6478.95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29787.890000000003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1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1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1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1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1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1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1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12460255.65</v>
      </c>
    </row>
    <row r="16" spans="1:9" x14ac:dyDescent="0.15">
      <c r="A16" s="1"/>
      <c r="B16" s="2"/>
      <c r="G16" s="1" t="s">
        <v>12</v>
      </c>
      <c r="H16" s="2"/>
      <c r="I16" s="2">
        <v>10913016</v>
      </c>
    </row>
    <row r="17" spans="1:22" x14ac:dyDescent="0.15">
      <c r="G17" s="1" t="s">
        <v>24</v>
      </c>
      <c r="H17" s="2"/>
      <c r="I17" s="2">
        <f>I16+I15-I14</f>
        <v>573271.64999999851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1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1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1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1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1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1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1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1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12514159.65</v>
      </c>
    </row>
    <row r="16" spans="1:9" x14ac:dyDescent="0.15">
      <c r="A16" s="1"/>
      <c r="B16" s="2"/>
      <c r="G16" s="1" t="s">
        <v>12</v>
      </c>
      <c r="H16" s="2"/>
      <c r="I16" s="2">
        <v>10918812</v>
      </c>
    </row>
    <row r="17" spans="1:22" x14ac:dyDescent="0.15">
      <c r="G17" s="1" t="s">
        <v>24</v>
      </c>
      <c r="H17" s="2"/>
      <c r="I17" s="2">
        <f>I16+I15-I14</f>
        <v>632971.64999999851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21110.82</v>
      </c>
    </row>
    <row r="20" spans="1:22" x14ac:dyDescent="0.15">
      <c r="G20" s="1"/>
      <c r="H20" s="1" t="s">
        <v>39</v>
      </c>
      <c r="I20" s="2">
        <v>6432.99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29547.17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1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1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1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1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1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1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1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1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12377998.24</v>
      </c>
    </row>
    <row r="16" spans="1:9" x14ac:dyDescent="0.15">
      <c r="A16" s="1"/>
      <c r="B16" s="2"/>
      <c r="G16" s="1" t="s">
        <v>12</v>
      </c>
      <c r="H16" s="2"/>
      <c r="I16" s="2">
        <v>10720536</v>
      </c>
    </row>
    <row r="17" spans="1:22" x14ac:dyDescent="0.15">
      <c r="G17" s="1" t="s">
        <v>24</v>
      </c>
      <c r="H17" s="2"/>
      <c r="I17" s="2">
        <f>I16+I15-I14</f>
        <v>298534.24000000209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20914.91</v>
      </c>
    </row>
    <row r="20" spans="1:22" x14ac:dyDescent="0.15">
      <c r="G20" s="1"/>
      <c r="H20" s="1" t="s">
        <v>39</v>
      </c>
      <c r="I20" s="2">
        <v>6386.76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29305.03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1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1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1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1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1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1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1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12932690.85</v>
      </c>
    </row>
    <row r="16" spans="1:9" x14ac:dyDescent="0.15">
      <c r="A16" s="1"/>
      <c r="B16" s="2"/>
      <c r="G16" s="1" t="s">
        <v>12</v>
      </c>
      <c r="H16" s="2"/>
      <c r="I16" s="2">
        <v>10058160</v>
      </c>
    </row>
    <row r="17" spans="1:22" x14ac:dyDescent="0.15">
      <c r="G17" s="1" t="s">
        <v>24</v>
      </c>
      <c r="H17" s="2"/>
      <c r="I17" s="2">
        <f>I16+I15-I14</f>
        <v>190850.85000000149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20594.490000000002</v>
      </c>
    </row>
    <row r="20" spans="1:22" x14ac:dyDescent="0.15">
      <c r="G20" s="1"/>
      <c r="H20" s="1" t="s">
        <v>39</v>
      </c>
      <c r="I20" s="2">
        <v>6311.15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107</v>
      </c>
      <c r="I22" s="2">
        <v>500</v>
      </c>
    </row>
    <row r="23" spans="1:22" x14ac:dyDescent="0.15">
      <c r="H23" s="1" t="s">
        <v>19</v>
      </c>
      <c r="I23" s="2">
        <f>SUM(I19:I22)</f>
        <v>28909</v>
      </c>
    </row>
    <row r="24" spans="1:22" x14ac:dyDescent="0.15">
      <c r="A24" s="8" t="s">
        <v>69</v>
      </c>
    </row>
    <row r="25" spans="1:22" x14ac:dyDescent="0.1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1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1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15"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/>
    <row r="31" spans="1:22" ht="14.25" x14ac:dyDescent="0.15">
      <c r="A31" s="7" t="s">
        <v>65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1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1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1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1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1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1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1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1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1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13171017.220000001</v>
      </c>
    </row>
    <row r="16" spans="1:9" x14ac:dyDescent="0.15">
      <c r="A16" s="1"/>
      <c r="B16" s="2"/>
      <c r="G16" s="1" t="s">
        <v>12</v>
      </c>
      <c r="H16" s="2"/>
      <c r="I16" s="2">
        <v>9792828</v>
      </c>
    </row>
    <row r="17" spans="1:22" x14ac:dyDescent="0.15">
      <c r="G17" s="1" t="s">
        <v>24</v>
      </c>
      <c r="H17" s="2"/>
      <c r="I17" s="2">
        <f>I16+I15-I14</f>
        <v>163845.21999999881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20464.310000000001</v>
      </c>
    </row>
    <row r="20" spans="1:22" x14ac:dyDescent="0.15">
      <c r="G20" s="1"/>
      <c r="H20" s="1" t="s">
        <v>39</v>
      </c>
      <c r="I20" s="2">
        <v>6280.43</v>
      </c>
    </row>
    <row r="21" spans="1:22" x14ac:dyDescent="0.15">
      <c r="G21" s="1"/>
      <c r="H21" s="1" t="s">
        <v>106</v>
      </c>
      <c r="I21" s="2">
        <f>24*300*2088/10000</f>
        <v>1503.36</v>
      </c>
    </row>
    <row r="22" spans="1:22" x14ac:dyDescent="0.15">
      <c r="H22" s="1" t="s">
        <v>19</v>
      </c>
      <c r="I22" s="2">
        <f>I19+I20+I21</f>
        <v>28248.100000000002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1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1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1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1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1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1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1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1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1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1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10489239.77</v>
      </c>
    </row>
    <row r="16" spans="1:9" x14ac:dyDescent="0.15">
      <c r="A16" s="1"/>
      <c r="B16" s="2"/>
      <c r="G16" s="1" t="s">
        <v>12</v>
      </c>
      <c r="H16" s="2"/>
      <c r="I16" s="2">
        <v>12252912</v>
      </c>
    </row>
    <row r="17" spans="1:22" x14ac:dyDescent="0.15">
      <c r="G17" s="1" t="s">
        <v>24</v>
      </c>
      <c r="H17" s="2"/>
      <c r="I17" s="2">
        <f>I16+I15-I14</f>
        <v>-57848.230000000447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20141.39</v>
      </c>
    </row>
    <row r="20" spans="1:22" x14ac:dyDescent="0.15">
      <c r="G20" s="1"/>
      <c r="H20" s="1" t="s">
        <v>39</v>
      </c>
      <c r="I20" s="2">
        <v>6204.23</v>
      </c>
    </row>
    <row r="21" spans="1:22" x14ac:dyDescent="0.15">
      <c r="G21" s="1"/>
      <c r="H21" s="1" t="s">
        <v>19</v>
      </c>
      <c r="I21" s="2">
        <f>I19+I20</f>
        <v>26345.62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1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1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1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1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1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1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1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1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1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15">
      <c r="B14" s="2"/>
      <c r="G14" s="1" t="s">
        <v>5</v>
      </c>
      <c r="H14" s="2"/>
      <c r="I14" s="2">
        <v>22800000</v>
      </c>
    </row>
    <row r="15" spans="1:9" x14ac:dyDescent="0.15">
      <c r="A15" s="1"/>
      <c r="B15" s="2"/>
      <c r="G15" s="1" t="s">
        <v>26</v>
      </c>
      <c r="H15" s="2"/>
      <c r="I15" s="2">
        <v>11873192.619999999</v>
      </c>
    </row>
    <row r="16" spans="1:9" x14ac:dyDescent="0.15">
      <c r="A16" s="1"/>
      <c r="B16" s="2"/>
      <c r="G16" s="1" t="s">
        <v>12</v>
      </c>
      <c r="H16" s="2"/>
      <c r="I16" s="2">
        <v>11304864</v>
      </c>
    </row>
    <row r="17" spans="1:22" x14ac:dyDescent="0.15">
      <c r="G17" s="1" t="s">
        <v>24</v>
      </c>
      <c r="H17" s="2"/>
      <c r="I17" s="2">
        <f>I16+I15-I14</f>
        <v>378056.61999999732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19362.38</v>
      </c>
    </row>
    <row r="20" spans="1:22" x14ac:dyDescent="0.15">
      <c r="G20" s="1"/>
      <c r="H20" s="1" t="s">
        <v>39</v>
      </c>
      <c r="I20" s="2">
        <v>6020.38</v>
      </c>
    </row>
    <row r="21" spans="1:22" x14ac:dyDescent="0.15">
      <c r="G21" s="1"/>
      <c r="H21" s="1" t="s">
        <v>19</v>
      </c>
      <c r="I21" s="2">
        <f>I19+I20</f>
        <v>25382.760000000002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1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1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1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1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1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1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1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1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1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1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15">
      <c r="B14" s="2"/>
      <c r="G14" s="1" t="s">
        <v>5</v>
      </c>
      <c r="H14" s="2"/>
      <c r="I14" s="2">
        <v>17000000</v>
      </c>
    </row>
    <row r="15" spans="1:9" x14ac:dyDescent="0.15">
      <c r="A15" s="1"/>
      <c r="B15" s="2"/>
      <c r="G15" s="1" t="s">
        <v>26</v>
      </c>
      <c r="H15" s="2"/>
      <c r="I15" s="2">
        <v>7160108.9699999997</v>
      </c>
    </row>
    <row r="16" spans="1:9" x14ac:dyDescent="0.15">
      <c r="A16" s="1"/>
      <c r="B16" s="2"/>
      <c r="G16" s="1" t="s">
        <v>12</v>
      </c>
      <c r="H16" s="2"/>
      <c r="I16" s="2">
        <v>10239372</v>
      </c>
    </row>
    <row r="17" spans="1:22" x14ac:dyDescent="0.15">
      <c r="G17" s="1" t="s">
        <v>24</v>
      </c>
      <c r="H17" s="2"/>
      <c r="I17" s="2">
        <v>399480.97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18839.669999999998</v>
      </c>
    </row>
    <row r="20" spans="1:22" x14ac:dyDescent="0.15">
      <c r="G20" s="1"/>
      <c r="H20" s="1" t="s">
        <v>39</v>
      </c>
      <c r="I20" s="2">
        <v>5897.03</v>
      </c>
    </row>
    <row r="21" spans="1:22" x14ac:dyDescent="0.15">
      <c r="G21" s="1"/>
      <c r="H21" s="1" t="s">
        <v>19</v>
      </c>
      <c r="I21" s="2">
        <f>I19+I20</f>
        <v>24736.699999999997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1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1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1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1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1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1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1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1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1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7406599</v>
      </c>
    </row>
    <row r="16" spans="1:9" x14ac:dyDescent="0.15">
      <c r="A16" s="1"/>
      <c r="B16" s="2"/>
      <c r="G16" s="1" t="s">
        <v>12</v>
      </c>
      <c r="H16" s="2"/>
      <c r="I16" s="2">
        <v>8887968</v>
      </c>
    </row>
    <row r="17" spans="1:22" x14ac:dyDescent="0.15">
      <c r="G17" s="1" t="s">
        <v>24</v>
      </c>
      <c r="H17" s="2"/>
      <c r="I17" s="2">
        <v>1294567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18055.62</v>
      </c>
    </row>
    <row r="20" spans="1:22" x14ac:dyDescent="0.15">
      <c r="G20" s="1"/>
      <c r="H20" s="1" t="s">
        <v>39</v>
      </c>
      <c r="I20" s="2">
        <v>5712</v>
      </c>
    </row>
    <row r="21" spans="1:22" x14ac:dyDescent="0.15">
      <c r="G21" s="1"/>
      <c r="H21" s="1" t="s">
        <v>19</v>
      </c>
      <c r="I21" s="2">
        <f>I19+I20</f>
        <v>23767.62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14535597</v>
      </c>
    </row>
    <row r="38" spans="1:23" x14ac:dyDescent="0.15">
      <c r="D38" s="1" t="s">
        <v>80</v>
      </c>
      <c r="E38" s="2">
        <v>3179</v>
      </c>
    </row>
    <row r="39" spans="1:23" s="9" customFormat="1" x14ac:dyDescent="0.1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15">
      <c r="A15" s="1" t="s">
        <v>380</v>
      </c>
      <c r="B15" s="2">
        <f>B12+'20180123'!B15</f>
        <v>12220.479999999998</v>
      </c>
      <c r="G15" s="1"/>
      <c r="H15" s="1" t="s">
        <v>32</v>
      </c>
      <c r="I15" s="15">
        <f>I14+I13</f>
        <v>-2875500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11122357.869999999</v>
      </c>
    </row>
    <row r="18" spans="1:14" x14ac:dyDescent="0.15">
      <c r="G18" s="1" t="s">
        <v>12</v>
      </c>
      <c r="H18" s="2"/>
      <c r="I18" s="15">
        <v>429300</v>
      </c>
    </row>
    <row r="19" spans="1:14" x14ac:dyDescent="0.15">
      <c r="A19" s="2"/>
      <c r="G19" s="1" t="s">
        <v>24</v>
      </c>
      <c r="H19" s="2"/>
      <c r="I19" s="15">
        <f>I18+I17-I16</f>
        <v>13551657.869999999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/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1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-66511.330000000016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1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146017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1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1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1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1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1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1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1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1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7732371.0999999996</v>
      </c>
    </row>
    <row r="16" spans="1:9" x14ac:dyDescent="0.15">
      <c r="A16" s="1"/>
      <c r="B16" s="2"/>
      <c r="G16" s="1" t="s">
        <v>12</v>
      </c>
      <c r="H16" s="2"/>
      <c r="I16" s="2">
        <v>8620788</v>
      </c>
    </row>
    <row r="17" spans="1:22" x14ac:dyDescent="0.15">
      <c r="G17" s="1" t="s">
        <v>24</v>
      </c>
      <c r="H17" s="2"/>
      <c r="I17" s="2">
        <v>1353159.1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17923.84</v>
      </c>
    </row>
    <row r="20" spans="1:22" x14ac:dyDescent="0.15">
      <c r="G20" s="1"/>
      <c r="H20" s="1" t="s">
        <v>39</v>
      </c>
      <c r="I20" s="2">
        <v>5680.9</v>
      </c>
    </row>
    <row r="21" spans="1:22" x14ac:dyDescent="0.15">
      <c r="G21" s="1"/>
      <c r="H21" s="1" t="s">
        <v>19</v>
      </c>
      <c r="I21" s="2">
        <f>I19+I20</f>
        <v>23604.739999999998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7719400</v>
      </c>
    </row>
    <row r="38" spans="1:23" x14ac:dyDescent="0.15">
      <c r="D38" s="1" t="s">
        <v>80</v>
      </c>
      <c r="E38" s="2">
        <v>3358</v>
      </c>
    </row>
    <row r="39" spans="1:23" s="9" customFormat="1" x14ac:dyDescent="0.1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1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1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1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1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1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1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1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1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1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15">
      <c r="B14" s="2"/>
      <c r="G14" s="1" t="s">
        <v>5</v>
      </c>
      <c r="H14" s="2"/>
      <c r="I14" s="2">
        <v>15000000</v>
      </c>
    </row>
    <row r="15" spans="1:9" x14ac:dyDescent="0.15">
      <c r="A15" s="1"/>
      <c r="B15" s="2"/>
      <c r="G15" s="1" t="s">
        <v>26</v>
      </c>
      <c r="H15" s="2"/>
      <c r="I15" s="2">
        <v>8589885.6199999992</v>
      </c>
    </row>
    <row r="16" spans="1:9" x14ac:dyDescent="0.15">
      <c r="A16" s="1"/>
      <c r="B16" s="2"/>
      <c r="G16" s="1" t="s">
        <v>12</v>
      </c>
      <c r="H16" s="2"/>
      <c r="I16" s="2">
        <v>7842840</v>
      </c>
    </row>
    <row r="17" spans="1:22" x14ac:dyDescent="0.15">
      <c r="A17" s="2"/>
      <c r="G17" s="1" t="s">
        <v>24</v>
      </c>
      <c r="H17" s="2"/>
      <c r="I17" s="2">
        <v>1432725.62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17391.939999999999</v>
      </c>
    </row>
    <row r="20" spans="1:22" x14ac:dyDescent="0.15">
      <c r="G20" s="1"/>
      <c r="H20" s="1" t="s">
        <v>39</v>
      </c>
      <c r="I20" s="2">
        <v>5555.38</v>
      </c>
    </row>
    <row r="21" spans="1:22" x14ac:dyDescent="0.15">
      <c r="G21" s="1"/>
      <c r="H21" s="1" t="s">
        <v>19</v>
      </c>
      <c r="I21" s="2">
        <f>I19+I20</f>
        <v>22947.32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1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6406050</v>
      </c>
    </row>
    <row r="38" spans="1:23" x14ac:dyDescent="0.15">
      <c r="D38" s="1" t="s">
        <v>80</v>
      </c>
      <c r="E38" s="2">
        <v>2119</v>
      </c>
    </row>
    <row r="39" spans="1:23" s="9" customFormat="1" x14ac:dyDescent="0.1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1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1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1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1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8702206.0600000005</v>
      </c>
    </row>
    <row r="15" spans="1:9" x14ac:dyDescent="0.15">
      <c r="A15" s="1"/>
      <c r="B15" s="2"/>
      <c r="G15" s="1" t="s">
        <v>12</v>
      </c>
      <c r="H15" s="2"/>
      <c r="I15" s="2">
        <v>7703208</v>
      </c>
    </row>
    <row r="16" spans="1:9" x14ac:dyDescent="0.15">
      <c r="A16" s="1"/>
      <c r="B16" s="2"/>
      <c r="G16" s="1" t="s">
        <v>24</v>
      </c>
      <c r="H16" s="2"/>
      <c r="I16" s="2">
        <v>1405414.06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17190.91</v>
      </c>
    </row>
    <row r="19" spans="1:22" x14ac:dyDescent="0.15">
      <c r="G19" s="1"/>
      <c r="H19" s="1" t="s">
        <v>39</v>
      </c>
      <c r="I19" s="2">
        <v>3507.94</v>
      </c>
    </row>
    <row r="20" spans="1:22" x14ac:dyDescent="0.15">
      <c r="G20" s="1"/>
      <c r="H20" s="1" t="s">
        <v>19</v>
      </c>
      <c r="I20" s="2">
        <f>I18+I19</f>
        <v>20698.849999999999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5757549</v>
      </c>
    </row>
    <row r="38" spans="1:23" x14ac:dyDescent="0.15">
      <c r="D38" s="1" t="s">
        <v>80</v>
      </c>
      <c r="E38" s="2">
        <v>3193</v>
      </c>
    </row>
    <row r="39" spans="1:23" s="9" customFormat="1" x14ac:dyDescent="0.1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1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1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1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1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8815273.25</v>
      </c>
    </row>
    <row r="15" spans="1:9" x14ac:dyDescent="0.15">
      <c r="A15" s="1"/>
      <c r="B15" s="2"/>
      <c r="G15" s="1" t="s">
        <v>12</v>
      </c>
      <c r="H15" s="2"/>
      <c r="I15" s="2">
        <v>7416444</v>
      </c>
    </row>
    <row r="16" spans="1:9" x14ac:dyDescent="0.15">
      <c r="A16" s="1"/>
      <c r="B16" s="2"/>
      <c r="G16" s="1" t="s">
        <v>24</v>
      </c>
      <c r="H16" s="2"/>
      <c r="I16" s="2">
        <v>1231717.25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16927.36</v>
      </c>
    </row>
    <row r="19" spans="1:22" x14ac:dyDescent="0.15">
      <c r="G19" s="1"/>
      <c r="H19" s="1" t="s">
        <v>39</v>
      </c>
      <c r="I19" s="2">
        <v>5445.75</v>
      </c>
    </row>
    <row r="20" spans="1:22" x14ac:dyDescent="0.15">
      <c r="G20" s="1"/>
      <c r="H20" s="1" t="s">
        <v>19</v>
      </c>
      <c r="I20" s="2">
        <f>I18+I19</f>
        <v>22373.11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4421221</v>
      </c>
    </row>
    <row r="38" spans="1:23" x14ac:dyDescent="0.15">
      <c r="D38" s="1" t="s">
        <v>80</v>
      </c>
      <c r="E38" s="2">
        <v>7735</v>
      </c>
    </row>
    <row r="39" spans="1:23" s="9" customFormat="1" x14ac:dyDescent="0.1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1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1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1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1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1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15">
      <c r="B14" s="2"/>
      <c r="G14" s="1" t="s">
        <v>26</v>
      </c>
      <c r="H14" s="2"/>
      <c r="I14" s="2">
        <v>9440468.9700000007</v>
      </c>
    </row>
    <row r="15" spans="1:9" x14ac:dyDescent="0.15">
      <c r="A15" s="1"/>
      <c r="B15" s="2"/>
      <c r="G15" s="1" t="s">
        <v>12</v>
      </c>
      <c r="H15" s="2"/>
      <c r="I15" s="2">
        <v>6722568</v>
      </c>
    </row>
    <row r="16" spans="1:9" x14ac:dyDescent="0.15">
      <c r="A16" s="1"/>
      <c r="B16" s="2"/>
      <c r="G16" s="1" t="s">
        <v>24</v>
      </c>
      <c r="H16" s="2"/>
      <c r="I16" s="2">
        <v>1163036.97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4214047</v>
      </c>
    </row>
    <row r="38" spans="1:23" x14ac:dyDescent="0.15">
      <c r="D38" s="1" t="s">
        <v>80</v>
      </c>
      <c r="E38" s="2">
        <v>9650</v>
      </c>
    </row>
    <row r="39" spans="1:23" s="9" customFormat="1" x14ac:dyDescent="0.1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1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1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1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1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1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1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9448100.9700000007</v>
      </c>
    </row>
    <row r="15" spans="1:9" x14ac:dyDescent="0.15">
      <c r="A15" s="1"/>
      <c r="B15" s="2"/>
      <c r="G15" s="1" t="s">
        <v>12</v>
      </c>
      <c r="H15" s="2"/>
      <c r="I15" s="2">
        <v>6724476</v>
      </c>
    </row>
    <row r="16" spans="1:9" x14ac:dyDescent="0.15">
      <c r="A16" s="1"/>
      <c r="B16" s="2"/>
      <c r="G16" s="1" t="s">
        <v>24</v>
      </c>
      <c r="H16" s="2"/>
      <c r="I16" s="2">
        <v>1172576.97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16593.8</v>
      </c>
    </row>
    <row r="19" spans="1:22" x14ac:dyDescent="0.15">
      <c r="G19" s="1"/>
      <c r="H19" s="1" t="s">
        <v>39</v>
      </c>
      <c r="I19" s="2">
        <v>5367.03</v>
      </c>
    </row>
    <row r="20" spans="1:22" x14ac:dyDescent="0.15">
      <c r="G20" s="1"/>
      <c r="H20" s="1" t="s">
        <v>19</v>
      </c>
      <c r="I20" s="2">
        <f>I18+I19</f>
        <v>21960.829999999998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1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4215937</v>
      </c>
    </row>
    <row r="38" spans="1:23" x14ac:dyDescent="0.15">
      <c r="D38" s="1" t="s">
        <v>80</v>
      </c>
      <c r="E38" s="2">
        <v>6480</v>
      </c>
    </row>
    <row r="39" spans="1:23" s="9" customFormat="1" x14ac:dyDescent="0.1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1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1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1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1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1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15">
      <c r="G14" s="1" t="s">
        <v>26</v>
      </c>
      <c r="H14" s="2"/>
      <c r="I14" s="2">
        <v>10053612.73</v>
      </c>
    </row>
    <row r="15" spans="1:9" x14ac:dyDescent="0.15">
      <c r="A15" s="1"/>
      <c r="B15" s="2"/>
      <c r="G15" s="1" t="s">
        <v>12</v>
      </c>
      <c r="H15" s="2"/>
      <c r="I15" s="2">
        <v>6210948</v>
      </c>
    </row>
    <row r="16" spans="1:9" x14ac:dyDescent="0.15">
      <c r="A16" s="1"/>
      <c r="B16" s="2"/>
      <c r="G16" s="1" t="s">
        <v>24</v>
      </c>
      <c r="H16" s="2"/>
      <c r="I16" s="2">
        <v>1264560.73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1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6908325</v>
      </c>
    </row>
    <row r="38" spans="1:23" x14ac:dyDescent="0.15">
      <c r="D38" s="1" t="s">
        <v>80</v>
      </c>
      <c r="E38" s="2">
        <v>9398</v>
      </c>
    </row>
    <row r="39" spans="1:23" s="9" customFormat="1" x14ac:dyDescent="0.1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1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1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1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1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1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15">
      <c r="A15" s="1"/>
      <c r="B15" s="2"/>
      <c r="G15" s="1" t="s">
        <v>12</v>
      </c>
      <c r="H15" s="2"/>
      <c r="I15" s="2">
        <v>6177912</v>
      </c>
    </row>
    <row r="16" spans="1:9" x14ac:dyDescent="0.15">
      <c r="A16" s="1"/>
      <c r="B16" s="2"/>
      <c r="G16" s="1" t="s">
        <v>24</v>
      </c>
      <c r="H16" s="2"/>
      <c r="I16" s="2">
        <v>1099380.73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1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7045618</v>
      </c>
    </row>
    <row r="38" spans="1:23" x14ac:dyDescent="0.15">
      <c r="D38" s="1" t="s">
        <v>80</v>
      </c>
      <c r="E38" s="2">
        <v>8243</v>
      </c>
    </row>
    <row r="39" spans="1:23" s="9" customFormat="1" x14ac:dyDescent="0.1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1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1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1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1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15">
      <c r="A15" s="1"/>
      <c r="G15" s="1" t="s">
        <v>12</v>
      </c>
      <c r="H15" s="2"/>
      <c r="I15" s="2">
        <v>6151032</v>
      </c>
    </row>
    <row r="16" spans="1:9" x14ac:dyDescent="0.15">
      <c r="A16" s="1"/>
      <c r="B16" s="2"/>
      <c r="G16" s="1" t="s">
        <v>24</v>
      </c>
      <c r="H16" s="2"/>
      <c r="I16" s="2">
        <v>964980.73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1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4559900</v>
      </c>
    </row>
    <row r="38" spans="1:23" x14ac:dyDescent="0.15">
      <c r="D38" s="1" t="s">
        <v>80</v>
      </c>
      <c r="E38" s="2">
        <v>7044</v>
      </c>
    </row>
    <row r="39" spans="1:23" s="9" customFormat="1" x14ac:dyDescent="0.1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1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1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1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1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15">
      <c r="A15" s="1"/>
      <c r="G15" s="1" t="s">
        <v>12</v>
      </c>
      <c r="H15" s="2"/>
      <c r="I15" s="2">
        <v>6169416</v>
      </c>
    </row>
    <row r="16" spans="1:9" x14ac:dyDescent="0.15">
      <c r="A16" s="1"/>
      <c r="B16" s="2"/>
      <c r="G16" s="1" t="s">
        <v>24</v>
      </c>
      <c r="H16" s="2"/>
      <c r="I16" s="2">
        <v>1056900.73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1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3785316</v>
      </c>
    </row>
    <row r="38" spans="1:23" x14ac:dyDescent="0.15">
      <c r="D38" s="1" t="s">
        <v>80</v>
      </c>
      <c r="E38" s="2">
        <v>2792</v>
      </c>
    </row>
    <row r="39" spans="1:23" s="9" customFormat="1" x14ac:dyDescent="0.1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6" sqref="A16: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15">
      <c r="A15" s="1" t="s">
        <v>380</v>
      </c>
      <c r="B15" s="2">
        <f>B12+'20180122'!B15</f>
        <v>12220.479999999998</v>
      </c>
      <c r="G15" s="1"/>
      <c r="H15" s="1" t="s">
        <v>32</v>
      </c>
      <c r="I15" s="15">
        <f>I14+I13</f>
        <v>-2824020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11166034.869999999</v>
      </c>
    </row>
    <row r="18" spans="1:14" x14ac:dyDescent="0.15">
      <c r="G18" s="1" t="s">
        <v>12</v>
      </c>
      <c r="H18" s="2"/>
      <c r="I18" s="15">
        <v>423603</v>
      </c>
    </row>
    <row r="19" spans="1:14" x14ac:dyDescent="0.15">
      <c r="A19" s="2"/>
      <c r="G19" s="1" t="s">
        <v>24</v>
      </c>
      <c r="H19" s="2"/>
      <c r="I19" s="15">
        <f>I18+I17-I16</f>
        <v>13589637.869999999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466437.69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611317.11</v>
      </c>
    </row>
    <row r="26" spans="1:14" x14ac:dyDescent="0.1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1671195.0199999996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1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125758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1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1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1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1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1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15">
      <c r="A15" s="1"/>
      <c r="G15" s="1" t="s">
        <v>12</v>
      </c>
      <c r="H15" s="2"/>
      <c r="I15" s="2">
        <v>6164952</v>
      </c>
    </row>
    <row r="16" spans="1:9" x14ac:dyDescent="0.15">
      <c r="A16" s="1"/>
      <c r="B16" s="2"/>
      <c r="G16" s="1" t="s">
        <v>24</v>
      </c>
      <c r="H16" s="2"/>
      <c r="I16" s="2">
        <v>1034580.73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3912433</v>
      </c>
    </row>
    <row r="38" spans="1:23" x14ac:dyDescent="0.15">
      <c r="D38" s="1" t="s">
        <v>80</v>
      </c>
      <c r="E38" s="2">
        <v>4030</v>
      </c>
    </row>
    <row r="39" spans="1:23" s="9" customFormat="1" x14ac:dyDescent="0.1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0.875" customWidth="1"/>
    <col min="11" max="11" width="12.875" customWidth="1"/>
    <col min="12" max="12" width="22.75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1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1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1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1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1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15">
      <c r="A15" s="1"/>
      <c r="G15" s="1" t="s">
        <v>12</v>
      </c>
      <c r="H15" s="2"/>
      <c r="I15" s="2">
        <v>6206448</v>
      </c>
    </row>
    <row r="16" spans="1:9" x14ac:dyDescent="0.15">
      <c r="A16" s="1"/>
      <c r="B16" s="2"/>
      <c r="G16" s="1" t="s">
        <v>24</v>
      </c>
      <c r="H16" s="2"/>
      <c r="I16" s="2">
        <v>1242060.73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1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1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1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1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1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1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1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1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15">
      <c r="A15" s="1"/>
      <c r="G15" s="1" t="s">
        <v>12</v>
      </c>
      <c r="H15" s="2"/>
      <c r="I15" s="2">
        <v>6235836</v>
      </c>
    </row>
    <row r="16" spans="1:9" x14ac:dyDescent="0.15">
      <c r="A16" s="1"/>
      <c r="B16" s="2"/>
      <c r="G16" s="1" t="s">
        <v>24</v>
      </c>
      <c r="H16" s="2"/>
      <c r="I16" s="2">
        <v>1389000.73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I18+I19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1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-8155626</v>
      </c>
    </row>
    <row r="38" spans="1:23" x14ac:dyDescent="0.15">
      <c r="D38" s="1" t="s">
        <v>80</v>
      </c>
      <c r="E38" s="2">
        <v>4301</v>
      </c>
    </row>
    <row r="39" spans="1:23" s="9" customFormat="1" x14ac:dyDescent="0.1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1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1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1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1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15">
      <c r="A15" s="1"/>
      <c r="G15" s="1" t="s">
        <v>12</v>
      </c>
      <c r="H15" s="2"/>
      <c r="I15" s="2">
        <v>6257400</v>
      </c>
    </row>
    <row r="16" spans="1:9" x14ac:dyDescent="0.15">
      <c r="A16" s="1"/>
      <c r="G16" s="1" t="s">
        <v>24</v>
      </c>
      <c r="H16" s="2"/>
      <c r="I16" s="2">
        <v>1466220.73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93</v>
      </c>
      <c r="I18" s="2">
        <v>16327.85</v>
      </c>
    </row>
    <row r="19" spans="1:22" x14ac:dyDescent="0.15">
      <c r="G19" s="1"/>
      <c r="H19" s="1" t="s">
        <v>94</v>
      </c>
      <c r="I19" s="2">
        <v>5304.27</v>
      </c>
    </row>
    <row r="20" spans="1:22" x14ac:dyDescent="0.15">
      <c r="G20" s="1"/>
      <c r="H20" s="1" t="s">
        <v>19</v>
      </c>
      <c r="I20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1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/>
    </row>
    <row r="38" spans="1:23" x14ac:dyDescent="0.15">
      <c r="D38" s="1" t="s">
        <v>80</v>
      </c>
      <c r="E38" s="2"/>
    </row>
    <row r="39" spans="1:23" s="9" customFormat="1" x14ac:dyDescent="0.1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1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1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1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15">
      <c r="A15" s="1"/>
      <c r="G15" s="1" t="s">
        <v>12</v>
      </c>
      <c r="H15" s="2"/>
      <c r="I15" s="2">
        <v>6279276</v>
      </c>
    </row>
    <row r="16" spans="1:9" x14ac:dyDescent="0.15">
      <c r="A16" s="1"/>
      <c r="G16" s="1" t="s">
        <v>24</v>
      </c>
      <c r="H16" s="2"/>
      <c r="I16" s="2">
        <v>1606200.73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91</v>
      </c>
      <c r="I18" s="2">
        <v>0</v>
      </c>
    </row>
    <row r="19" spans="1:22" x14ac:dyDescent="0.15">
      <c r="G19" s="1"/>
      <c r="H19" s="1" t="s">
        <v>92</v>
      </c>
      <c r="I19" s="2">
        <v>0</v>
      </c>
    </row>
    <row r="20" spans="1:22" x14ac:dyDescent="0.15">
      <c r="G20" s="1"/>
      <c r="H20" s="1" t="s">
        <v>19</v>
      </c>
      <c r="I20" s="2"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1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5856823</v>
      </c>
    </row>
    <row r="38" spans="1:23" x14ac:dyDescent="0.15">
      <c r="D38" s="1" t="s">
        <v>80</v>
      </c>
      <c r="E38" s="2">
        <v>8134</v>
      </c>
    </row>
    <row r="39" spans="1:23" s="9" customFormat="1" x14ac:dyDescent="0.1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1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1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1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1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1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15">
      <c r="A15" s="1"/>
      <c r="G15" s="1" t="s">
        <v>12</v>
      </c>
      <c r="H15" s="2"/>
      <c r="I15" s="2">
        <v>6324600</v>
      </c>
    </row>
    <row r="16" spans="1:9" x14ac:dyDescent="0.15">
      <c r="A16" s="1"/>
      <c r="G16" s="1" t="s">
        <v>24</v>
      </c>
      <c r="H16" s="2"/>
      <c r="I16" s="2">
        <v>1832820.73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16327.85</v>
      </c>
    </row>
    <row r="19" spans="1:22" x14ac:dyDescent="0.15">
      <c r="G19" s="1"/>
      <c r="H19" s="1" t="s">
        <v>39</v>
      </c>
      <c r="I19" s="2">
        <v>5304.27</v>
      </c>
    </row>
    <row r="20" spans="1:22" x14ac:dyDescent="0.15">
      <c r="G20" s="1"/>
      <c r="H20" s="1" t="s">
        <v>19</v>
      </c>
      <c r="I20" s="2">
        <f>SUM(I18:I19)</f>
        <v>21632.120000000003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1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4432170</v>
      </c>
    </row>
    <row r="38" spans="1:23" x14ac:dyDescent="0.15">
      <c r="D38" s="1" t="s">
        <v>80</v>
      </c>
      <c r="E38" s="2">
        <v>6318</v>
      </c>
    </row>
    <row r="39" spans="1:23" s="9" customFormat="1" x14ac:dyDescent="0.1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1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1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1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1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1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1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1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1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1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1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1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15">
      <c r="A15" s="1"/>
      <c r="G15" s="1" t="s">
        <v>12</v>
      </c>
      <c r="H15" s="2"/>
      <c r="I15" s="2">
        <v>5941248</v>
      </c>
    </row>
    <row r="16" spans="1:9" x14ac:dyDescent="0.15">
      <c r="A16" s="1"/>
      <c r="G16" s="1" t="s">
        <v>24</v>
      </c>
      <c r="H16" s="2"/>
      <c r="I16" s="2">
        <v>1929681.1</v>
      </c>
    </row>
    <row r="17" spans="1:22" x14ac:dyDescent="0.15">
      <c r="G17" s="1" t="s">
        <v>33</v>
      </c>
      <c r="I17" s="2"/>
    </row>
    <row r="18" spans="1:22" x14ac:dyDescent="0.15">
      <c r="G18" s="1"/>
      <c r="H18" s="1" t="s">
        <v>38</v>
      </c>
      <c r="I18" s="2">
        <v>15991.54</v>
      </c>
    </row>
    <row r="19" spans="1:22" x14ac:dyDescent="0.15">
      <c r="G19" s="1"/>
      <c r="H19" s="1" t="s">
        <v>39</v>
      </c>
      <c r="I19" s="2">
        <v>5224.8999999999996</v>
      </c>
    </row>
    <row r="20" spans="1:22" x14ac:dyDescent="0.15">
      <c r="G20" s="1"/>
      <c r="H20" s="1" t="s">
        <v>19</v>
      </c>
      <c r="I20" s="2">
        <f>SUM(I18:I19)</f>
        <v>21216.440000000002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1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1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5021373</v>
      </c>
    </row>
    <row r="38" spans="1:23" x14ac:dyDescent="0.15">
      <c r="D38" s="1" t="s">
        <v>80</v>
      </c>
      <c r="E38" s="2">
        <v>-2011</v>
      </c>
    </row>
    <row r="39" spans="1:23" s="9" customFormat="1" x14ac:dyDescent="0.1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1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1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1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1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1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1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1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1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1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1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10901430.140000001</v>
      </c>
    </row>
    <row r="16" spans="1:9" x14ac:dyDescent="0.15">
      <c r="A16" s="1"/>
      <c r="G16" s="1" t="s">
        <v>12</v>
      </c>
      <c r="H16" s="2"/>
      <c r="I16" s="2">
        <v>6269688</v>
      </c>
    </row>
    <row r="17" spans="1:22" x14ac:dyDescent="0.15">
      <c r="G17" s="1" t="s">
        <v>24</v>
      </c>
      <c r="H17" s="2"/>
      <c r="I17" s="2">
        <v>2171118.14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15245.71</v>
      </c>
    </row>
    <row r="20" spans="1:22" x14ac:dyDescent="0.15">
      <c r="G20" s="1"/>
      <c r="H20" s="1" t="s">
        <v>39</v>
      </c>
      <c r="I20" s="2">
        <v>5048.8599999999997</v>
      </c>
    </row>
    <row r="21" spans="1:22" x14ac:dyDescent="0.15">
      <c r="G21" s="1"/>
      <c r="H21" s="1" t="s">
        <v>19</v>
      </c>
      <c r="I21" s="2">
        <f>SUM(I19:I20)</f>
        <v>20294.57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1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15">
      <c r="G27" s="1"/>
      <c r="H27" s="1"/>
      <c r="I27" s="2"/>
    </row>
    <row r="28" spans="1:22" x14ac:dyDescent="0.15">
      <c r="G28" s="1"/>
      <c r="H28" s="1"/>
      <c r="I28" s="2"/>
    </row>
    <row r="29" spans="1:22" s="9" customFormat="1" x14ac:dyDescent="0.15"/>
    <row r="30" spans="1:22" ht="14.25" x14ac:dyDescent="0.15">
      <c r="A30" s="7" t="s">
        <v>65</v>
      </c>
    </row>
    <row r="31" spans="1:22" s="9" customFormat="1" x14ac:dyDescent="0.1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15">
      <c r="D37" s="1" t="s">
        <v>79</v>
      </c>
      <c r="E37" s="3">
        <v>2331101</v>
      </c>
    </row>
    <row r="38" spans="1:23" x14ac:dyDescent="0.15">
      <c r="D38" s="1" t="s">
        <v>80</v>
      </c>
      <c r="E38" s="2">
        <v>-4689</v>
      </c>
    </row>
    <row r="39" spans="1:23" s="9" customFormat="1" x14ac:dyDescent="0.1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1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1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1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1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1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15">
      <c r="A10" s="1" t="s">
        <v>7</v>
      </c>
      <c r="B10" s="2">
        <v>12000000</v>
      </c>
      <c r="G10" s="1" t="s">
        <v>36</v>
      </c>
      <c r="I10" s="2"/>
    </row>
    <row r="11" spans="1:9" x14ac:dyDescent="0.1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1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15">
      <c r="G13" s="1"/>
      <c r="H13" s="1" t="s">
        <v>32</v>
      </c>
      <c r="I13" s="2">
        <f>SUM(I11:I12)</f>
        <v>24912540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10744300.08</v>
      </c>
    </row>
    <row r="16" spans="1:9" x14ac:dyDescent="0.15">
      <c r="A16" s="1"/>
      <c r="G16" s="1" t="s">
        <v>12</v>
      </c>
      <c r="H16" s="2"/>
      <c r="I16" s="2">
        <v>5380272</v>
      </c>
    </row>
    <row r="17" spans="1:22" x14ac:dyDescent="0.15">
      <c r="G17" s="1" t="s">
        <v>24</v>
      </c>
      <c r="H17" s="2"/>
      <c r="I17" s="2">
        <v>1124572.08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14089.19</v>
      </c>
    </row>
    <row r="20" spans="1:22" x14ac:dyDescent="0.15">
      <c r="G20" s="1"/>
      <c r="H20" s="1" t="s">
        <v>39</v>
      </c>
      <c r="I20" s="2">
        <v>4775.92</v>
      </c>
    </row>
    <row r="21" spans="1:22" x14ac:dyDescent="0.15">
      <c r="G21" s="1"/>
      <c r="H21" s="1" t="s">
        <v>19</v>
      </c>
      <c r="I21" s="2">
        <f>SUM(I19:I20)</f>
        <v>18865.11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12867735</v>
      </c>
    </row>
    <row r="37" spans="1:23" x14ac:dyDescent="0.15">
      <c r="D37" s="1" t="s">
        <v>80</v>
      </c>
      <c r="E37" s="2">
        <v>5682</v>
      </c>
    </row>
    <row r="38" spans="1:23" s="9" customFormat="1" x14ac:dyDescent="0.1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1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1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1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1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1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15">
      <c r="A11" s="1" t="s">
        <v>47</v>
      </c>
      <c r="B11" s="2">
        <v>17096875.300000001</v>
      </c>
      <c r="G11" s="1" t="s">
        <v>36</v>
      </c>
      <c r="I11" s="2"/>
    </row>
    <row r="12" spans="1:9" x14ac:dyDescent="0.1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15">
      <c r="G13" s="1"/>
      <c r="H13" s="1" t="s">
        <v>31</v>
      </c>
      <c r="I13" s="2">
        <v>-1304760</v>
      </c>
    </row>
    <row r="14" spans="1:9" x14ac:dyDescent="0.15">
      <c r="A14" s="1"/>
      <c r="G14" s="1"/>
      <c r="H14" s="1" t="s">
        <v>32</v>
      </c>
      <c r="I14" s="2">
        <f>SUM(I12:I13)</f>
        <v>23369760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10841106.039999999</v>
      </c>
    </row>
    <row r="17" spans="1:22" x14ac:dyDescent="0.15">
      <c r="G17" s="1" t="s">
        <v>12</v>
      </c>
      <c r="H17" s="2"/>
      <c r="I17" s="2">
        <v>4934904</v>
      </c>
    </row>
    <row r="18" spans="1:22" x14ac:dyDescent="0.15">
      <c r="G18" s="1" t="s">
        <v>24</v>
      </c>
      <c r="H18" s="2"/>
      <c r="I18" s="2">
        <v>776010.04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12915.59</v>
      </c>
    </row>
    <row r="21" spans="1:22" x14ac:dyDescent="0.15">
      <c r="G21" s="1"/>
      <c r="H21" s="1" t="s">
        <v>39</v>
      </c>
      <c r="I21" s="2">
        <v>4498.96</v>
      </c>
    </row>
    <row r="22" spans="1:22" x14ac:dyDescent="0.15">
      <c r="G22" s="1"/>
      <c r="H22" s="1" t="s">
        <v>19</v>
      </c>
      <c r="I22" s="2">
        <f>SUM(I20:I21)</f>
        <v>17414.55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19167269</v>
      </c>
    </row>
    <row r="37" spans="1:23" x14ac:dyDescent="0.15">
      <c r="D37" s="1" t="s">
        <v>80</v>
      </c>
      <c r="E37" s="2">
        <v>6843</v>
      </c>
    </row>
    <row r="38" spans="1:23" s="9" customFormat="1" x14ac:dyDescent="0.1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G15" sqref="G15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15895798.720000001</v>
      </c>
      <c r="D3" s="1" t="s">
        <v>1</v>
      </c>
      <c r="E3" s="18">
        <v>42074214.990000002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116023011.41</v>
      </c>
      <c r="D4" s="1" t="s">
        <v>11</v>
      </c>
      <c r="E4" s="18">
        <v>11498873.34</v>
      </c>
      <c r="H4" s="1" t="s">
        <v>389</v>
      </c>
      <c r="I4" s="13">
        <v>26</v>
      </c>
      <c r="J4" s="13">
        <v>-1</v>
      </c>
    </row>
    <row r="5" spans="1:10" x14ac:dyDescent="0.15">
      <c r="A5" s="1" t="s">
        <v>3</v>
      </c>
      <c r="B5" s="2">
        <f>B4+B6</f>
        <v>235929002.97</v>
      </c>
      <c r="D5" s="1" t="s">
        <v>12</v>
      </c>
      <c r="E5" s="2">
        <v>30575341.649999999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119905991.56</v>
      </c>
      <c r="D6" s="1" t="s">
        <v>4</v>
      </c>
      <c r="E6" s="2">
        <v>22000000</v>
      </c>
      <c r="H6" s="1" t="s">
        <v>360</v>
      </c>
      <c r="I6" s="13">
        <v>24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1675.2</v>
      </c>
      <c r="G8" s="1"/>
      <c r="H8" s="1" t="s">
        <v>394</v>
      </c>
      <c r="I8" s="13">
        <v>2</v>
      </c>
    </row>
    <row r="9" spans="1:10" x14ac:dyDescent="0.15">
      <c r="A9" s="1" t="s">
        <v>82</v>
      </c>
      <c r="B9" s="2">
        <v>10192.84</v>
      </c>
      <c r="D9" s="1" t="s">
        <v>88</v>
      </c>
      <c r="E9" s="3">
        <v>1877</v>
      </c>
      <c r="H9" s="1"/>
    </row>
    <row r="10" spans="1:10" x14ac:dyDescent="0.15">
      <c r="A10" s="1" t="s">
        <v>83</v>
      </c>
      <c r="B10" s="2">
        <v>104010192.84</v>
      </c>
      <c r="D10" s="1" t="s">
        <v>85</v>
      </c>
      <c r="E10" s="2">
        <f>'20180321'!E10+'20180322'!E8</f>
        <v>799162.69999999937</v>
      </c>
      <c r="G10" s="1"/>
      <c r="H10" s="1" t="s">
        <v>42</v>
      </c>
      <c r="I10" s="3">
        <f>SUMIF(I4:I9,"&gt;=0")</f>
        <v>80</v>
      </c>
    </row>
    <row r="11" spans="1:10" x14ac:dyDescent="0.15">
      <c r="A11" s="1" t="s">
        <v>84</v>
      </c>
      <c r="B11" s="2">
        <f>'20180321'!B11+'20180322'!B9</f>
        <v>1968688.5300000003</v>
      </c>
      <c r="D11" s="1" t="s">
        <v>381</v>
      </c>
      <c r="E11" s="2">
        <f>E8+'20180321'!E11</f>
        <v>44145.599999999999</v>
      </c>
      <c r="G11" s="1"/>
      <c r="H11" s="1" t="s">
        <v>43</v>
      </c>
      <c r="I11" s="3">
        <f>SUMIF(I4:J7,"&lt;0")</f>
        <v>-1</v>
      </c>
    </row>
    <row r="12" spans="1:10" x14ac:dyDescent="0.15">
      <c r="A12" s="1" t="s">
        <v>86</v>
      </c>
      <c r="B12" s="18">
        <v>538.24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'20180321'!B13+'20180322'!B12</f>
        <v>297473.0199999999</v>
      </c>
      <c r="E13" s="2"/>
      <c r="G13" s="1"/>
      <c r="H13" s="1" t="s">
        <v>30</v>
      </c>
      <c r="I13" s="15">
        <v>69707160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-866880</v>
      </c>
    </row>
    <row r="15" spans="1:10" x14ac:dyDescent="0.15">
      <c r="A15" s="1" t="s">
        <v>380</v>
      </c>
      <c r="B15" s="2">
        <f>B12+'20180321'!B15</f>
        <v>28983.090000000004</v>
      </c>
      <c r="G15" s="1"/>
      <c r="H15" s="1" t="s">
        <v>32</v>
      </c>
      <c r="I15" s="15">
        <f>I14+I13</f>
        <v>68840280</v>
      </c>
    </row>
    <row r="16" spans="1:10" x14ac:dyDescent="0.15">
      <c r="A16" s="1" t="s">
        <v>392</v>
      </c>
      <c r="B16" s="2">
        <f>B11-'20180101'!B11</f>
        <v>369221.65000000014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6336166.0800000001</v>
      </c>
    </row>
    <row r="18" spans="1:14" x14ac:dyDescent="0.15">
      <c r="G18" s="1" t="s">
        <v>12</v>
      </c>
      <c r="H18" s="2"/>
      <c r="I18" s="15">
        <v>10456074</v>
      </c>
    </row>
    <row r="19" spans="1:14" x14ac:dyDescent="0.15">
      <c r="A19" s="2"/>
      <c r="G19" s="1" t="s">
        <v>24</v>
      </c>
      <c r="H19" s="2"/>
      <c r="I19" s="15">
        <f>I18+I17-I16</f>
        <v>14792240.079999998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127072.53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162311.38</v>
      </c>
    </row>
    <row r="26" spans="1:14" x14ac:dyDescent="0.15">
      <c r="A26" s="1" t="s">
        <v>71</v>
      </c>
      <c r="B26" s="2">
        <f>B4+E5+I18</f>
        <v>157054427.06</v>
      </c>
      <c r="G26" s="1"/>
      <c r="H26" s="1" t="s">
        <v>355</v>
      </c>
      <c r="I26" s="2">
        <v>643.01</v>
      </c>
    </row>
    <row r="27" spans="1:14" x14ac:dyDescent="0.15">
      <c r="A27" s="1" t="s">
        <v>90</v>
      </c>
      <c r="B27" s="2">
        <f>$B$13+$E$10+$I$25</f>
        <v>1258947.0999999992</v>
      </c>
      <c r="H27" s="1" t="s">
        <v>382</v>
      </c>
      <c r="I27" s="2">
        <f>I22-'20180102'!I22</f>
        <v>24190.319999999992</v>
      </c>
    </row>
    <row r="28" spans="1:14" x14ac:dyDescent="0.15">
      <c r="A28" s="1" t="s">
        <v>356</v>
      </c>
      <c r="B28" s="2">
        <f>B12+E8+I26</f>
        <v>2856.45</v>
      </c>
    </row>
    <row r="29" spans="1:14" x14ac:dyDescent="0.15">
      <c r="A29" s="1" t="s">
        <v>383</v>
      </c>
      <c r="B29" s="2">
        <f>B15+E11+I27</f>
        <v>97319.01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4365</v>
      </c>
      <c r="D34" s="1" t="s">
        <v>78</v>
      </c>
      <c r="E34" s="2">
        <v>-218675</v>
      </c>
      <c r="G34" s="16" t="s">
        <v>296</v>
      </c>
      <c r="H34" s="2">
        <f>E40</f>
        <v>1867455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2735</v>
      </c>
      <c r="D35" s="1" t="s">
        <v>182</v>
      </c>
      <c r="E35" s="10">
        <v>3231224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6228</v>
      </c>
      <c r="D36" s="1" t="s">
        <v>80</v>
      </c>
      <c r="E36" s="10">
        <v>65054</v>
      </c>
      <c r="G36" s="40" t="s">
        <v>298</v>
      </c>
      <c r="H36" s="41">
        <f>H34+H35</f>
        <v>1872612.605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2474</v>
      </c>
      <c r="D37" s="1" t="s">
        <v>81</v>
      </c>
      <c r="E37" s="2">
        <v>-16734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15802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1867455</v>
      </c>
    </row>
    <row r="41" spans="1:23" s="9" customFormat="1" x14ac:dyDescent="0.15">
      <c r="A41"/>
      <c r="B41"/>
      <c r="D41" s="1" t="s">
        <v>75</v>
      </c>
      <c r="E41" s="2">
        <v>1647441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143975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321593</v>
      </c>
      <c r="G43" s="2"/>
    </row>
    <row r="44" spans="1:23" x14ac:dyDescent="0.15">
      <c r="A44" s="8" t="s">
        <v>233</v>
      </c>
      <c r="D44" s="1" t="s">
        <v>375</v>
      </c>
      <c r="E44" s="2">
        <v>152215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-8240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1867455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15">
      <c r="A15" s="1" t="s">
        <v>380</v>
      </c>
      <c r="B15" s="2">
        <f>B12+'20180119'!B15</f>
        <v>12220.479999999998</v>
      </c>
      <c r="G15" s="1"/>
      <c r="H15" s="1" t="s">
        <v>32</v>
      </c>
      <c r="I15" s="15">
        <f>I14+I13</f>
        <v>-2817720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11173279.869999999</v>
      </c>
    </row>
    <row r="18" spans="1:14" x14ac:dyDescent="0.15">
      <c r="G18" s="1" t="s">
        <v>12</v>
      </c>
      <c r="H18" s="2"/>
      <c r="I18" s="15">
        <v>422658</v>
      </c>
    </row>
    <row r="19" spans="1:14" x14ac:dyDescent="0.15">
      <c r="A19" s="2"/>
      <c r="G19" s="1" t="s">
        <v>24</v>
      </c>
      <c r="H19" s="2"/>
      <c r="I19" s="15">
        <f>I18+I17-I16</f>
        <v>13595937.869999999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0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1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-7040</v>
      </c>
    </row>
    <row r="44" spans="1:23" x14ac:dyDescent="0.15">
      <c r="A44" s="8" t="s">
        <v>233</v>
      </c>
      <c r="D44" s="1" t="s">
        <v>375</v>
      </c>
      <c r="E44" s="2">
        <v>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0.875" customWidth="1"/>
    <col min="3" max="3" width="2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1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1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1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15384147.210000001</v>
      </c>
      <c r="G11" s="1" t="s">
        <v>36</v>
      </c>
      <c r="I11" s="2"/>
    </row>
    <row r="12" spans="1:9" x14ac:dyDescent="0.1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15">
      <c r="G13" s="1"/>
      <c r="H13" s="1" t="s">
        <v>31</v>
      </c>
      <c r="I13" s="2">
        <v>-647220</v>
      </c>
    </row>
    <row r="14" spans="1:9" x14ac:dyDescent="0.15">
      <c r="A14" s="1"/>
      <c r="G14" s="1"/>
      <c r="H14" s="1" t="s">
        <v>32</v>
      </c>
      <c r="I14" s="2">
        <f>I12+I13</f>
        <v>29074740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9624938.5500000007</v>
      </c>
    </row>
    <row r="17" spans="1:22" x14ac:dyDescent="0.15">
      <c r="G17" s="1" t="s">
        <v>12</v>
      </c>
      <c r="H17" s="2"/>
      <c r="I17" s="2">
        <v>5944392</v>
      </c>
    </row>
    <row r="18" spans="1:22" x14ac:dyDescent="0.15">
      <c r="G18" s="1" t="s">
        <v>24</v>
      </c>
      <c r="H18" s="2"/>
      <c r="I18" s="2">
        <v>569330.55000000005</v>
      </c>
    </row>
    <row r="19" spans="1:22" x14ac:dyDescent="0.15">
      <c r="G19" s="1" t="s">
        <v>33</v>
      </c>
      <c r="I19" s="2"/>
    </row>
    <row r="20" spans="1:22" x14ac:dyDescent="0.15">
      <c r="G20" s="1"/>
      <c r="H20" s="1" t="s">
        <v>38</v>
      </c>
      <c r="I20" s="2">
        <v>12324.4</v>
      </c>
    </row>
    <row r="21" spans="1:22" x14ac:dyDescent="0.15">
      <c r="G21" s="1"/>
      <c r="H21" s="1" t="s">
        <v>39</v>
      </c>
      <c r="I21" s="2">
        <v>4359.45</v>
      </c>
    </row>
    <row r="22" spans="1:22" x14ac:dyDescent="0.15">
      <c r="G22" s="1"/>
      <c r="H22" s="1" t="s">
        <v>19</v>
      </c>
      <c r="I22" s="2">
        <f>SUM(I20:I21)</f>
        <v>16683.849999999999</v>
      </c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20079427</v>
      </c>
    </row>
    <row r="37" spans="1:23" x14ac:dyDescent="0.15">
      <c r="D37" s="1" t="s">
        <v>80</v>
      </c>
      <c r="E37" s="2">
        <v>7121</v>
      </c>
    </row>
    <row r="38" spans="1:23" s="9" customFormat="1" x14ac:dyDescent="0.1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9" customWidth="1"/>
    <col min="6" max="6" width="1.875" style="9" customWidth="1"/>
    <col min="7" max="7" width="29.375" customWidth="1"/>
    <col min="8" max="8" width="17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1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1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1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1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15">
      <c r="A10" s="1" t="s">
        <v>7</v>
      </c>
      <c r="B10" s="2">
        <v>9000000</v>
      </c>
      <c r="G10" s="1" t="s">
        <v>36</v>
      </c>
      <c r="I10" s="2"/>
    </row>
    <row r="11" spans="1:9" x14ac:dyDescent="0.1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1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32308800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9089769.1699999999</v>
      </c>
    </row>
    <row r="16" spans="1:9" x14ac:dyDescent="0.15">
      <c r="A16" s="1"/>
      <c r="G16" s="1" t="s">
        <v>12</v>
      </c>
      <c r="H16" s="2"/>
      <c r="I16" s="2">
        <v>6461760</v>
      </c>
    </row>
    <row r="17" spans="1:22" x14ac:dyDescent="0.15">
      <c r="G17" s="1" t="s">
        <v>24</v>
      </c>
      <c r="H17" s="2"/>
      <c r="I17" s="2">
        <v>551529.17000000004</v>
      </c>
    </row>
    <row r="18" spans="1:22" x14ac:dyDescent="0.15">
      <c r="G18" s="1" t="s">
        <v>33</v>
      </c>
      <c r="I18" s="2"/>
    </row>
    <row r="19" spans="1:22" x14ac:dyDescent="0.15">
      <c r="G19" s="1"/>
      <c r="H19" s="1" t="s">
        <v>38</v>
      </c>
      <c r="I19" s="2">
        <v>11741.28</v>
      </c>
    </row>
    <row r="20" spans="1:22" x14ac:dyDescent="0.15">
      <c r="G20" s="1"/>
      <c r="H20" s="1" t="s">
        <v>39</v>
      </c>
      <c r="I20" s="2">
        <v>4221.83</v>
      </c>
    </row>
    <row r="21" spans="1:22" x14ac:dyDescent="0.15">
      <c r="G21" s="1"/>
      <c r="H21" s="1" t="s">
        <v>19</v>
      </c>
      <c r="I21" s="2">
        <f>SUM(I19:I20)</f>
        <v>15963.11</v>
      </c>
    </row>
    <row r="22" spans="1:22" x14ac:dyDescent="0.15">
      <c r="G22" s="1"/>
      <c r="H22" s="1"/>
      <c r="I22" s="2"/>
    </row>
    <row r="23" spans="1:22" x14ac:dyDescent="0.15">
      <c r="A23" s="8" t="s">
        <v>69</v>
      </c>
    </row>
    <row r="24" spans="1:22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1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15">
      <c r="G26" s="1"/>
      <c r="H26" s="1"/>
      <c r="I26" s="2"/>
    </row>
    <row r="27" spans="1:22" x14ac:dyDescent="0.15">
      <c r="G27" s="1"/>
      <c r="H27" s="1"/>
      <c r="I27" s="2"/>
    </row>
    <row r="28" spans="1:22" s="9" customFormat="1" x14ac:dyDescent="0.15"/>
    <row r="29" spans="1:22" ht="14.25" x14ac:dyDescent="0.15">
      <c r="A29" s="7" t="s">
        <v>65</v>
      </c>
    </row>
    <row r="30" spans="1:22" s="9" customFormat="1" x14ac:dyDescent="0.1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1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1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15">
      <c r="D36" s="1" t="s">
        <v>79</v>
      </c>
      <c r="E36" s="3">
        <v>24307365</v>
      </c>
    </row>
    <row r="37" spans="1:23" x14ac:dyDescent="0.15">
      <c r="D37" s="1" t="s">
        <v>80</v>
      </c>
      <c r="E37" s="2">
        <v>6462</v>
      </c>
    </row>
    <row r="38" spans="1:23" s="9" customFormat="1" x14ac:dyDescent="0.1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1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1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1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1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1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1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1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1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15">
      <c r="A10" s="1" t="s">
        <v>7</v>
      </c>
      <c r="B10" s="2">
        <v>6000000</v>
      </c>
      <c r="G10" s="1" t="s">
        <v>36</v>
      </c>
      <c r="I10" s="2"/>
    </row>
    <row r="11" spans="1:9" x14ac:dyDescent="0.1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1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f>I11+I12</f>
        <v>28250040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9714144.1300000008</v>
      </c>
    </row>
    <row r="16" spans="1:9" x14ac:dyDescent="0.15">
      <c r="A16" s="1"/>
      <c r="G16" s="1" t="s">
        <v>12</v>
      </c>
      <c r="H16" s="2"/>
      <c r="I16" s="2">
        <v>5650008</v>
      </c>
    </row>
    <row r="17" spans="1:9" x14ac:dyDescent="0.15">
      <c r="G17" s="1" t="s">
        <v>24</v>
      </c>
      <c r="H17" s="2"/>
      <c r="I17" s="2">
        <v>364152.13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11224.48</v>
      </c>
    </row>
    <row r="20" spans="1:9" x14ac:dyDescent="0.15">
      <c r="G20" s="1"/>
      <c r="H20" s="1" t="s">
        <v>39</v>
      </c>
      <c r="I20" s="2">
        <v>4099.87</v>
      </c>
    </row>
    <row r="21" spans="1:9" x14ac:dyDescent="0.15">
      <c r="G21" s="1"/>
      <c r="H21" s="1" t="s">
        <v>19</v>
      </c>
      <c r="I21" s="2">
        <f>SUM(I19:I20)</f>
        <v>15324.349999999999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2382</v>
      </c>
    </row>
    <row r="33" spans="1:2" x14ac:dyDescent="0.15">
      <c r="A33" s="1" t="s">
        <v>17</v>
      </c>
      <c r="B33">
        <v>3489</v>
      </c>
    </row>
    <row r="34" spans="1:2" x14ac:dyDescent="0.15">
      <c r="A34" s="1" t="s">
        <v>18</v>
      </c>
      <c r="B34">
        <v>6563</v>
      </c>
    </row>
    <row r="35" spans="1:2" x14ac:dyDescent="0.15">
      <c r="A35" s="1" t="s">
        <v>68</v>
      </c>
      <c r="B35">
        <v>1531</v>
      </c>
    </row>
    <row r="36" spans="1:2" x14ac:dyDescent="0.15">
      <c r="A36" s="1" t="s">
        <v>19</v>
      </c>
      <c r="B36">
        <f>SUM(B32:B35)</f>
        <v>13965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547687</v>
      </c>
    </row>
    <row r="41" spans="1:2" x14ac:dyDescent="0.15">
      <c r="A41" s="1" t="s">
        <v>75</v>
      </c>
      <c r="B41" s="5">
        <v>443107</v>
      </c>
    </row>
    <row r="42" spans="1:2" x14ac:dyDescent="0.15">
      <c r="A42" s="1" t="s">
        <v>76</v>
      </c>
      <c r="B42" s="5">
        <v>10898</v>
      </c>
    </row>
    <row r="43" spans="1:2" x14ac:dyDescent="0.15">
      <c r="A43" s="1" t="s">
        <v>77</v>
      </c>
      <c r="B43" s="5">
        <v>2024</v>
      </c>
    </row>
    <row r="44" spans="1:2" x14ac:dyDescent="0.15">
      <c r="A44" s="1" t="s">
        <v>78</v>
      </c>
      <c r="B44" s="5">
        <v>-1101583</v>
      </c>
    </row>
    <row r="45" spans="1:2" x14ac:dyDescent="0.15">
      <c r="A45" s="1" t="s">
        <v>79</v>
      </c>
      <c r="B45" s="5">
        <v>26898013</v>
      </c>
    </row>
    <row r="46" spans="1:2" x14ac:dyDescent="0.15">
      <c r="A46" s="1" t="s">
        <v>80</v>
      </c>
      <c r="B46" s="5">
        <v>4898</v>
      </c>
    </row>
    <row r="47" spans="1:2" x14ac:dyDescent="0.15">
      <c r="A47" s="1" t="s">
        <v>81</v>
      </c>
      <c r="B47" s="5">
        <v>-5624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3.5" x14ac:dyDescent="0.15"/>
  <cols>
    <col min="1" max="1" width="21.75" customWidth="1"/>
    <col min="2" max="2" width="22.125" customWidth="1"/>
    <col min="3" max="3" width="2.3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1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1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1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1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15">
      <c r="A10" s="1" t="s">
        <v>7</v>
      </c>
      <c r="B10" s="2">
        <v>0</v>
      </c>
      <c r="G10" s="1" t="s">
        <v>36</v>
      </c>
      <c r="I10" s="2"/>
    </row>
    <row r="11" spans="1:9" x14ac:dyDescent="0.1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1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15">
      <c r="G13" s="1"/>
      <c r="H13" s="1" t="s">
        <v>32</v>
      </c>
      <c r="I13" s="2">
        <v>28829820</v>
      </c>
    </row>
    <row r="14" spans="1:9" x14ac:dyDescent="0.15">
      <c r="A14" s="1"/>
      <c r="G14" s="1" t="s">
        <v>5</v>
      </c>
      <c r="H14" s="2"/>
      <c r="I14" s="2">
        <v>15000000</v>
      </c>
    </row>
    <row r="15" spans="1:9" x14ac:dyDescent="0.15">
      <c r="A15" s="1"/>
      <c r="G15" s="1" t="s">
        <v>26</v>
      </c>
      <c r="H15" s="2"/>
      <c r="I15" s="2">
        <v>9532684.3599999994</v>
      </c>
    </row>
    <row r="16" spans="1:9" x14ac:dyDescent="0.15">
      <c r="A16" s="1"/>
      <c r="G16" s="1" t="s">
        <v>12</v>
      </c>
      <c r="H16" s="2"/>
      <c r="I16" s="2">
        <v>5765964</v>
      </c>
    </row>
    <row r="17" spans="1:9" x14ac:dyDescent="0.15">
      <c r="G17" s="1" t="s">
        <v>24</v>
      </c>
      <c r="H17" s="2"/>
      <c r="I17" s="2">
        <v>298648.36</v>
      </c>
    </row>
    <row r="18" spans="1:9" x14ac:dyDescent="0.15">
      <c r="G18" s="1" t="s">
        <v>33</v>
      </c>
      <c r="I18" s="2"/>
    </row>
    <row r="19" spans="1:9" x14ac:dyDescent="0.15">
      <c r="G19" s="1"/>
      <c r="H19" s="1" t="s">
        <v>38</v>
      </c>
      <c r="I19" s="2">
        <v>11159.95</v>
      </c>
    </row>
    <row r="20" spans="1:9" x14ac:dyDescent="0.15">
      <c r="G20" s="1"/>
      <c r="H20" s="1" t="s">
        <v>39</v>
      </c>
      <c r="I20" s="2">
        <v>4084.64</v>
      </c>
    </row>
    <row r="21" spans="1:9" x14ac:dyDescent="0.15">
      <c r="G21" s="1"/>
      <c r="H21" s="1" t="s">
        <v>19</v>
      </c>
      <c r="I21" s="2">
        <f>SUM(I19:I20)</f>
        <v>15244.59</v>
      </c>
    </row>
    <row r="22" spans="1:9" x14ac:dyDescent="0.15">
      <c r="G22" s="1"/>
      <c r="H22" s="1"/>
      <c r="I22" s="2"/>
    </row>
    <row r="23" spans="1:9" x14ac:dyDescent="0.15">
      <c r="A23" s="8" t="s">
        <v>69</v>
      </c>
    </row>
    <row r="24" spans="1:9" x14ac:dyDescent="0.1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2308</v>
      </c>
    </row>
    <row r="33" spans="1:2" x14ac:dyDescent="0.15">
      <c r="A33" s="1" t="s">
        <v>17</v>
      </c>
      <c r="B33">
        <v>3618</v>
      </c>
    </row>
    <row r="34" spans="1:2" x14ac:dyDescent="0.15">
      <c r="A34" s="1" t="s">
        <v>18</v>
      </c>
      <c r="B34">
        <v>6569</v>
      </c>
    </row>
    <row r="35" spans="1:2" x14ac:dyDescent="0.15">
      <c r="A35" s="1" t="s">
        <v>68</v>
      </c>
      <c r="B35">
        <v>1434</v>
      </c>
    </row>
    <row r="36" spans="1:2" x14ac:dyDescent="0.15">
      <c r="A36" s="1" t="s">
        <v>19</v>
      </c>
      <c r="B36">
        <f>SUM(B32:B35)</f>
        <v>13929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5">
        <v>536847</v>
      </c>
    </row>
    <row r="41" spans="1:2" x14ac:dyDescent="0.15">
      <c r="A41" s="1" t="s">
        <v>75</v>
      </c>
      <c r="B41" s="5">
        <v>441083</v>
      </c>
    </row>
    <row r="42" spans="1:2" x14ac:dyDescent="0.15">
      <c r="A42" s="1" t="s">
        <v>76</v>
      </c>
      <c r="B42" s="5">
        <v>-14913</v>
      </c>
    </row>
    <row r="43" spans="1:2" x14ac:dyDescent="0.15">
      <c r="A43" s="1" t="s">
        <v>77</v>
      </c>
      <c r="B43" s="5">
        <v>8589</v>
      </c>
    </row>
    <row r="44" spans="1:2" x14ac:dyDescent="0.15">
      <c r="A44" s="1" t="s">
        <v>78</v>
      </c>
      <c r="B44" s="5">
        <v>-1049101</v>
      </c>
    </row>
    <row r="45" spans="1:2" x14ac:dyDescent="0.15">
      <c r="A45" s="1" t="s">
        <v>79</v>
      </c>
      <c r="B45" s="5">
        <v>21777085</v>
      </c>
    </row>
    <row r="46" spans="1:2" x14ac:dyDescent="0.15">
      <c r="A46" s="1" t="s">
        <v>80</v>
      </c>
      <c r="B46" s="5">
        <v>7549</v>
      </c>
    </row>
    <row r="47" spans="1:2" x14ac:dyDescent="0.15">
      <c r="A47" s="1" t="s">
        <v>81</v>
      </c>
      <c r="B47" s="5">
        <v>-6182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1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1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1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1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12845008.800000001</v>
      </c>
      <c r="G11" s="1" t="s">
        <v>36</v>
      </c>
      <c r="I11" s="2"/>
    </row>
    <row r="12" spans="1:9" x14ac:dyDescent="0.1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15">
      <c r="G13" s="1"/>
      <c r="H13" s="1" t="s">
        <v>31</v>
      </c>
      <c r="I13" s="2">
        <v>634380</v>
      </c>
    </row>
    <row r="14" spans="1:9" x14ac:dyDescent="0.15">
      <c r="A14" s="1"/>
      <c r="G14" s="1"/>
      <c r="H14" s="1" t="s">
        <v>32</v>
      </c>
      <c r="I14" s="2">
        <f>I12-I13</f>
        <v>29314140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9137180.9900000002</v>
      </c>
    </row>
    <row r="17" spans="1:9" x14ac:dyDescent="0.15">
      <c r="G17" s="1" t="s">
        <v>12</v>
      </c>
      <c r="H17" s="2"/>
      <c r="I17" s="2">
        <v>5989704</v>
      </c>
    </row>
    <row r="18" spans="1:9" x14ac:dyDescent="0.15">
      <c r="G18" s="1" t="s">
        <v>24</v>
      </c>
      <c r="H18" s="2"/>
      <c r="I18" s="2">
        <v>126884.99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10839.47</v>
      </c>
    </row>
    <row r="21" spans="1:9" x14ac:dyDescent="0.15">
      <c r="G21" s="1"/>
      <c r="H21" s="1" t="s">
        <v>39</v>
      </c>
      <c r="I21" s="2">
        <v>4009.01</v>
      </c>
    </row>
    <row r="22" spans="1:9" x14ac:dyDescent="0.15">
      <c r="G22" s="1"/>
      <c r="H22" s="1" t="s">
        <v>19</v>
      </c>
      <c r="I22" s="2">
        <f>SUM(I20:I21)</f>
        <v>14848.48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2737</v>
      </c>
    </row>
    <row r="33" spans="1:2" x14ac:dyDescent="0.15">
      <c r="A33" s="1" t="s">
        <v>17</v>
      </c>
      <c r="B33">
        <v>3364</v>
      </c>
    </row>
    <row r="34" spans="1:2" x14ac:dyDescent="0.15">
      <c r="A34" s="1" t="s">
        <v>18</v>
      </c>
      <c r="B34">
        <v>6403</v>
      </c>
    </row>
    <row r="35" spans="1:2" x14ac:dyDescent="0.15">
      <c r="A35" s="1" t="s">
        <v>68</v>
      </c>
      <c r="B35">
        <v>1096</v>
      </c>
    </row>
    <row r="36" spans="1:2" x14ac:dyDescent="0.15">
      <c r="A36" s="1" t="s">
        <v>19</v>
      </c>
      <c r="B36">
        <f>SUM(B32:B35)</f>
        <v>13600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552535</v>
      </c>
    </row>
    <row r="41" spans="1:2" x14ac:dyDescent="0.15">
      <c r="A41" s="1" t="s">
        <v>75</v>
      </c>
      <c r="B41" s="2">
        <v>432494</v>
      </c>
    </row>
    <row r="42" spans="1:2" x14ac:dyDescent="0.15">
      <c r="A42" s="1" t="s">
        <v>76</v>
      </c>
      <c r="B42" s="2">
        <v>19172</v>
      </c>
    </row>
    <row r="43" spans="1:2" x14ac:dyDescent="0.15">
      <c r="A43" s="1" t="s">
        <v>77</v>
      </c>
      <c r="B43" s="2">
        <v>8093</v>
      </c>
    </row>
    <row r="44" spans="1:2" x14ac:dyDescent="0.15">
      <c r="A44" s="1" t="s">
        <v>78</v>
      </c>
      <c r="B44" s="2">
        <v>398953</v>
      </c>
    </row>
    <row r="45" spans="1:2" x14ac:dyDescent="0.15">
      <c r="A45" s="1" t="s">
        <v>79</v>
      </c>
      <c r="B45" s="10">
        <v>20243040</v>
      </c>
    </row>
    <row r="46" spans="1:2" x14ac:dyDescent="0.15">
      <c r="A46" s="1" t="s">
        <v>80</v>
      </c>
      <c r="B46" s="2">
        <v>6061</v>
      </c>
    </row>
    <row r="47" spans="1:2" x14ac:dyDescent="0.15">
      <c r="A47" s="1" t="s">
        <v>81</v>
      </c>
      <c r="B47" s="2">
        <v>-4911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21</v>
      </c>
      <c r="I2" s="2"/>
    </row>
    <row r="3" spans="1:9" x14ac:dyDescent="0.1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1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1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15">
      <c r="A11" s="1" t="s">
        <v>47</v>
      </c>
      <c r="B11" s="2">
        <v>11519385</v>
      </c>
      <c r="G11" s="1" t="s">
        <v>36</v>
      </c>
      <c r="I11" s="2"/>
    </row>
    <row r="12" spans="1:9" x14ac:dyDescent="0.1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15">
      <c r="G13" s="1"/>
      <c r="H13" s="1" t="s">
        <v>31</v>
      </c>
      <c r="I13" s="2">
        <v>0</v>
      </c>
    </row>
    <row r="14" spans="1:9" x14ac:dyDescent="0.15">
      <c r="A14" s="1"/>
      <c r="G14" s="1"/>
      <c r="H14" s="1" t="s">
        <v>32</v>
      </c>
      <c r="I14" s="2">
        <f>I12-I13</f>
        <v>21059100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10915650.75</v>
      </c>
    </row>
    <row r="17" spans="1:9" x14ac:dyDescent="0.15">
      <c r="G17" s="1" t="s">
        <v>12</v>
      </c>
      <c r="H17" s="2"/>
      <c r="I17" s="2">
        <v>4211820</v>
      </c>
    </row>
    <row r="18" spans="1:9" x14ac:dyDescent="0.15">
      <c r="G18" s="1" t="s">
        <v>24</v>
      </c>
      <c r="H18" s="2"/>
      <c r="I18" s="2">
        <v>127470.75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9887.09</v>
      </c>
    </row>
    <row r="21" spans="1:9" x14ac:dyDescent="0.15">
      <c r="G21" s="1"/>
      <c r="H21" s="1" t="s">
        <v>39</v>
      </c>
      <c r="I21" s="2">
        <v>3784.25</v>
      </c>
    </row>
    <row r="22" spans="1:9" x14ac:dyDescent="0.15">
      <c r="G22" s="1"/>
      <c r="H22" s="1" t="s">
        <v>19</v>
      </c>
      <c r="I22" s="2">
        <f>I20+I21</f>
        <v>13671.34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49</v>
      </c>
    </row>
    <row r="32" spans="1:9" x14ac:dyDescent="0.15">
      <c r="A32" s="1" t="s">
        <v>16</v>
      </c>
      <c r="B32">
        <v>2854</v>
      </c>
    </row>
    <row r="33" spans="1:2" x14ac:dyDescent="0.15">
      <c r="A33" s="1" t="s">
        <v>17</v>
      </c>
      <c r="B33">
        <v>3394</v>
      </c>
    </row>
    <row r="34" spans="1:2" x14ac:dyDescent="0.15">
      <c r="A34" s="1" t="s">
        <v>18</v>
      </c>
      <c r="B34">
        <v>6465</v>
      </c>
    </row>
    <row r="35" spans="1:2" x14ac:dyDescent="0.15">
      <c r="A35" s="1" t="s">
        <v>68</v>
      </c>
      <c r="B35">
        <v>961</v>
      </c>
    </row>
    <row r="36" spans="1:2" x14ac:dyDescent="0.15">
      <c r="A36" s="1" t="s">
        <v>19</v>
      </c>
      <c r="B36">
        <f>SUM(B32:B35)</f>
        <v>13674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533658</v>
      </c>
    </row>
    <row r="41" spans="1:2" x14ac:dyDescent="0.15">
      <c r="A41" s="1" t="s">
        <v>75</v>
      </c>
      <c r="B41" s="2">
        <v>424401</v>
      </c>
    </row>
    <row r="42" spans="1:2" x14ac:dyDescent="0.15">
      <c r="A42" s="1" t="s">
        <v>76</v>
      </c>
      <c r="B42" s="2">
        <v>1993</v>
      </c>
    </row>
    <row r="43" spans="1:2" x14ac:dyDescent="0.15">
      <c r="A43" s="1" t="s">
        <v>77</v>
      </c>
      <c r="B43" s="2">
        <v>-7020</v>
      </c>
    </row>
    <row r="44" spans="1:2" x14ac:dyDescent="0.15">
      <c r="A44" s="1" t="s">
        <v>78</v>
      </c>
      <c r="B44" s="2">
        <v>-1097705</v>
      </c>
    </row>
    <row r="45" spans="1:2" x14ac:dyDescent="0.15">
      <c r="A45" s="1" t="s">
        <v>79</v>
      </c>
      <c r="B45" s="10">
        <v>16818071</v>
      </c>
    </row>
    <row r="46" spans="1:2" x14ac:dyDescent="0.15">
      <c r="A46" s="1" t="s">
        <v>80</v>
      </c>
      <c r="B46" s="2">
        <v>10635</v>
      </c>
    </row>
    <row r="47" spans="1:2" x14ac:dyDescent="0.15">
      <c r="A47" s="1" t="s">
        <v>81</v>
      </c>
      <c r="B47" s="2">
        <v>-4565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1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1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1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12042365.1</v>
      </c>
      <c r="G11" s="1" t="s">
        <v>36</v>
      </c>
      <c r="I11" s="2"/>
    </row>
    <row r="12" spans="1:9" x14ac:dyDescent="0.1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15">
      <c r="G13" s="1"/>
      <c r="H13" s="1" t="s">
        <v>31</v>
      </c>
      <c r="I13" s="2">
        <v>634620</v>
      </c>
    </row>
    <row r="14" spans="1:9" x14ac:dyDescent="0.15">
      <c r="A14" s="1"/>
      <c r="G14" s="1"/>
      <c r="H14" s="1" t="s">
        <v>32</v>
      </c>
      <c r="I14" s="2">
        <v>24234660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10161431.01</v>
      </c>
    </row>
    <row r="17" spans="1:9" x14ac:dyDescent="0.15">
      <c r="G17" s="1" t="s">
        <v>12</v>
      </c>
      <c r="H17" s="2"/>
      <c r="I17" s="2">
        <v>4973856</v>
      </c>
    </row>
    <row r="18" spans="1:9" x14ac:dyDescent="0.15">
      <c r="G18" s="1" t="s">
        <v>24</v>
      </c>
      <c r="H18" s="2"/>
      <c r="I18" s="2">
        <v>135287.01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9059.67</v>
      </c>
    </row>
    <row r="21" spans="1:9" x14ac:dyDescent="0.15">
      <c r="G21" s="1"/>
      <c r="H21" s="1" t="s">
        <v>39</v>
      </c>
      <c r="I21" s="2">
        <v>3588.99</v>
      </c>
    </row>
    <row r="22" spans="1:9" x14ac:dyDescent="0.15">
      <c r="G22" s="1"/>
      <c r="H22" s="1" t="s">
        <v>19</v>
      </c>
      <c r="I22" s="2">
        <v>12648.66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2589</v>
      </c>
    </row>
    <row r="33" spans="1:2" x14ac:dyDescent="0.15">
      <c r="A33" s="1" t="s">
        <v>17</v>
      </c>
      <c r="B33">
        <v>3533</v>
      </c>
    </row>
    <row r="34" spans="1:2" x14ac:dyDescent="0.15">
      <c r="A34" s="1" t="s">
        <v>18</v>
      </c>
      <c r="B34">
        <v>6492</v>
      </c>
    </row>
    <row r="35" spans="1:2" x14ac:dyDescent="0.15">
      <c r="A35" s="1" t="s">
        <v>68</v>
      </c>
      <c r="B35">
        <v>814</v>
      </c>
    </row>
    <row r="36" spans="1:2" x14ac:dyDescent="0.15">
      <c r="A36" s="1" t="s">
        <v>19</v>
      </c>
      <c r="B36">
        <v>13428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532102</v>
      </c>
    </row>
    <row r="41" spans="1:2" x14ac:dyDescent="0.15">
      <c r="A41" s="1" t="s">
        <v>75</v>
      </c>
      <c r="B41" s="2">
        <v>431421</v>
      </c>
    </row>
    <row r="42" spans="1:2" x14ac:dyDescent="0.15">
      <c r="A42" s="1" t="s">
        <v>76</v>
      </c>
      <c r="B42" s="2">
        <v>26574</v>
      </c>
    </row>
    <row r="43" spans="1:2" x14ac:dyDescent="0.15">
      <c r="A43" s="1" t="s">
        <v>77</v>
      </c>
      <c r="B43" s="2">
        <v>13622</v>
      </c>
    </row>
    <row r="44" spans="1:2" x14ac:dyDescent="0.15">
      <c r="A44" s="1" t="s">
        <v>78</v>
      </c>
      <c r="B44" s="2">
        <v>-267584</v>
      </c>
    </row>
    <row r="45" spans="1:2" x14ac:dyDescent="0.15">
      <c r="A45" s="1" t="s">
        <v>79</v>
      </c>
      <c r="B45" s="10">
        <v>9541182</v>
      </c>
    </row>
    <row r="46" spans="1:2" x14ac:dyDescent="0.15">
      <c r="A46" s="1" t="s">
        <v>80</v>
      </c>
      <c r="B46" s="2">
        <v>13032</v>
      </c>
    </row>
    <row r="47" spans="1:2" x14ac:dyDescent="0.15">
      <c r="A47" s="1" t="s">
        <v>81</v>
      </c>
      <c r="B47" s="2">
        <v>-3439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1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1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1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1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15">
      <c r="A11" s="1" t="s">
        <v>47</v>
      </c>
      <c r="B11" s="2">
        <v>11014155.17</v>
      </c>
      <c r="G11" s="1" t="s">
        <v>36</v>
      </c>
      <c r="I11" s="2"/>
    </row>
    <row r="12" spans="1:9" x14ac:dyDescent="0.1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15">
      <c r="G13" s="1"/>
      <c r="H13" s="1" t="s">
        <v>31</v>
      </c>
      <c r="I13" s="2">
        <v>634980</v>
      </c>
    </row>
    <row r="14" spans="1:9" x14ac:dyDescent="0.15">
      <c r="A14" s="1"/>
      <c r="G14" s="1"/>
      <c r="H14" s="1" t="s">
        <v>32</v>
      </c>
      <c r="I14" s="2">
        <v>24867420</v>
      </c>
    </row>
    <row r="15" spans="1:9" x14ac:dyDescent="0.15">
      <c r="A15" s="1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10049103.199999999</v>
      </c>
    </row>
    <row r="17" spans="1:9" x14ac:dyDescent="0.15">
      <c r="G17" s="1" t="s">
        <v>12</v>
      </c>
      <c r="H17" s="2"/>
      <c r="I17" s="2">
        <v>5100480</v>
      </c>
    </row>
    <row r="18" spans="1:9" x14ac:dyDescent="0.15">
      <c r="G18" s="1" t="s">
        <v>24</v>
      </c>
      <c r="H18" s="2"/>
      <c r="I18" s="2">
        <v>149583.20000000001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8486.83</v>
      </c>
    </row>
    <row r="21" spans="1:9" x14ac:dyDescent="0.15">
      <c r="G21" s="1"/>
      <c r="H21" s="1" t="s">
        <v>39</v>
      </c>
      <c r="I21" s="2">
        <v>3453.8</v>
      </c>
    </row>
    <row r="22" spans="1:9" x14ac:dyDescent="0.15">
      <c r="G22" s="1"/>
      <c r="H22" s="1" t="s">
        <v>19</v>
      </c>
      <c r="I22" s="2">
        <v>11940.63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2316</v>
      </c>
    </row>
    <row r="33" spans="1:2" x14ac:dyDescent="0.15">
      <c r="A33" s="1" t="s">
        <v>17</v>
      </c>
      <c r="B33">
        <v>3662</v>
      </c>
    </row>
    <row r="34" spans="1:2" x14ac:dyDescent="0.15">
      <c r="A34" s="1" t="s">
        <v>18</v>
      </c>
      <c r="B34">
        <v>6606</v>
      </c>
    </row>
    <row r="35" spans="1:2" x14ac:dyDescent="0.15">
      <c r="A35" s="1" t="s">
        <v>68</v>
      </c>
      <c r="B35">
        <v>679</v>
      </c>
    </row>
    <row r="36" spans="1:2" x14ac:dyDescent="0.15">
      <c r="A36" s="1" t="s">
        <v>19</v>
      </c>
      <c r="B36">
        <v>13263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505701</v>
      </c>
    </row>
    <row r="41" spans="1:2" x14ac:dyDescent="0.15">
      <c r="A41" s="1" t="s">
        <v>75</v>
      </c>
      <c r="B41" s="2">
        <v>417799</v>
      </c>
    </row>
    <row r="42" spans="1:2" x14ac:dyDescent="0.15">
      <c r="A42" s="1" t="s">
        <v>76</v>
      </c>
      <c r="B42" s="2">
        <v>-65966</v>
      </c>
    </row>
    <row r="43" spans="1:2" x14ac:dyDescent="0.15">
      <c r="A43" s="1" t="s">
        <v>77</v>
      </c>
      <c r="B43" s="2">
        <v>-91431</v>
      </c>
    </row>
    <row r="44" spans="1:2" x14ac:dyDescent="0.15">
      <c r="A44" s="1" t="s">
        <v>78</v>
      </c>
      <c r="B44" s="2">
        <v>-811297</v>
      </c>
    </row>
    <row r="45" spans="1:2" x14ac:dyDescent="0.15">
      <c r="A45" s="1" t="s">
        <v>79</v>
      </c>
      <c r="B45" s="10">
        <v>9640133</v>
      </c>
    </row>
    <row r="46" spans="1:2" x14ac:dyDescent="0.15">
      <c r="A46" s="1" t="s">
        <v>80</v>
      </c>
      <c r="B46" s="2">
        <v>15154</v>
      </c>
    </row>
    <row r="47" spans="1:2" x14ac:dyDescent="0.15">
      <c r="A47" s="1" t="s">
        <v>81</v>
      </c>
      <c r="B47" s="2">
        <v>-3505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3.5" x14ac:dyDescent="0.15"/>
  <cols>
    <col min="1" max="1" width="21.75" customWidth="1"/>
    <col min="2" max="2" width="19.25" customWidth="1"/>
    <col min="3" max="3" width="1.875" style="9" customWidth="1"/>
    <col min="4" max="4" width="20.625" customWidth="1"/>
    <col min="5" max="5" width="17.875" customWidth="1"/>
    <col min="6" max="6" width="1.875" style="9" customWidth="1"/>
    <col min="7" max="7" width="22" customWidth="1"/>
    <col min="8" max="8" width="14.875" customWidth="1"/>
    <col min="9" max="9" width="19.375" customWidth="1"/>
    <col min="10" max="10" width="1.875" style="9" customWidth="1"/>
  </cols>
  <sheetData>
    <row r="1" spans="1:9" ht="14.25" x14ac:dyDescent="0.15">
      <c r="A1" s="7" t="s">
        <v>64</v>
      </c>
    </row>
    <row r="2" spans="1:9" x14ac:dyDescent="0.15">
      <c r="A2" s="8" t="s">
        <v>0</v>
      </c>
      <c r="D2" s="8" t="s">
        <v>9</v>
      </c>
      <c r="G2" s="8" t="s">
        <v>66</v>
      </c>
      <c r="I2" s="2"/>
    </row>
    <row r="3" spans="1:9" x14ac:dyDescent="0.1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1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1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1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1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1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15">
      <c r="A11" s="1" t="s">
        <v>47</v>
      </c>
      <c r="B11" s="2">
        <v>19134285.77</v>
      </c>
      <c r="G11" s="1" t="s">
        <v>36</v>
      </c>
      <c r="I11" s="2"/>
    </row>
    <row r="12" spans="1:9" x14ac:dyDescent="0.1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15">
      <c r="G13" s="1"/>
      <c r="H13" s="1" t="s">
        <v>31</v>
      </c>
      <c r="I13" s="2">
        <v>-1274640</v>
      </c>
    </row>
    <row r="14" spans="1:9" x14ac:dyDescent="0.15">
      <c r="A14" s="1"/>
      <c r="G14" s="1"/>
      <c r="H14" s="1" t="s">
        <v>32</v>
      </c>
      <c r="I14" s="2">
        <f>I12+I13</f>
        <v>17925180</v>
      </c>
    </row>
    <row r="15" spans="1:9" x14ac:dyDescent="0.15">
      <c r="A15" s="1"/>
      <c r="B15" s="2"/>
      <c r="G15" s="1" t="s">
        <v>5</v>
      </c>
      <c r="H15" s="2"/>
      <c r="I15" s="2">
        <v>15000000</v>
      </c>
    </row>
    <row r="16" spans="1:9" x14ac:dyDescent="0.15">
      <c r="A16" s="1"/>
      <c r="G16" s="1" t="s">
        <v>26</v>
      </c>
      <c r="H16" s="2"/>
      <c r="I16" s="2">
        <v>11366395.65</v>
      </c>
    </row>
    <row r="17" spans="1:9" x14ac:dyDescent="0.15">
      <c r="G17" s="1" t="s">
        <v>12</v>
      </c>
      <c r="H17" s="2"/>
      <c r="I17" s="2">
        <v>3839964</v>
      </c>
    </row>
    <row r="18" spans="1:9" x14ac:dyDescent="0.15">
      <c r="G18" s="1" t="s">
        <v>24</v>
      </c>
      <c r="H18" s="2"/>
      <c r="I18" s="2">
        <v>206359.65</v>
      </c>
    </row>
    <row r="19" spans="1:9" x14ac:dyDescent="0.15">
      <c r="G19" s="1" t="s">
        <v>33</v>
      </c>
      <c r="I19" s="2"/>
    </row>
    <row r="20" spans="1:9" x14ac:dyDescent="0.15">
      <c r="G20" s="1"/>
      <c r="H20" s="1" t="s">
        <v>38</v>
      </c>
      <c r="I20" s="2">
        <v>7658.68</v>
      </c>
    </row>
    <row r="21" spans="1:9" x14ac:dyDescent="0.15">
      <c r="G21" s="1"/>
      <c r="H21" s="1" t="s">
        <v>39</v>
      </c>
      <c r="I21" s="2">
        <v>3258.35</v>
      </c>
    </row>
    <row r="22" spans="1:9" x14ac:dyDescent="0.15">
      <c r="G22" s="1"/>
      <c r="H22" s="1" t="s">
        <v>19</v>
      </c>
      <c r="I22" s="2">
        <v>10917.03</v>
      </c>
    </row>
    <row r="23" spans="1:9" x14ac:dyDescent="0.15">
      <c r="A23" s="8" t="s">
        <v>69</v>
      </c>
      <c r="G23" s="1"/>
      <c r="H23" s="1"/>
      <c r="I23" s="2"/>
    </row>
    <row r="24" spans="1:9" x14ac:dyDescent="0.1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1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15">
      <c r="G26" s="1"/>
      <c r="H26" s="1"/>
      <c r="I26" s="2"/>
    </row>
    <row r="27" spans="1:9" x14ac:dyDescent="0.15">
      <c r="G27" s="1"/>
      <c r="H27" s="1"/>
      <c r="I27" s="2"/>
    </row>
    <row r="28" spans="1:9" s="9" customFormat="1" x14ac:dyDescent="0.15"/>
    <row r="29" spans="1:9" ht="14.25" x14ac:dyDescent="0.15">
      <c r="A29" s="7" t="s">
        <v>65</v>
      </c>
    </row>
    <row r="31" spans="1:9" x14ac:dyDescent="0.15">
      <c r="A31" s="8" t="s">
        <v>72</v>
      </c>
    </row>
    <row r="32" spans="1:9" x14ac:dyDescent="0.15">
      <c r="A32" s="1" t="s">
        <v>16</v>
      </c>
      <c r="B32">
        <v>2093</v>
      </c>
    </row>
    <row r="33" spans="1:2" x14ac:dyDescent="0.15">
      <c r="A33" s="1" t="s">
        <v>17</v>
      </c>
      <c r="B33">
        <v>3591</v>
      </c>
    </row>
    <row r="34" spans="1:2" x14ac:dyDescent="0.15">
      <c r="A34" s="1" t="s">
        <v>18</v>
      </c>
      <c r="B34">
        <v>6689</v>
      </c>
    </row>
    <row r="35" spans="1:2" x14ac:dyDescent="0.15">
      <c r="A35" s="1" t="s">
        <v>68</v>
      </c>
      <c r="B35">
        <v>455</v>
      </c>
    </row>
    <row r="36" spans="1:2" x14ac:dyDescent="0.15">
      <c r="A36" s="1" t="s">
        <v>19</v>
      </c>
      <c r="B36">
        <v>12828</v>
      </c>
    </row>
    <row r="39" spans="1:2" x14ac:dyDescent="0.15">
      <c r="A39" s="8" t="s">
        <v>73</v>
      </c>
    </row>
    <row r="40" spans="1:2" x14ac:dyDescent="0.15">
      <c r="A40" s="1" t="s">
        <v>74</v>
      </c>
      <c r="B40" s="2">
        <v>572232</v>
      </c>
    </row>
    <row r="41" spans="1:2" x14ac:dyDescent="0.15">
      <c r="A41" s="1" t="s">
        <v>75</v>
      </c>
      <c r="B41" s="2">
        <v>509229</v>
      </c>
    </row>
    <row r="42" spans="1:2" x14ac:dyDescent="0.15">
      <c r="A42" s="1" t="s">
        <v>76</v>
      </c>
      <c r="B42" s="2">
        <v>4054</v>
      </c>
    </row>
    <row r="43" spans="1:2" x14ac:dyDescent="0.15">
      <c r="A43" s="1" t="s">
        <v>77</v>
      </c>
      <c r="B43" s="2">
        <v>33500</v>
      </c>
    </row>
    <row r="44" spans="1:2" x14ac:dyDescent="0.15">
      <c r="A44" s="1" t="s">
        <v>78</v>
      </c>
      <c r="B44" s="2">
        <v>-1087596</v>
      </c>
    </row>
    <row r="45" spans="1:2" x14ac:dyDescent="0.15">
      <c r="A45" s="1" t="s">
        <v>79</v>
      </c>
      <c r="B45" s="10">
        <v>6925267</v>
      </c>
    </row>
    <row r="46" spans="1:2" x14ac:dyDescent="0.15">
      <c r="A46" s="1" t="s">
        <v>80</v>
      </c>
      <c r="B46" s="2">
        <v>8138</v>
      </c>
    </row>
    <row r="47" spans="1:2" x14ac:dyDescent="0.15">
      <c r="A47" s="1" t="s">
        <v>81</v>
      </c>
      <c r="B47" s="2">
        <v>-4262</v>
      </c>
    </row>
    <row r="50" s="9" customFormat="1" x14ac:dyDescent="0.15"/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4.5" customWidth="1"/>
    <col min="5" max="5" width="18" customWidth="1"/>
    <col min="6" max="6" width="8" customWidth="1"/>
    <col min="7" max="7" width="9.5" bestFit="1" customWidth="1"/>
    <col min="8" max="8" width="20.5" customWidth="1"/>
    <col min="9" max="9" width="20.6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1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1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1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1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1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1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1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12434182.109999999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1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15">
      <c r="A17" s="1" t="s">
        <v>16</v>
      </c>
      <c r="C17" s="3">
        <v>3503</v>
      </c>
      <c r="G17" s="1" t="s">
        <v>33</v>
      </c>
      <c r="I17" s="2"/>
    </row>
    <row r="18" spans="1:9" x14ac:dyDescent="0.1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1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1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15">
      <c r="A21" s="1"/>
      <c r="C21" s="2"/>
    </row>
    <row r="22" spans="1:9" x14ac:dyDescent="0.15">
      <c r="A22" s="1"/>
      <c r="C22" s="2"/>
    </row>
    <row r="43" spans="1:3" x14ac:dyDescent="0.15">
      <c r="A43" s="1"/>
      <c r="C43" s="2"/>
    </row>
    <row r="44" spans="1:3" x14ac:dyDescent="0.15">
      <c r="A44" s="1"/>
      <c r="C44" s="2"/>
    </row>
    <row r="47" spans="1:3" x14ac:dyDescent="0.1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1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1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1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15">
      <c r="A15" s="1" t="s">
        <v>380</v>
      </c>
      <c r="B15" s="2">
        <f>B12+'20180118'!B15</f>
        <v>12220.479999999998</v>
      </c>
      <c r="G15" s="1"/>
      <c r="H15" s="1" t="s">
        <v>32</v>
      </c>
      <c r="I15" s="15">
        <f>I14+I13</f>
        <v>-2813760</v>
      </c>
    </row>
    <row r="16" spans="1:10" x14ac:dyDescent="0.15">
      <c r="A16" s="1" t="s">
        <v>392</v>
      </c>
      <c r="B16" s="2">
        <f>B11-'20180101'!B11</f>
        <v>187450.91999999993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11191288.869999999</v>
      </c>
    </row>
    <row r="18" spans="1:14" x14ac:dyDescent="0.15">
      <c r="G18" s="1" t="s">
        <v>12</v>
      </c>
      <c r="H18" s="2"/>
      <c r="I18" s="15">
        <v>420309</v>
      </c>
    </row>
    <row r="19" spans="1:14" x14ac:dyDescent="0.15">
      <c r="A19" s="2"/>
      <c r="G19" s="1" t="s">
        <v>24</v>
      </c>
      <c r="H19" s="2"/>
      <c r="I19" s="15">
        <f>I18+I17-I16</f>
        <v>13611597.869999999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467093.08</v>
      </c>
      <c r="N21" s="2"/>
    </row>
    <row r="22" spans="1:14" x14ac:dyDescent="0.15">
      <c r="G22" s="1"/>
      <c r="H22" s="1" t="s">
        <v>39</v>
      </c>
      <c r="I22" s="15">
        <v>109640.57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1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1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15">
      <c r="A28" s="1" t="s">
        <v>356</v>
      </c>
      <c r="B28" s="2">
        <f>B12+E8+I26</f>
        <v>2482.83</v>
      </c>
    </row>
    <row r="29" spans="1:14" x14ac:dyDescent="0.15">
      <c r="A29" s="1" t="s">
        <v>383</v>
      </c>
      <c r="B29" s="2">
        <f>B15+E11+I27</f>
        <v>43129.24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1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-46007</v>
      </c>
    </row>
    <row r="44" spans="1:23" x14ac:dyDescent="0.15">
      <c r="A44" s="8" t="s">
        <v>233</v>
      </c>
      <c r="D44" s="1" t="s">
        <v>375</v>
      </c>
      <c r="E44" s="2">
        <v>30467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22.375" customWidth="1"/>
    <col min="5" max="5" width="18" customWidth="1"/>
    <col min="6" max="6" width="6.375" customWidth="1"/>
    <col min="7" max="7" width="9.5" bestFit="1" customWidth="1"/>
    <col min="8" max="8" width="20.5" customWidth="1"/>
    <col min="9" max="9" width="17.2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1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1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1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1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1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10233457.310000001</v>
      </c>
    </row>
    <row r="15" spans="1:9" x14ac:dyDescent="0.1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1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15">
      <c r="A17" s="1" t="s">
        <v>16</v>
      </c>
      <c r="B17">
        <v>2193</v>
      </c>
      <c r="C17" s="2"/>
      <c r="G17" s="1" t="s">
        <v>33</v>
      </c>
      <c r="I17" s="2"/>
    </row>
    <row r="18" spans="1:9" x14ac:dyDescent="0.1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1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1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15">
      <c r="A21" s="1"/>
      <c r="C21" s="2"/>
    </row>
    <row r="22" spans="1:9" x14ac:dyDescent="0.15">
      <c r="A22" s="1"/>
      <c r="C22" s="2"/>
    </row>
    <row r="23" spans="1:9" x14ac:dyDescent="0.15">
      <c r="A23" s="1" t="s">
        <v>50</v>
      </c>
      <c r="C23" s="2"/>
    </row>
    <row r="24" spans="1:9" x14ac:dyDescent="0.1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1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1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1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1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1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1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1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6" spans="1:3" x14ac:dyDescent="0.15">
      <c r="A36" s="1"/>
      <c r="C36" s="2"/>
    </row>
    <row r="57" spans="1:3" x14ac:dyDescent="0.15">
      <c r="A57" s="1"/>
      <c r="C57" s="2"/>
    </row>
    <row r="58" spans="1:3" x14ac:dyDescent="0.15">
      <c r="A58" s="1"/>
      <c r="C58" s="2"/>
    </row>
    <row r="61" spans="1:3" x14ac:dyDescent="0.1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9.375" customWidth="1"/>
    <col min="5" max="5" width="18.75" customWidth="1"/>
    <col min="6" max="6" width="4.875" customWidth="1"/>
    <col min="7" max="7" width="10.125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1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1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1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1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1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15">
      <c r="A13" s="1"/>
      <c r="C13" s="2"/>
      <c r="G13" s="1" t="s">
        <v>5</v>
      </c>
      <c r="H13" s="2"/>
      <c r="I13" s="2">
        <v>15000000</v>
      </c>
    </row>
    <row r="14" spans="1:9" x14ac:dyDescent="0.15">
      <c r="A14" s="1"/>
      <c r="C14" s="2"/>
      <c r="G14" s="1" t="s">
        <v>26</v>
      </c>
      <c r="H14" s="2"/>
      <c r="I14" s="2">
        <v>10373710.68</v>
      </c>
    </row>
    <row r="15" spans="1:9" x14ac:dyDescent="0.15">
      <c r="A15" s="1"/>
      <c r="C15" s="2"/>
      <c r="G15" s="1" t="s">
        <v>12</v>
      </c>
      <c r="H15" s="2"/>
      <c r="I15" s="2">
        <v>5028732</v>
      </c>
    </row>
    <row r="16" spans="1:9" x14ac:dyDescent="0.15">
      <c r="G16" s="1" t="s">
        <v>24</v>
      </c>
      <c r="H16" s="2"/>
      <c r="I16" s="2">
        <v>402442.68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5416.67</v>
      </c>
    </row>
    <row r="19" spans="7:9" x14ac:dyDescent="0.15">
      <c r="G19" s="1"/>
      <c r="H19" s="1" t="s">
        <v>39</v>
      </c>
      <c r="I19" s="2">
        <v>1278.32</v>
      </c>
    </row>
    <row r="20" spans="7:9" x14ac:dyDescent="0.15">
      <c r="G20" s="1"/>
      <c r="H20" s="1" t="s">
        <v>19</v>
      </c>
      <c r="I20" s="2">
        <v>6694.99</v>
      </c>
    </row>
    <row r="36" spans="1:3" x14ac:dyDescent="0.15">
      <c r="A36" s="1"/>
      <c r="C36" s="2"/>
    </row>
    <row r="37" spans="1:3" x14ac:dyDescent="0.15">
      <c r="A37" s="1"/>
      <c r="C37" s="2"/>
    </row>
    <row r="40" spans="1:3" x14ac:dyDescent="0.15">
      <c r="A40" s="1" t="s">
        <v>14</v>
      </c>
    </row>
    <row r="42" spans="1:3" x14ac:dyDescent="0.15">
      <c r="A42" s="1" t="s">
        <v>15</v>
      </c>
      <c r="B42">
        <v>1072</v>
      </c>
    </row>
    <row r="43" spans="1:3" x14ac:dyDescent="0.15">
      <c r="A43" s="1" t="s">
        <v>16</v>
      </c>
      <c r="B43">
        <v>1905</v>
      </c>
    </row>
    <row r="44" spans="1:3" x14ac:dyDescent="0.15">
      <c r="A44" s="1" t="s">
        <v>17</v>
      </c>
      <c r="B44">
        <v>3487</v>
      </c>
    </row>
    <row r="45" spans="1:3" x14ac:dyDescent="0.15">
      <c r="A45" s="1" t="s">
        <v>18</v>
      </c>
      <c r="B45">
        <v>5802</v>
      </c>
    </row>
    <row r="46" spans="1:3" x14ac:dyDescent="0.1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75" customWidth="1"/>
    <col min="5" max="5" width="19.5" customWidth="1"/>
    <col min="6" max="6" width="6.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1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1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1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1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1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1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1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15">
      <c r="A12" s="1"/>
      <c r="C12" s="2"/>
      <c r="G12" s="1" t="s">
        <v>5</v>
      </c>
      <c r="H12" s="2"/>
      <c r="I12" s="2">
        <v>15000000</v>
      </c>
    </row>
    <row r="13" spans="1:9" x14ac:dyDescent="0.15">
      <c r="A13" s="1"/>
      <c r="C13" s="2"/>
      <c r="G13" s="1" t="s">
        <v>26</v>
      </c>
      <c r="H13" s="2"/>
      <c r="I13" s="2">
        <v>9213595.4100000001</v>
      </c>
    </row>
    <row r="14" spans="1:9" x14ac:dyDescent="0.15">
      <c r="A14" s="1"/>
      <c r="C14" s="2"/>
      <c r="G14" s="1" t="s">
        <v>12</v>
      </c>
      <c r="H14" s="2"/>
      <c r="I14" s="2">
        <v>5851560</v>
      </c>
    </row>
    <row r="15" spans="1:9" x14ac:dyDescent="0.15">
      <c r="G15" s="1" t="s">
        <v>24</v>
      </c>
      <c r="H15" s="2"/>
      <c r="I15" s="2">
        <v>65155.41</v>
      </c>
    </row>
    <row r="16" spans="1:9" x14ac:dyDescent="0.15">
      <c r="G16" s="1" t="s">
        <v>33</v>
      </c>
      <c r="I16" s="2"/>
    </row>
    <row r="17" spans="7:9" x14ac:dyDescent="0.15">
      <c r="G17" s="1"/>
      <c r="H17" s="1" t="s">
        <v>38</v>
      </c>
      <c r="I17" s="2">
        <v>4773.7</v>
      </c>
    </row>
    <row r="18" spans="7:9" x14ac:dyDescent="0.15">
      <c r="G18" s="1"/>
      <c r="H18" s="1" t="s">
        <v>39</v>
      </c>
      <c r="I18" s="2">
        <v>1126.5899999999999</v>
      </c>
    </row>
    <row r="19" spans="7:9" x14ac:dyDescent="0.15">
      <c r="G19" s="1"/>
      <c r="H19" s="1" t="s">
        <v>19</v>
      </c>
      <c r="I19" s="2">
        <v>5900.29</v>
      </c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1699</v>
      </c>
    </row>
    <row r="41" spans="1:3" x14ac:dyDescent="0.15">
      <c r="A41" s="1" t="s">
        <v>16</v>
      </c>
      <c r="C41">
        <v>1200</v>
      </c>
    </row>
    <row r="42" spans="1:3" x14ac:dyDescent="0.15">
      <c r="A42" s="1" t="s">
        <v>17</v>
      </c>
      <c r="C42">
        <v>3398</v>
      </c>
    </row>
    <row r="43" spans="1:3" x14ac:dyDescent="0.15">
      <c r="A43" s="1" t="s">
        <v>18</v>
      </c>
      <c r="C43">
        <v>5488</v>
      </c>
    </row>
    <row r="44" spans="1:3" x14ac:dyDescent="0.1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4" max="4" width="16.25" customWidth="1"/>
    <col min="5" max="5" width="20.25" customWidth="1"/>
    <col min="6" max="6" width="19.75" customWidth="1"/>
    <col min="7" max="7" width="9.5" bestFit="1" customWidth="1"/>
    <col min="8" max="8" width="20.5" customWidth="1"/>
  </cols>
  <sheetData>
    <row r="1" spans="1:9" x14ac:dyDescent="0.15">
      <c r="A1" s="1" t="s">
        <v>0</v>
      </c>
      <c r="D1" s="1" t="s">
        <v>9</v>
      </c>
      <c r="G1" s="1" t="s">
        <v>21</v>
      </c>
      <c r="I1" s="2"/>
    </row>
    <row r="2" spans="1:9" x14ac:dyDescent="0.15">
      <c r="G2" s="1" t="s">
        <v>25</v>
      </c>
      <c r="I2" s="3"/>
    </row>
    <row r="3" spans="1:9" x14ac:dyDescent="0.1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1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1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1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1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1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1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1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1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15">
      <c r="A12" s="1"/>
      <c r="C12" s="2"/>
      <c r="G12" s="1"/>
      <c r="H12" s="1" t="s">
        <v>32</v>
      </c>
      <c r="I12" s="2">
        <v>31208700</v>
      </c>
    </row>
    <row r="13" spans="1:9" x14ac:dyDescent="0.15">
      <c r="A13" s="1"/>
      <c r="C13" s="2"/>
      <c r="G13" s="1" t="s">
        <v>5</v>
      </c>
      <c r="H13" s="2"/>
      <c r="I13" s="2">
        <v>10000000</v>
      </c>
    </row>
    <row r="14" spans="1:9" x14ac:dyDescent="0.15">
      <c r="A14" s="1"/>
      <c r="C14" s="2"/>
      <c r="G14" s="1" t="s">
        <v>26</v>
      </c>
      <c r="H14" s="2"/>
      <c r="I14" s="2">
        <v>3435235.55</v>
      </c>
    </row>
    <row r="15" spans="1:9" x14ac:dyDescent="0.15">
      <c r="G15" s="1" t="s">
        <v>12</v>
      </c>
      <c r="H15" s="2"/>
      <c r="I15" s="2">
        <v>6622332</v>
      </c>
    </row>
    <row r="16" spans="1:9" x14ac:dyDescent="0.15">
      <c r="G16" s="1" t="s">
        <v>24</v>
      </c>
      <c r="H16" s="2"/>
      <c r="I16" s="2">
        <v>57567.55</v>
      </c>
    </row>
    <row r="17" spans="7:9" x14ac:dyDescent="0.15">
      <c r="G17" s="1" t="s">
        <v>33</v>
      </c>
      <c r="I17" s="2"/>
    </row>
    <row r="18" spans="7:9" x14ac:dyDescent="0.15">
      <c r="G18" s="1"/>
      <c r="H18" s="1" t="s">
        <v>38</v>
      </c>
      <c r="I18" s="2">
        <v>4387.57</v>
      </c>
    </row>
    <row r="19" spans="7:9" x14ac:dyDescent="0.15">
      <c r="G19" s="1"/>
      <c r="H19" s="1" t="s">
        <v>39</v>
      </c>
      <c r="I19" s="2">
        <v>1035.45</v>
      </c>
    </row>
    <row r="20" spans="7:9" x14ac:dyDescent="0.15">
      <c r="G20" s="1"/>
      <c r="H20" s="1" t="s">
        <v>46</v>
      </c>
      <c r="I20" s="2">
        <v>5423.02</v>
      </c>
    </row>
    <row r="35" spans="1:3" x14ac:dyDescent="0.15">
      <c r="A35" s="1"/>
      <c r="C35" s="2"/>
    </row>
    <row r="36" spans="1:3" x14ac:dyDescent="0.15">
      <c r="A36" s="1"/>
      <c r="C36" s="2"/>
    </row>
    <row r="39" spans="1:3" x14ac:dyDescent="0.15">
      <c r="A39" s="1" t="s">
        <v>14</v>
      </c>
    </row>
    <row r="41" spans="1:3" x14ac:dyDescent="0.15">
      <c r="A41" s="1" t="s">
        <v>15</v>
      </c>
      <c r="C41">
        <v>1757</v>
      </c>
    </row>
    <row r="42" spans="1:3" x14ac:dyDescent="0.15">
      <c r="A42" s="1" t="s">
        <v>16</v>
      </c>
      <c r="C42">
        <v>1293</v>
      </c>
    </row>
    <row r="43" spans="1:3" x14ac:dyDescent="0.15">
      <c r="A43" s="1" t="s">
        <v>17</v>
      </c>
      <c r="C43">
        <v>3032</v>
      </c>
    </row>
    <row r="44" spans="1:3" x14ac:dyDescent="0.15">
      <c r="A44" s="1" t="s">
        <v>18</v>
      </c>
      <c r="C44">
        <v>5569</v>
      </c>
    </row>
    <row r="45" spans="1:3" x14ac:dyDescent="0.1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1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1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1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662.42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45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37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28814880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28814880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4511464.0199999996</v>
      </c>
    </row>
    <row r="27" spans="1:3" x14ac:dyDescent="0.15">
      <c r="A27" s="1" t="s">
        <v>12</v>
      </c>
      <c r="B27" s="2"/>
      <c r="C27" s="2">
        <v>5762976</v>
      </c>
    </row>
    <row r="28" spans="1:3" x14ac:dyDescent="0.15">
      <c r="A28" s="1" t="s">
        <v>24</v>
      </c>
      <c r="B28" s="2"/>
      <c r="C28" s="2">
        <v>274440.02</v>
      </c>
    </row>
    <row r="29" spans="1:3" x14ac:dyDescent="0.15">
      <c r="A29" s="1" t="s">
        <v>33</v>
      </c>
      <c r="C29" s="2"/>
    </row>
    <row r="30" spans="1:3" x14ac:dyDescent="0.15">
      <c r="A30" s="1"/>
      <c r="B30" s="1" t="s">
        <v>38</v>
      </c>
      <c r="C30" s="2">
        <v>3491.57</v>
      </c>
    </row>
    <row r="31" spans="1:3" x14ac:dyDescent="0.15">
      <c r="A31" s="1"/>
      <c r="B31" s="1" t="s">
        <v>39</v>
      </c>
      <c r="C31" s="2">
        <v>823.98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2205</v>
      </c>
    </row>
    <row r="40" spans="1:3" x14ac:dyDescent="0.15">
      <c r="A40" s="1" t="s">
        <v>16</v>
      </c>
      <c r="C40">
        <v>2175</v>
      </c>
    </row>
    <row r="41" spans="1:3" x14ac:dyDescent="0.15">
      <c r="A41" s="1" t="s">
        <v>17</v>
      </c>
      <c r="C41">
        <v>4723</v>
      </c>
    </row>
    <row r="42" spans="1:3" x14ac:dyDescent="0.15">
      <c r="A42" s="1" t="s">
        <v>18</v>
      </c>
      <c r="C42">
        <v>2227</v>
      </c>
    </row>
    <row r="43" spans="1:3" x14ac:dyDescent="0.1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1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1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1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369.63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43</v>
      </c>
    </row>
    <row r="18" spans="1:3" x14ac:dyDescent="0.15">
      <c r="A18" s="1"/>
      <c r="B18" t="s">
        <v>34</v>
      </c>
      <c r="C18" s="3">
        <v>8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27389580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27389580</v>
      </c>
    </row>
    <row r="25" spans="1:3" x14ac:dyDescent="0.15">
      <c r="A25" s="1" t="s">
        <v>5</v>
      </c>
      <c r="B25" s="2"/>
      <c r="C25" s="2">
        <v>10000000</v>
      </c>
    </row>
    <row r="26" spans="1:3" x14ac:dyDescent="0.15">
      <c r="A26" s="1" t="s">
        <v>26</v>
      </c>
      <c r="B26" s="2"/>
      <c r="C26" s="2">
        <v>4648295.16</v>
      </c>
    </row>
    <row r="27" spans="1:3" x14ac:dyDescent="0.15">
      <c r="A27" s="1" t="s">
        <v>12</v>
      </c>
      <c r="B27" s="2"/>
      <c r="C27" s="2">
        <v>5477916</v>
      </c>
    </row>
    <row r="28" spans="1:3" x14ac:dyDescent="0.15">
      <c r="A28" s="1" t="s">
        <v>24</v>
      </c>
      <c r="B28" s="2"/>
      <c r="C28" s="2">
        <v>126211.16</v>
      </c>
    </row>
    <row r="29" spans="1:3" x14ac:dyDescent="0.15">
      <c r="A29" s="1" t="s">
        <v>33</v>
      </c>
      <c r="C29" s="2">
        <v>4157.7</v>
      </c>
    </row>
    <row r="30" spans="1:3" x14ac:dyDescent="0.15">
      <c r="A30" s="1"/>
      <c r="B30" s="1" t="s">
        <v>38</v>
      </c>
      <c r="C30" s="2">
        <v>3363.86</v>
      </c>
    </row>
    <row r="31" spans="1:3" x14ac:dyDescent="0.15">
      <c r="A31" s="1"/>
      <c r="B31" s="1" t="s">
        <v>39</v>
      </c>
      <c r="C31" s="2">
        <v>793.84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1693</v>
      </c>
    </row>
    <row r="40" spans="1:3" x14ac:dyDescent="0.15">
      <c r="A40" s="1" t="s">
        <v>16</v>
      </c>
      <c r="C40">
        <v>1261</v>
      </c>
    </row>
    <row r="41" spans="1:3" x14ac:dyDescent="0.15">
      <c r="A41" s="1" t="s">
        <v>17</v>
      </c>
      <c r="C41">
        <v>3015</v>
      </c>
    </row>
    <row r="42" spans="1:3" x14ac:dyDescent="0.15">
      <c r="A42" s="1" t="s">
        <v>18</v>
      </c>
      <c r="C42">
        <v>4859</v>
      </c>
    </row>
    <row r="43" spans="1:3" x14ac:dyDescent="0.1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1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1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0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5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/>
    </row>
    <row r="22" spans="1:3" x14ac:dyDescent="0.15">
      <c r="A22" s="1"/>
      <c r="B22" s="1" t="s">
        <v>30</v>
      </c>
      <c r="C22" s="2">
        <v>25496100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25496100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3066157.77</v>
      </c>
    </row>
    <row r="27" spans="1:3" x14ac:dyDescent="0.15">
      <c r="A27" s="1" t="s">
        <v>12</v>
      </c>
      <c r="B27" s="2"/>
      <c r="C27" s="2">
        <v>5099220</v>
      </c>
    </row>
    <row r="28" spans="1:3" x14ac:dyDescent="0.15">
      <c r="A28" s="1" t="s">
        <v>24</v>
      </c>
      <c r="B28" s="2"/>
      <c r="C28" s="2">
        <v>165377.76999999999</v>
      </c>
    </row>
    <row r="29" spans="1:3" x14ac:dyDescent="0.15">
      <c r="A29" s="1" t="s">
        <v>33</v>
      </c>
      <c r="C29" s="2">
        <v>3918.83</v>
      </c>
    </row>
    <row r="30" spans="1:3" x14ac:dyDescent="0.15">
      <c r="A30" s="1"/>
      <c r="B30" s="1" t="s">
        <v>38</v>
      </c>
      <c r="C30" s="2">
        <v>3170.6</v>
      </c>
    </row>
    <row r="31" spans="1:3" x14ac:dyDescent="0.15">
      <c r="A31" s="1"/>
      <c r="B31" s="1" t="s">
        <v>39</v>
      </c>
      <c r="C31" s="2">
        <v>748.23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1023</v>
      </c>
    </row>
    <row r="40" spans="1:3" x14ac:dyDescent="0.15">
      <c r="A40" s="1" t="s">
        <v>16</v>
      </c>
      <c r="C40">
        <v>967</v>
      </c>
    </row>
    <row r="41" spans="1:3" x14ac:dyDescent="0.15">
      <c r="A41" s="1" t="s">
        <v>17</v>
      </c>
      <c r="C41">
        <v>3006</v>
      </c>
    </row>
    <row r="42" spans="1:3" x14ac:dyDescent="0.15">
      <c r="A42" s="1" t="s">
        <v>18</v>
      </c>
      <c r="C42">
        <v>4292</v>
      </c>
    </row>
    <row r="43" spans="1:3" x14ac:dyDescent="0.1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1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1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1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1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299.92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  <c r="F14" s="2">
        <f>C8+H7+C26</f>
        <v>86000000</v>
      </c>
    </row>
    <row r="15" spans="1:8" x14ac:dyDescent="0.15">
      <c r="A15" s="1" t="s">
        <v>21</v>
      </c>
      <c r="C15" s="2"/>
      <c r="F15" s="2">
        <f>C4+H5+C28</f>
        <v>64683927.990000002</v>
      </c>
    </row>
    <row r="16" spans="1:8" x14ac:dyDescent="0.15">
      <c r="A16" s="1" t="s">
        <v>25</v>
      </c>
      <c r="C16" s="3"/>
    </row>
    <row r="17" spans="1:3" x14ac:dyDescent="0.15">
      <c r="A17" s="1"/>
      <c r="B17" s="1" t="s">
        <v>28</v>
      </c>
      <c r="C17" s="3">
        <v>40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t="s">
        <v>40</v>
      </c>
      <c r="C20" s="3">
        <v>1</v>
      </c>
    </row>
    <row r="21" spans="1:3" x14ac:dyDescent="0.15">
      <c r="A21" s="1"/>
      <c r="B21" s="1" t="s">
        <v>29</v>
      </c>
      <c r="C21" s="3">
        <v>0</v>
      </c>
    </row>
    <row r="22" spans="1:3" x14ac:dyDescent="0.15">
      <c r="A22" s="1" t="s">
        <v>36</v>
      </c>
      <c r="C22" s="2"/>
    </row>
    <row r="23" spans="1:3" x14ac:dyDescent="0.15">
      <c r="A23" s="1"/>
      <c r="B23" s="1" t="s">
        <v>30</v>
      </c>
      <c r="C23" s="2">
        <v>25751280</v>
      </c>
    </row>
    <row r="24" spans="1:3" x14ac:dyDescent="0.15">
      <c r="A24" s="1"/>
      <c r="B24" s="1" t="s">
        <v>31</v>
      </c>
      <c r="C24" s="2">
        <v>0</v>
      </c>
    </row>
    <row r="25" spans="1:3" x14ac:dyDescent="0.15">
      <c r="A25" s="1"/>
      <c r="B25" s="1" t="s">
        <v>32</v>
      </c>
      <c r="C25" s="2">
        <v>25751280</v>
      </c>
    </row>
    <row r="26" spans="1:3" x14ac:dyDescent="0.15">
      <c r="A26" s="1" t="s">
        <v>5</v>
      </c>
      <c r="B26" s="2"/>
      <c r="C26" s="2">
        <v>8000000</v>
      </c>
    </row>
    <row r="27" spans="1:3" x14ac:dyDescent="0.15">
      <c r="A27" s="1" t="s">
        <v>26</v>
      </c>
      <c r="B27" s="2"/>
      <c r="C27" s="2">
        <v>3282872.97</v>
      </c>
    </row>
    <row r="28" spans="1:3" x14ac:dyDescent="0.15">
      <c r="A28" s="1" t="s">
        <v>12</v>
      </c>
      <c r="B28" s="2"/>
      <c r="C28" s="2">
        <v>5150256</v>
      </c>
    </row>
    <row r="29" spans="1:3" x14ac:dyDescent="0.15">
      <c r="A29" s="1" t="s">
        <v>24</v>
      </c>
      <c r="B29" s="2"/>
      <c r="C29" s="2">
        <v>433128.97</v>
      </c>
    </row>
    <row r="30" spans="1:3" x14ac:dyDescent="0.15">
      <c r="A30" s="1" t="s">
        <v>33</v>
      </c>
      <c r="C30" s="2">
        <v>3160.64</v>
      </c>
    </row>
    <row r="31" spans="1:3" x14ac:dyDescent="0.15">
      <c r="A31" s="1"/>
      <c r="B31" s="1" t="s">
        <v>38</v>
      </c>
      <c r="C31" s="2">
        <v>3042.61</v>
      </c>
    </row>
    <row r="32" spans="1:3" x14ac:dyDescent="0.15">
      <c r="A32" s="1"/>
      <c r="B32" s="1" t="s">
        <v>39</v>
      </c>
      <c r="C32" s="2">
        <v>718.03</v>
      </c>
    </row>
    <row r="33" spans="1:3" x14ac:dyDescent="0.15">
      <c r="A33" s="1"/>
      <c r="C33" s="2"/>
    </row>
    <row r="34" spans="1:3" x14ac:dyDescent="0.15">
      <c r="A34" s="1"/>
      <c r="C34" s="2"/>
    </row>
    <row r="35" spans="1:3" x14ac:dyDescent="0.15">
      <c r="A35" s="1"/>
      <c r="C35" s="2"/>
    </row>
    <row r="38" spans="1:3" x14ac:dyDescent="0.15">
      <c r="A38" s="1" t="s">
        <v>14</v>
      </c>
    </row>
    <row r="40" spans="1:3" x14ac:dyDescent="0.15">
      <c r="A40" s="1" t="s">
        <v>15</v>
      </c>
      <c r="C40">
        <v>1023</v>
      </c>
    </row>
    <row r="41" spans="1:3" x14ac:dyDescent="0.15">
      <c r="A41" s="1" t="s">
        <v>16</v>
      </c>
      <c r="C41">
        <v>967</v>
      </c>
    </row>
    <row r="42" spans="1:3" x14ac:dyDescent="0.15">
      <c r="A42" s="1" t="s">
        <v>17</v>
      </c>
      <c r="C42">
        <v>3006</v>
      </c>
    </row>
    <row r="43" spans="1:3" x14ac:dyDescent="0.15">
      <c r="A43" s="1" t="s">
        <v>18</v>
      </c>
      <c r="C43">
        <v>4292</v>
      </c>
    </row>
    <row r="44" spans="1:3" x14ac:dyDescent="0.1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1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1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1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1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/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25</v>
      </c>
      <c r="C16" s="3">
        <v>39</v>
      </c>
    </row>
    <row r="17" spans="1:3" x14ac:dyDescent="0.15">
      <c r="A17" s="1"/>
      <c r="B17" s="1" t="s">
        <v>28</v>
      </c>
      <c r="C17" s="3">
        <v>39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35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25190460</v>
      </c>
    </row>
    <row r="22" spans="1:3" x14ac:dyDescent="0.15">
      <c r="A22" s="1"/>
      <c r="B22" s="1" t="s">
        <v>30</v>
      </c>
      <c r="C22" s="2">
        <v>25190460</v>
      </c>
    </row>
    <row r="23" spans="1:3" x14ac:dyDescent="0.15">
      <c r="A23" s="1"/>
      <c r="B23" s="1" t="s">
        <v>31</v>
      </c>
      <c r="C23" s="2"/>
    </row>
    <row r="24" spans="1:3" x14ac:dyDescent="0.15">
      <c r="A24" s="1"/>
      <c r="B24" s="1" t="s">
        <v>32</v>
      </c>
      <c r="C24" s="2">
        <v>25190460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3470592.99</v>
      </c>
    </row>
    <row r="27" spans="1:3" x14ac:dyDescent="0.15">
      <c r="A27" s="1" t="s">
        <v>12</v>
      </c>
      <c r="B27" s="2"/>
      <c r="C27" s="2">
        <v>5038092</v>
      </c>
    </row>
    <row r="28" spans="1:3" x14ac:dyDescent="0.15">
      <c r="A28" s="1" t="s">
        <v>24</v>
      </c>
      <c r="B28" s="2"/>
      <c r="C28" s="2"/>
    </row>
    <row r="29" spans="1:3" x14ac:dyDescent="0.15">
      <c r="A29" s="1" t="s">
        <v>33</v>
      </c>
      <c r="C29" s="2">
        <v>3681.98</v>
      </c>
    </row>
    <row r="30" spans="1:3" x14ac:dyDescent="0.15">
      <c r="A30" s="1"/>
      <c r="B30" s="1" t="s">
        <v>38</v>
      </c>
      <c r="C30" s="2">
        <v>2978.97</v>
      </c>
    </row>
    <row r="31" spans="1:3" x14ac:dyDescent="0.15">
      <c r="A31" s="1"/>
      <c r="B31" s="1" t="s">
        <v>39</v>
      </c>
      <c r="C31" s="2">
        <v>703.01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963</v>
      </c>
    </row>
    <row r="40" spans="1:3" x14ac:dyDescent="0.15">
      <c r="A40" s="1" t="s">
        <v>16</v>
      </c>
      <c r="C40">
        <v>915</v>
      </c>
    </row>
    <row r="41" spans="1:3" x14ac:dyDescent="0.15">
      <c r="A41" s="1" t="s">
        <v>17</v>
      </c>
      <c r="C41">
        <v>3044</v>
      </c>
    </row>
    <row r="42" spans="1:3" x14ac:dyDescent="0.15">
      <c r="A42" s="1" t="s">
        <v>18</v>
      </c>
      <c r="C42">
        <v>4219</v>
      </c>
    </row>
    <row r="43" spans="1:3" x14ac:dyDescent="0.1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1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1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1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439.41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 t="s">
        <v>37</v>
      </c>
      <c r="C16" s="3">
        <v>37</v>
      </c>
    </row>
    <row r="17" spans="1:3" x14ac:dyDescent="0.15">
      <c r="A17" s="1"/>
      <c r="B17" s="1" t="s">
        <v>28</v>
      </c>
      <c r="C17" s="3">
        <v>37</v>
      </c>
    </row>
    <row r="18" spans="1:3" x14ac:dyDescent="0.15">
      <c r="A18" s="1"/>
      <c r="B18" t="s">
        <v>34</v>
      </c>
      <c r="C18" s="3">
        <v>4</v>
      </c>
    </row>
    <row r="19" spans="1:3" x14ac:dyDescent="0.15">
      <c r="A19" s="1"/>
      <c r="B19" t="s">
        <v>35</v>
      </c>
      <c r="C19" s="3">
        <v>33</v>
      </c>
    </row>
    <row r="20" spans="1:3" x14ac:dyDescent="0.15">
      <c r="A20" s="1"/>
      <c r="B20" s="1" t="s">
        <v>29</v>
      </c>
      <c r="C20" s="3">
        <v>0</v>
      </c>
    </row>
    <row r="21" spans="1:3" x14ac:dyDescent="0.15">
      <c r="A21" s="1" t="s">
        <v>36</v>
      </c>
      <c r="C21" s="2">
        <v>23836140</v>
      </c>
    </row>
    <row r="22" spans="1:3" x14ac:dyDescent="0.15">
      <c r="A22" s="1"/>
      <c r="B22" s="1" t="s">
        <v>30</v>
      </c>
      <c r="C22" s="2">
        <v>23836140</v>
      </c>
    </row>
    <row r="23" spans="1:3" x14ac:dyDescent="0.15">
      <c r="A23" s="1"/>
      <c r="B23" s="1" t="s">
        <v>31</v>
      </c>
      <c r="C23" s="2">
        <v>0</v>
      </c>
    </row>
    <row r="24" spans="1:3" x14ac:dyDescent="0.15">
      <c r="A24" s="1"/>
      <c r="B24" s="1" t="s">
        <v>32</v>
      </c>
      <c r="C24" s="2">
        <v>0</v>
      </c>
    </row>
    <row r="25" spans="1:3" x14ac:dyDescent="0.15">
      <c r="A25" s="1" t="s">
        <v>5</v>
      </c>
      <c r="B25" s="2"/>
      <c r="C25" s="2">
        <v>8000000</v>
      </c>
    </row>
    <row r="26" spans="1:3" x14ac:dyDescent="0.15">
      <c r="A26" s="1" t="s">
        <v>26</v>
      </c>
      <c r="B26" s="2"/>
      <c r="C26" s="2">
        <v>3677348.44</v>
      </c>
    </row>
    <row r="27" spans="1:3" x14ac:dyDescent="0.15">
      <c r="A27" s="1" t="s">
        <v>12</v>
      </c>
      <c r="B27" s="2"/>
      <c r="C27" s="2">
        <v>4767228</v>
      </c>
    </row>
    <row r="28" spans="1:3" x14ac:dyDescent="0.15">
      <c r="A28" s="1" t="s">
        <v>24</v>
      </c>
      <c r="B28" s="2"/>
      <c r="C28" s="2">
        <f>C27+C26-C25</f>
        <v>444576.43999999948</v>
      </c>
    </row>
    <row r="29" spans="1:3" x14ac:dyDescent="0.15">
      <c r="A29" s="1" t="s">
        <v>33</v>
      </c>
      <c r="C29" s="2">
        <v>3522.51</v>
      </c>
    </row>
    <row r="30" spans="1:3" x14ac:dyDescent="0.15">
      <c r="A30" s="1"/>
      <c r="B30" s="1" t="s">
        <v>38</v>
      </c>
      <c r="C30" s="2">
        <v>2849.95</v>
      </c>
    </row>
    <row r="31" spans="1:3" x14ac:dyDescent="0.15">
      <c r="A31" s="1"/>
      <c r="B31" s="1" t="s">
        <v>39</v>
      </c>
      <c r="C31" s="2">
        <v>672.56</v>
      </c>
    </row>
    <row r="32" spans="1:3" x14ac:dyDescent="0.15">
      <c r="A32" s="1"/>
      <c r="C32" s="2"/>
    </row>
    <row r="33" spans="1:3" x14ac:dyDescent="0.15">
      <c r="A33" s="1"/>
      <c r="C33" s="2"/>
    </row>
    <row r="34" spans="1:3" x14ac:dyDescent="0.15">
      <c r="A34" s="1"/>
      <c r="C34" s="2"/>
    </row>
    <row r="37" spans="1:3" x14ac:dyDescent="0.15">
      <c r="A37" s="1" t="s">
        <v>14</v>
      </c>
    </row>
    <row r="39" spans="1:3" x14ac:dyDescent="0.15">
      <c r="A39" s="1" t="s">
        <v>15</v>
      </c>
      <c r="C39">
        <v>879</v>
      </c>
    </row>
    <row r="40" spans="1:3" x14ac:dyDescent="0.15">
      <c r="A40" s="1" t="s">
        <v>16</v>
      </c>
      <c r="C40">
        <v>625</v>
      </c>
    </row>
    <row r="41" spans="1:3" x14ac:dyDescent="0.15">
      <c r="A41" s="1" t="s">
        <v>17</v>
      </c>
      <c r="C41">
        <v>3053</v>
      </c>
    </row>
    <row r="42" spans="1:3" x14ac:dyDescent="0.15">
      <c r="A42" s="1" t="s">
        <v>18</v>
      </c>
      <c r="C42">
        <v>4037</v>
      </c>
    </row>
    <row r="43" spans="1:3" x14ac:dyDescent="0.1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1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1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1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15">
      <c r="A15" s="1" t="s">
        <v>380</v>
      </c>
      <c r="B15" s="2">
        <f>B12+'20180117'!B15</f>
        <v>11887.259999999998</v>
      </c>
      <c r="G15" s="1"/>
      <c r="H15" s="1" t="s">
        <v>32</v>
      </c>
      <c r="I15" s="15">
        <f>I14+I13</f>
        <v>3707640</v>
      </c>
    </row>
    <row r="16" spans="1:10" x14ac:dyDescent="0.15">
      <c r="A16" s="1" t="s">
        <v>392</v>
      </c>
      <c r="B16" s="2">
        <f>B11-'20180101'!B11</f>
        <v>139835.99</v>
      </c>
      <c r="G16" s="1" t="s">
        <v>5</v>
      </c>
      <c r="H16" s="2"/>
      <c r="I16" s="15">
        <v>-2000000</v>
      </c>
    </row>
    <row r="17" spans="1:14" x14ac:dyDescent="0.15">
      <c r="A17" s="6"/>
      <c r="B17" s="2"/>
      <c r="G17" s="1" t="s">
        <v>26</v>
      </c>
      <c r="H17" s="2"/>
      <c r="I17" s="15">
        <v>10733170.08</v>
      </c>
    </row>
    <row r="18" spans="1:14" x14ac:dyDescent="0.15">
      <c r="G18" s="1" t="s">
        <v>12</v>
      </c>
      <c r="H18" s="2"/>
      <c r="I18" s="15">
        <v>834372</v>
      </c>
    </row>
    <row r="19" spans="1:14" x14ac:dyDescent="0.15">
      <c r="A19" s="2"/>
      <c r="G19" s="1" t="s">
        <v>24</v>
      </c>
      <c r="H19" s="2"/>
      <c r="I19" s="15">
        <f>I18+I17-I16</f>
        <v>13567542.08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466437.69</v>
      </c>
      <c r="N21" s="2"/>
    </row>
    <row r="22" spans="1:14" x14ac:dyDescent="0.15">
      <c r="G22" s="1"/>
      <c r="H22" s="1" t="s">
        <v>39</v>
      </c>
      <c r="I22" s="15">
        <v>109489.36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1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1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15">
      <c r="A28" s="1" t="s">
        <v>356</v>
      </c>
      <c r="B28" s="2">
        <f>B12+E8+I26</f>
        <v>7924.04</v>
      </c>
    </row>
    <row r="29" spans="1:14" x14ac:dyDescent="0.15">
      <c r="A29" s="1" t="s">
        <v>383</v>
      </c>
      <c r="B29" s="2">
        <f>B15+E11+I27</f>
        <v>40646.409999999989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-19538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1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1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1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1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15">
      <c r="A10" s="1" t="s">
        <v>7</v>
      </c>
      <c r="C10" s="2">
        <v>0</v>
      </c>
    </row>
    <row r="11" spans="1:8" x14ac:dyDescent="0.15">
      <c r="A11" s="1" t="s">
        <v>8</v>
      </c>
      <c r="C11" s="2">
        <v>801.24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C17" s="2">
        <v>29</v>
      </c>
    </row>
    <row r="18" spans="1:3" x14ac:dyDescent="0.15">
      <c r="A18" s="1" t="s">
        <v>29</v>
      </c>
      <c r="C18" s="2">
        <v>0</v>
      </c>
    </row>
    <row r="19" spans="1:3" x14ac:dyDescent="0.15">
      <c r="A19" s="1" t="s">
        <v>25</v>
      </c>
      <c r="C19" s="2">
        <v>29</v>
      </c>
    </row>
    <row r="20" spans="1:3" x14ac:dyDescent="0.15">
      <c r="A20" s="1" t="s">
        <v>30</v>
      </c>
      <c r="B20" s="2"/>
      <c r="C20" s="2">
        <v>18651060</v>
      </c>
    </row>
    <row r="21" spans="1:3" x14ac:dyDescent="0.15">
      <c r="A21" s="1" t="s">
        <v>31</v>
      </c>
      <c r="B21" s="2"/>
      <c r="C21" s="2">
        <v>0</v>
      </c>
    </row>
    <row r="22" spans="1:3" x14ac:dyDescent="0.15">
      <c r="A22" s="1" t="s">
        <v>32</v>
      </c>
      <c r="B22" s="2"/>
      <c r="C22" s="2">
        <v>18651060</v>
      </c>
    </row>
    <row r="23" spans="1:3" x14ac:dyDescent="0.15">
      <c r="A23" s="1" t="s">
        <v>26</v>
      </c>
      <c r="B23" s="2"/>
      <c r="C23" s="2">
        <v>1716167.84</v>
      </c>
    </row>
    <row r="24" spans="1:3" x14ac:dyDescent="0.15">
      <c r="A24" s="1" t="s">
        <v>12</v>
      </c>
      <c r="B24" s="2"/>
      <c r="C24" s="2">
        <v>3730212</v>
      </c>
    </row>
    <row r="25" spans="1:3" x14ac:dyDescent="0.15">
      <c r="A25" s="1" t="s">
        <v>24</v>
      </c>
      <c r="B25" s="2"/>
      <c r="C25" s="2">
        <v>446379.84</v>
      </c>
    </row>
    <row r="26" spans="1:3" x14ac:dyDescent="0.15">
      <c r="A26" s="1" t="s">
        <v>33</v>
      </c>
      <c r="C26" s="2">
        <v>2881.43</v>
      </c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3" x14ac:dyDescent="0.15">
      <c r="A34" s="1" t="s">
        <v>15</v>
      </c>
      <c r="C34">
        <v>855</v>
      </c>
    </row>
    <row r="35" spans="1:3" x14ac:dyDescent="0.15">
      <c r="A35" s="1" t="s">
        <v>16</v>
      </c>
      <c r="C35">
        <v>782</v>
      </c>
    </row>
    <row r="36" spans="1:3" x14ac:dyDescent="0.15">
      <c r="A36" s="1" t="s">
        <v>17</v>
      </c>
      <c r="C36">
        <v>2940</v>
      </c>
    </row>
    <row r="37" spans="1:3" x14ac:dyDescent="0.15">
      <c r="A37" s="1" t="s">
        <v>18</v>
      </c>
      <c r="C37">
        <v>3827</v>
      </c>
    </row>
    <row r="38" spans="1:3" x14ac:dyDescent="0.1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1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1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1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1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445.79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28</v>
      </c>
      <c r="B17">
        <v>19</v>
      </c>
      <c r="C17" s="2"/>
    </row>
    <row r="18" spans="1:3" x14ac:dyDescent="0.15">
      <c r="A18" s="1" t="s">
        <v>29</v>
      </c>
      <c r="B18">
        <v>2</v>
      </c>
      <c r="C18" s="2"/>
    </row>
    <row r="19" spans="1:3" x14ac:dyDescent="0.15">
      <c r="A19" s="1" t="s">
        <v>25</v>
      </c>
      <c r="B19">
        <v>21</v>
      </c>
      <c r="C19" s="2"/>
    </row>
    <row r="20" spans="1:3" x14ac:dyDescent="0.15">
      <c r="A20" s="1" t="s">
        <v>30</v>
      </c>
      <c r="B20" s="2">
        <v>12104520</v>
      </c>
      <c r="C20" s="2"/>
    </row>
    <row r="21" spans="1:3" x14ac:dyDescent="0.15">
      <c r="A21" s="1" t="s">
        <v>31</v>
      </c>
      <c r="B21" s="2">
        <v>-1296000</v>
      </c>
      <c r="C21" s="2"/>
    </row>
    <row r="22" spans="1:3" x14ac:dyDescent="0.15">
      <c r="A22" s="1" t="s">
        <v>32</v>
      </c>
      <c r="B22" s="2">
        <v>10808520</v>
      </c>
      <c r="C22" s="2"/>
    </row>
    <row r="23" spans="1:3" x14ac:dyDescent="0.15">
      <c r="A23" s="1" t="s">
        <v>26</v>
      </c>
      <c r="B23" s="2">
        <v>2936499.82</v>
      </c>
      <c r="C23" s="2"/>
    </row>
    <row r="24" spans="1:3" x14ac:dyDescent="0.15">
      <c r="A24" s="1" t="s">
        <v>12</v>
      </c>
      <c r="B24" s="2">
        <v>2420904</v>
      </c>
      <c r="C24" s="2"/>
    </row>
    <row r="25" spans="1:3" x14ac:dyDescent="0.15">
      <c r="A25" s="1" t="s">
        <v>24</v>
      </c>
      <c r="B25" s="2">
        <v>357403.82</v>
      </c>
      <c r="C25" s="2"/>
    </row>
    <row r="26" spans="1:3" x14ac:dyDescent="0.15">
      <c r="A26" s="1"/>
      <c r="C26" s="2"/>
    </row>
    <row r="27" spans="1:3" x14ac:dyDescent="0.15">
      <c r="A27" s="1"/>
      <c r="C27" s="2"/>
    </row>
    <row r="28" spans="1:3" x14ac:dyDescent="0.15">
      <c r="A28" s="1"/>
      <c r="C28" s="2"/>
    </row>
    <row r="29" spans="1:3" x14ac:dyDescent="0.15">
      <c r="A29" s="1"/>
      <c r="C29" s="2"/>
    </row>
    <row r="32" spans="1:3" x14ac:dyDescent="0.15">
      <c r="A32" s="1" t="s">
        <v>14</v>
      </c>
    </row>
    <row r="34" spans="1:2" x14ac:dyDescent="0.15">
      <c r="A34" s="1" t="s">
        <v>15</v>
      </c>
      <c r="B34">
        <v>426</v>
      </c>
    </row>
    <row r="35" spans="1:2" x14ac:dyDescent="0.15">
      <c r="A35" s="1" t="s">
        <v>16</v>
      </c>
      <c r="B35">
        <v>1115</v>
      </c>
    </row>
    <row r="36" spans="1:2" x14ac:dyDescent="0.15">
      <c r="A36" s="1" t="s">
        <v>17</v>
      </c>
      <c r="B36">
        <v>2881</v>
      </c>
    </row>
    <row r="37" spans="1:2" x14ac:dyDescent="0.15">
      <c r="A37" s="1" t="s">
        <v>18</v>
      </c>
      <c r="B37">
        <v>3411</v>
      </c>
    </row>
    <row r="38" spans="1:2" x14ac:dyDescent="0.1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1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1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1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1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212.15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C17" s="2">
        <v>20</v>
      </c>
    </row>
    <row r="18" spans="1:3" x14ac:dyDescent="0.15">
      <c r="A18" s="1" t="s">
        <v>23</v>
      </c>
      <c r="B18" s="2"/>
      <c r="C18" s="2">
        <v>12523200</v>
      </c>
    </row>
    <row r="19" spans="1:3" x14ac:dyDescent="0.15">
      <c r="A19" s="1" t="s">
        <v>26</v>
      </c>
      <c r="B19" s="2"/>
      <c r="C19" s="2">
        <v>2640710.29</v>
      </c>
    </row>
    <row r="20" spans="1:3" x14ac:dyDescent="0.15">
      <c r="A20" s="1" t="s">
        <v>12</v>
      </c>
      <c r="B20" s="2"/>
      <c r="C20" s="2">
        <v>2504640</v>
      </c>
    </row>
    <row r="21" spans="1:3" x14ac:dyDescent="0.15">
      <c r="A21" s="1" t="s">
        <v>24</v>
      </c>
      <c r="B21" s="2"/>
      <c r="C21" s="2">
        <v>145350.29</v>
      </c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736</v>
      </c>
    </row>
    <row r="31" spans="1:3" x14ac:dyDescent="0.15">
      <c r="A31" s="1" t="s">
        <v>16</v>
      </c>
      <c r="C31">
        <v>1233</v>
      </c>
    </row>
    <row r="32" spans="1:3" x14ac:dyDescent="0.15">
      <c r="A32" s="1" t="s">
        <v>17</v>
      </c>
      <c r="C32">
        <v>3168</v>
      </c>
    </row>
    <row r="33" spans="1:3" x14ac:dyDescent="0.15">
      <c r="A33" s="1" t="s">
        <v>18</v>
      </c>
      <c r="C33">
        <v>3452</v>
      </c>
    </row>
    <row r="34" spans="1:3" x14ac:dyDescent="0.1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3.5" x14ac:dyDescent="0.15"/>
  <cols>
    <col min="1" max="1" width="13.375" customWidth="1"/>
    <col min="2" max="2" width="19.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1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1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1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1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103.25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 t="s">
        <v>21</v>
      </c>
      <c r="C15" s="2"/>
    </row>
    <row r="16" spans="1:8" x14ac:dyDescent="0.15">
      <c r="A16" s="1"/>
      <c r="C16" s="2"/>
    </row>
    <row r="17" spans="1:3" x14ac:dyDescent="0.15">
      <c r="A17" s="1" t="s">
        <v>25</v>
      </c>
      <c r="B17">
        <v>21</v>
      </c>
      <c r="C17" s="2"/>
    </row>
    <row r="18" spans="1:3" x14ac:dyDescent="0.15">
      <c r="A18" s="1" t="s">
        <v>23</v>
      </c>
      <c r="B18" s="2">
        <v>13042260</v>
      </c>
      <c r="C18" s="2"/>
    </row>
    <row r="19" spans="1:3" x14ac:dyDescent="0.15">
      <c r="A19" s="1" t="s">
        <v>26</v>
      </c>
      <c r="B19" s="2">
        <v>2428554.1</v>
      </c>
      <c r="C19" s="2"/>
    </row>
    <row r="20" spans="1:3" x14ac:dyDescent="0.15">
      <c r="A20" s="1" t="s">
        <v>12</v>
      </c>
      <c r="B20" s="2">
        <v>2608452</v>
      </c>
      <c r="C20" s="2"/>
    </row>
    <row r="21" spans="1:3" x14ac:dyDescent="0.15">
      <c r="A21" s="1" t="s">
        <v>24</v>
      </c>
      <c r="B21" s="2">
        <v>35423.599999999999</v>
      </c>
      <c r="C21" s="2"/>
    </row>
    <row r="22" spans="1:3" x14ac:dyDescent="0.15">
      <c r="A22" s="1"/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14</v>
      </c>
    </row>
    <row r="30" spans="1:3" x14ac:dyDescent="0.15">
      <c r="A30" s="1" t="s">
        <v>15</v>
      </c>
      <c r="C30">
        <v>753</v>
      </c>
    </row>
    <row r="31" spans="1:3" x14ac:dyDescent="0.15">
      <c r="A31" s="1" t="s">
        <v>16</v>
      </c>
      <c r="C31">
        <v>1232</v>
      </c>
    </row>
    <row r="32" spans="1:3" x14ac:dyDescent="0.15">
      <c r="A32" s="1" t="s">
        <v>17</v>
      </c>
      <c r="C32">
        <v>3130</v>
      </c>
    </row>
    <row r="33" spans="1:3" x14ac:dyDescent="0.15">
      <c r="A33" s="1" t="s">
        <v>18</v>
      </c>
      <c r="C33">
        <v>3107</v>
      </c>
    </row>
    <row r="34" spans="1:3" x14ac:dyDescent="0.1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3.5" x14ac:dyDescent="0.15"/>
  <cols>
    <col min="1" max="1" width="13.375" customWidth="1"/>
    <col min="2" max="2" width="17.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1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1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1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1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15">
      <c r="A10" s="1" t="s">
        <v>7</v>
      </c>
      <c r="C10" s="2">
        <v>18000000</v>
      </c>
    </row>
    <row r="11" spans="1:8" x14ac:dyDescent="0.15">
      <c r="A11" s="1" t="s">
        <v>8</v>
      </c>
      <c r="C11" s="2">
        <v>125.97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B18">
        <v>20</v>
      </c>
    </row>
    <row r="19" spans="1:3" x14ac:dyDescent="0.15">
      <c r="A19" s="1" t="s">
        <v>23</v>
      </c>
      <c r="B19" s="2">
        <v>12384900</v>
      </c>
      <c r="C19" s="2"/>
    </row>
    <row r="20" spans="1:3" x14ac:dyDescent="0.15">
      <c r="A20" s="1" t="s">
        <v>26</v>
      </c>
      <c r="B20" s="2">
        <v>2586321.73</v>
      </c>
      <c r="C20" s="2"/>
    </row>
    <row r="21" spans="1:3" x14ac:dyDescent="0.15">
      <c r="A21" s="1" t="s">
        <v>12</v>
      </c>
      <c r="B21" s="2">
        <v>2492880</v>
      </c>
      <c r="C21" s="2"/>
    </row>
    <row r="22" spans="1:3" x14ac:dyDescent="0.15">
      <c r="A22" s="1" t="s">
        <v>24</v>
      </c>
      <c r="B22" s="2">
        <v>83100</v>
      </c>
      <c r="C22" s="2"/>
    </row>
    <row r="23" spans="1:3" x14ac:dyDescent="0.15">
      <c r="A23" s="1"/>
      <c r="C23" s="2"/>
    </row>
    <row r="24" spans="1:3" x14ac:dyDescent="0.15">
      <c r="A24" s="1"/>
      <c r="C24" s="2"/>
    </row>
    <row r="25" spans="1:3" x14ac:dyDescent="0.15">
      <c r="A25" s="1"/>
      <c r="C25" s="2"/>
    </row>
    <row r="26" spans="1:3" x14ac:dyDescent="0.15">
      <c r="A26" s="1"/>
      <c r="C26" s="2"/>
    </row>
    <row r="29" spans="1:3" x14ac:dyDescent="0.15">
      <c r="A29" s="1" t="s">
        <v>20</v>
      </c>
    </row>
    <row r="31" spans="1:3" x14ac:dyDescent="0.15">
      <c r="A31" s="1" t="s">
        <v>15</v>
      </c>
      <c r="B31">
        <v>801</v>
      </c>
    </row>
    <row r="32" spans="1:3" x14ac:dyDescent="0.15">
      <c r="A32" s="1" t="s">
        <v>16</v>
      </c>
      <c r="B32">
        <v>1250</v>
      </c>
    </row>
    <row r="33" spans="1:2" x14ac:dyDescent="0.15">
      <c r="A33" s="1" t="s">
        <v>17</v>
      </c>
      <c r="B33">
        <v>3180</v>
      </c>
    </row>
    <row r="34" spans="1:2" x14ac:dyDescent="0.15">
      <c r="A34" s="1" t="s">
        <v>18</v>
      </c>
      <c r="B34">
        <v>2991</v>
      </c>
    </row>
    <row r="35" spans="1:2" x14ac:dyDescent="0.1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1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1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1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279.89</v>
      </c>
    </row>
    <row r="12" spans="1:8" x14ac:dyDescent="0.15">
      <c r="A12" s="1"/>
      <c r="C12" s="2"/>
    </row>
    <row r="13" spans="1:8" x14ac:dyDescent="0.15">
      <c r="A13" s="1"/>
      <c r="C13" s="2"/>
    </row>
    <row r="14" spans="1:8" x14ac:dyDescent="0.15">
      <c r="A14" s="1"/>
      <c r="C14" s="2"/>
    </row>
    <row r="15" spans="1:8" x14ac:dyDescent="0.15">
      <c r="A15" s="1"/>
      <c r="C15" s="2"/>
    </row>
    <row r="16" spans="1:8" x14ac:dyDescent="0.15">
      <c r="A16" s="1" t="s">
        <v>21</v>
      </c>
      <c r="C16" s="2"/>
    </row>
    <row r="17" spans="1:3" x14ac:dyDescent="0.15">
      <c r="A17" s="1"/>
      <c r="C17" s="2"/>
    </row>
    <row r="18" spans="1:3" x14ac:dyDescent="0.15">
      <c r="A18" s="1" t="s">
        <v>25</v>
      </c>
      <c r="C18">
        <v>18</v>
      </c>
    </row>
    <row r="19" spans="1:3" x14ac:dyDescent="0.15">
      <c r="A19" s="1" t="s">
        <v>22</v>
      </c>
      <c r="C19" s="2">
        <v>2063.0555555555552</v>
      </c>
    </row>
    <row r="20" spans="1:3" x14ac:dyDescent="0.15">
      <c r="A20" s="1" t="s">
        <v>23</v>
      </c>
      <c r="C20" s="2">
        <v>11140500</v>
      </c>
    </row>
    <row r="21" spans="1:3" x14ac:dyDescent="0.15">
      <c r="A21" s="1" t="s">
        <v>26</v>
      </c>
      <c r="C21" s="2">
        <v>2823232.1</v>
      </c>
    </row>
    <row r="22" spans="1:3" x14ac:dyDescent="0.15">
      <c r="A22" s="1" t="s">
        <v>27</v>
      </c>
      <c r="C22" s="2">
        <v>2241000</v>
      </c>
    </row>
    <row r="23" spans="1:3" x14ac:dyDescent="0.15">
      <c r="A23" s="1" t="s">
        <v>24</v>
      </c>
      <c r="C23" s="2">
        <v>86883.04</v>
      </c>
    </row>
    <row r="24" spans="1:3" x14ac:dyDescent="0.15">
      <c r="A24" s="1"/>
      <c r="C24" s="2"/>
    </row>
    <row r="25" spans="1:3" x14ac:dyDescent="0.15">
      <c r="A25" s="1"/>
      <c r="C25" s="2"/>
    </row>
    <row r="28" spans="1:3" x14ac:dyDescent="0.15">
      <c r="A28" s="1" t="s">
        <v>20</v>
      </c>
    </row>
    <row r="30" spans="1:3" x14ac:dyDescent="0.15">
      <c r="A30" s="1" t="s">
        <v>15</v>
      </c>
      <c r="C30">
        <v>777</v>
      </c>
    </row>
    <row r="31" spans="1:3" x14ac:dyDescent="0.15">
      <c r="A31" s="1" t="s">
        <v>16</v>
      </c>
      <c r="C31">
        <v>1245</v>
      </c>
    </row>
    <row r="32" spans="1:3" x14ac:dyDescent="0.15">
      <c r="A32" s="1" t="s">
        <v>17</v>
      </c>
      <c r="C32">
        <v>3124</v>
      </c>
    </row>
    <row r="33" spans="1:3" x14ac:dyDescent="0.15">
      <c r="A33" s="1" t="s">
        <v>18</v>
      </c>
      <c r="C33">
        <v>2940</v>
      </c>
    </row>
    <row r="34" spans="1:3" x14ac:dyDescent="0.1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1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1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1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1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15">
      <c r="A10" s="1" t="s">
        <v>7</v>
      </c>
      <c r="C10" s="2">
        <v>9000000</v>
      </c>
    </row>
    <row r="11" spans="1:8" x14ac:dyDescent="0.15">
      <c r="A11" s="1" t="s">
        <v>8</v>
      </c>
      <c r="C11" s="2">
        <v>162.68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730</v>
      </c>
    </row>
    <row r="17" spans="1:3" x14ac:dyDescent="0.15">
      <c r="A17" s="1" t="s">
        <v>16</v>
      </c>
      <c r="C17">
        <v>1338</v>
      </c>
    </row>
    <row r="18" spans="1:3" x14ac:dyDescent="0.15">
      <c r="A18" s="1" t="s">
        <v>17</v>
      </c>
      <c r="C18">
        <v>3250</v>
      </c>
    </row>
    <row r="19" spans="1:3" x14ac:dyDescent="0.15">
      <c r="A19" s="1" t="s">
        <v>18</v>
      </c>
      <c r="C19">
        <v>2626</v>
      </c>
    </row>
    <row r="20" spans="1:3" x14ac:dyDescent="0.1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1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1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1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1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15">
      <c r="A10" s="1" t="s">
        <v>7</v>
      </c>
      <c r="C10" s="2">
        <v>12000000</v>
      </c>
    </row>
    <row r="11" spans="1:8" x14ac:dyDescent="0.15">
      <c r="A11" s="1" t="s">
        <v>8</v>
      </c>
      <c r="C11" s="2">
        <v>369.88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727</v>
      </c>
    </row>
    <row r="17" spans="1:3" x14ac:dyDescent="0.15">
      <c r="A17" s="1" t="s">
        <v>16</v>
      </c>
      <c r="C17" s="3">
        <v>1184</v>
      </c>
    </row>
    <row r="18" spans="1:3" x14ac:dyDescent="0.15">
      <c r="A18" s="1" t="s">
        <v>17</v>
      </c>
      <c r="C18" s="3">
        <v>3271</v>
      </c>
    </row>
    <row r="19" spans="1:3" x14ac:dyDescent="0.15">
      <c r="A19" s="1" t="s">
        <v>18</v>
      </c>
      <c r="C19" s="3">
        <v>2429</v>
      </c>
    </row>
    <row r="20" spans="1:3" x14ac:dyDescent="0.1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1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1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1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1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15">
      <c r="A10" s="1" t="s">
        <v>7</v>
      </c>
      <c r="C10" s="2">
        <v>21000000</v>
      </c>
    </row>
    <row r="11" spans="1:8" x14ac:dyDescent="0.15">
      <c r="A11" s="1" t="s">
        <v>8</v>
      </c>
      <c r="C11" s="2">
        <v>156.83000000000001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891</v>
      </c>
    </row>
    <row r="17" spans="1:3" x14ac:dyDescent="0.15">
      <c r="A17" s="1" t="s">
        <v>16</v>
      </c>
      <c r="C17">
        <v>822</v>
      </c>
    </row>
    <row r="18" spans="1:3" x14ac:dyDescent="0.15">
      <c r="A18" s="1" t="s">
        <v>17</v>
      </c>
      <c r="C18">
        <v>3694</v>
      </c>
    </row>
    <row r="19" spans="1:3" x14ac:dyDescent="0.15">
      <c r="A19" s="1" t="s">
        <v>18</v>
      </c>
      <c r="C19">
        <v>2674</v>
      </c>
    </row>
    <row r="20" spans="1:3" x14ac:dyDescent="0.1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1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1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1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1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111.14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1055</v>
      </c>
    </row>
    <row r="17" spans="1:3" x14ac:dyDescent="0.15">
      <c r="A17" s="1" t="s">
        <v>16</v>
      </c>
      <c r="C17">
        <v>699</v>
      </c>
    </row>
    <row r="18" spans="1:3" x14ac:dyDescent="0.15">
      <c r="A18" s="1" t="s">
        <v>17</v>
      </c>
      <c r="C18">
        <v>3660</v>
      </c>
    </row>
    <row r="19" spans="1:3" x14ac:dyDescent="0.15">
      <c r="A19" s="1" t="s">
        <v>18</v>
      </c>
      <c r="C19">
        <v>2734</v>
      </c>
    </row>
    <row r="20" spans="1:3" x14ac:dyDescent="0.1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5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1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1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1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1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1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1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15">
      <c r="A15" s="1" t="s">
        <v>380</v>
      </c>
      <c r="B15" s="2">
        <f>B12+'20180116'!B15</f>
        <v>10434.619999999999</v>
      </c>
      <c r="G15" s="1"/>
      <c r="H15" s="1" t="s">
        <v>32</v>
      </c>
      <c r="I15" s="15">
        <f>I14+I13</f>
        <v>13921500</v>
      </c>
    </row>
    <row r="16" spans="1:10" x14ac:dyDescent="0.15">
      <c r="A16" s="1" t="s">
        <v>392</v>
      </c>
      <c r="B16" s="2">
        <f>B11-'20180101'!B11</f>
        <v>121638.29000000004</v>
      </c>
      <c r="G16" s="1" t="s">
        <v>5</v>
      </c>
      <c r="H16" s="2"/>
      <c r="I16" s="15">
        <v>7000000</v>
      </c>
    </row>
    <row r="17" spans="1:14" x14ac:dyDescent="0.15">
      <c r="A17" s="6"/>
      <c r="B17" s="2"/>
      <c r="G17" s="1" t="s">
        <v>26</v>
      </c>
      <c r="H17" s="2"/>
      <c r="I17" s="15">
        <v>17336341.280000001</v>
      </c>
    </row>
    <row r="18" spans="1:14" x14ac:dyDescent="0.15">
      <c r="G18" s="1" t="s">
        <v>12</v>
      </c>
      <c r="H18" s="2"/>
      <c r="I18" s="15">
        <v>3046158</v>
      </c>
    </row>
    <row r="19" spans="1:14" x14ac:dyDescent="0.15">
      <c r="A19" s="2"/>
      <c r="G19" s="1" t="s">
        <v>24</v>
      </c>
      <c r="H19" s="2"/>
      <c r="I19" s="15">
        <f>I18+I17-I16</f>
        <v>13382499.280000001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463541.26</v>
      </c>
      <c r="N21" s="2"/>
    </row>
    <row r="22" spans="1:14" x14ac:dyDescent="0.15">
      <c r="G22" s="1"/>
      <c r="H22" s="1" t="s">
        <v>39</v>
      </c>
      <c r="I22" s="15">
        <v>108821.16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1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1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15">
      <c r="A28" s="1" t="s">
        <v>356</v>
      </c>
      <c r="B28" s="2">
        <f>B12+E8+I26</f>
        <v>5420.7</v>
      </c>
    </row>
    <row r="29" spans="1:14" x14ac:dyDescent="0.15">
      <c r="A29" s="1" t="s">
        <v>383</v>
      </c>
      <c r="B29" s="2">
        <f>B15+E11+I27</f>
        <v>32722.369999999995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1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/>
    </row>
    <row r="44" spans="1:23" x14ac:dyDescent="0.15">
      <c r="A44" s="8" t="s">
        <v>233</v>
      </c>
      <c r="D44" s="1" t="s">
        <v>375</v>
      </c>
      <c r="E44" s="2">
        <v>-55548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1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1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1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1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15">
      <c r="A10" s="1" t="s">
        <v>7</v>
      </c>
      <c r="C10" s="2">
        <v>27000000</v>
      </c>
    </row>
    <row r="11" spans="1:8" x14ac:dyDescent="0.15">
      <c r="A11" s="1" t="s">
        <v>8</v>
      </c>
      <c r="C11" s="2">
        <v>294.45</v>
      </c>
    </row>
    <row r="14" spans="1:8" x14ac:dyDescent="0.15">
      <c r="A14" s="1" t="s">
        <v>14</v>
      </c>
    </row>
    <row r="16" spans="1:8" x14ac:dyDescent="0.15">
      <c r="A16" s="1" t="s">
        <v>15</v>
      </c>
      <c r="C16" s="3">
        <v>1115</v>
      </c>
      <c r="H16" s="2"/>
    </row>
    <row r="17" spans="1:3" x14ac:dyDescent="0.15">
      <c r="A17" s="1" t="s">
        <v>16</v>
      </c>
      <c r="C17" s="3">
        <v>615</v>
      </c>
    </row>
    <row r="18" spans="1:3" x14ac:dyDescent="0.15">
      <c r="A18" s="1" t="s">
        <v>17</v>
      </c>
      <c r="C18" s="3">
        <v>3673</v>
      </c>
    </row>
    <row r="19" spans="1:3" x14ac:dyDescent="0.15">
      <c r="A19" s="1" t="s">
        <v>18</v>
      </c>
      <c r="C19" s="3">
        <v>2713</v>
      </c>
    </row>
    <row r="20" spans="1:3" x14ac:dyDescent="0.1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1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1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1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1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1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15">
      <c r="A10" s="1" t="s">
        <v>7</v>
      </c>
      <c r="C10" s="2">
        <v>24000000</v>
      </c>
    </row>
    <row r="11" spans="1:8" x14ac:dyDescent="0.15">
      <c r="A11" s="1" t="s">
        <v>8</v>
      </c>
      <c r="C11" s="2">
        <v>212.11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1296</v>
      </c>
    </row>
    <row r="17" spans="1:3" x14ac:dyDescent="0.15">
      <c r="A17" s="1" t="s">
        <v>16</v>
      </c>
      <c r="C17">
        <v>619</v>
      </c>
    </row>
    <row r="18" spans="1:3" x14ac:dyDescent="0.15">
      <c r="A18" s="1" t="s">
        <v>17</v>
      </c>
      <c r="C18">
        <v>3644</v>
      </c>
    </row>
    <row r="19" spans="1:3" x14ac:dyDescent="0.15">
      <c r="A19" s="1" t="s">
        <v>18</v>
      </c>
      <c r="C19">
        <v>2456</v>
      </c>
    </row>
    <row r="20" spans="1:3" x14ac:dyDescent="0.1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3.5" x14ac:dyDescent="0.15"/>
  <cols>
    <col min="1" max="1" width="13.375" customWidth="1"/>
    <col min="2" max="2" width="8.125" customWidth="1"/>
    <col min="3" max="3" width="18.375" bestFit="1" customWidth="1"/>
    <col min="6" max="6" width="19.75" customWidth="1"/>
    <col min="7" max="7" width="9.5" bestFit="1" customWidth="1"/>
    <col min="8" max="8" width="20.5" customWidth="1"/>
  </cols>
  <sheetData>
    <row r="1" spans="1:8" x14ac:dyDescent="0.15">
      <c r="A1" s="1" t="s">
        <v>0</v>
      </c>
      <c r="F1" s="1" t="s">
        <v>9</v>
      </c>
    </row>
    <row r="3" spans="1:8" x14ac:dyDescent="0.1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1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1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1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1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1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1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15">
      <c r="A10" s="1" t="s">
        <v>7</v>
      </c>
      <c r="C10" s="2">
        <v>33000000</v>
      </c>
    </row>
    <row r="11" spans="1:8" x14ac:dyDescent="0.15">
      <c r="A11" s="1" t="s">
        <v>8</v>
      </c>
      <c r="C11" s="2">
        <v>175.61</v>
      </c>
    </row>
    <row r="14" spans="1:8" x14ac:dyDescent="0.15">
      <c r="A14" s="1" t="s">
        <v>14</v>
      </c>
    </row>
    <row r="16" spans="1:8" x14ac:dyDescent="0.15">
      <c r="A16" s="1" t="s">
        <v>15</v>
      </c>
      <c r="C16">
        <v>1302</v>
      </c>
    </row>
    <row r="17" spans="1:3" x14ac:dyDescent="0.15">
      <c r="A17" s="1" t="s">
        <v>16</v>
      </c>
      <c r="C17">
        <v>427</v>
      </c>
    </row>
    <row r="18" spans="1:3" x14ac:dyDescent="0.15">
      <c r="A18" s="1" t="s">
        <v>17</v>
      </c>
      <c r="C18">
        <v>3347</v>
      </c>
    </row>
    <row r="19" spans="1:3" x14ac:dyDescent="0.15">
      <c r="A19" s="1" t="s">
        <v>18</v>
      </c>
      <c r="C19">
        <v>2358</v>
      </c>
    </row>
    <row r="20" spans="1:3" x14ac:dyDescent="0.1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1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1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1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1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1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1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15">
      <c r="A15" s="1" t="s">
        <v>380</v>
      </c>
      <c r="B15" s="2">
        <f>B12+'20180115'!B15</f>
        <v>9114.9499999999989</v>
      </c>
      <c r="G15" s="1"/>
      <c r="H15" s="1" t="s">
        <v>32</v>
      </c>
      <c r="I15" s="15">
        <f>I14+I13</f>
        <v>37662240</v>
      </c>
    </row>
    <row r="16" spans="1:10" x14ac:dyDescent="0.15">
      <c r="A16" s="1" t="s">
        <v>392</v>
      </c>
      <c r="B16" s="2">
        <f>B11-'20180101'!B11</f>
        <v>109753.39000000013</v>
      </c>
      <c r="G16" s="1" t="s">
        <v>5</v>
      </c>
      <c r="H16" s="2"/>
      <c r="I16" s="15">
        <v>7000000</v>
      </c>
    </row>
    <row r="17" spans="1:14" x14ac:dyDescent="0.15">
      <c r="A17" s="6"/>
      <c r="B17" s="2"/>
      <c r="G17" s="1" t="s">
        <v>26</v>
      </c>
      <c r="H17" s="2"/>
      <c r="I17" s="15">
        <v>13768973.109999999</v>
      </c>
    </row>
    <row r="18" spans="1:14" x14ac:dyDescent="0.15">
      <c r="G18" s="1" t="s">
        <v>12</v>
      </c>
      <c r="H18" s="2"/>
      <c r="I18" s="15">
        <v>6632118</v>
      </c>
    </row>
    <row r="19" spans="1:14" x14ac:dyDescent="0.15">
      <c r="A19" s="2"/>
      <c r="G19" s="1" t="s">
        <v>24</v>
      </c>
      <c r="H19" s="2"/>
      <c r="I19" s="15">
        <f>I18+I17-I16</f>
        <v>13401091.109999999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460967.33</v>
      </c>
      <c r="N21" s="2"/>
    </row>
    <row r="22" spans="1:14" x14ac:dyDescent="0.15">
      <c r="G22" s="1"/>
      <c r="H22" s="1" t="s">
        <v>39</v>
      </c>
      <c r="I22" s="15">
        <v>108227.33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1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1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15">
      <c r="A28" s="1" t="s">
        <v>356</v>
      </c>
      <c r="B28" s="2">
        <f>B12+E8+I26</f>
        <v>6701.74</v>
      </c>
    </row>
    <row r="29" spans="1:14" x14ac:dyDescent="0.15">
      <c r="A29" s="1" t="s">
        <v>383</v>
      </c>
      <c r="B29" s="2">
        <f>B15+E11+I27</f>
        <v>27301.67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1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-379970</v>
      </c>
    </row>
    <row r="44" spans="1:23" x14ac:dyDescent="0.15">
      <c r="A44" s="8" t="s">
        <v>233</v>
      </c>
      <c r="D44" s="1" t="s">
        <v>375</v>
      </c>
      <c r="E44" s="2">
        <v>-67297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1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1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1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1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1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1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15">
      <c r="A15" s="1" t="s">
        <v>380</v>
      </c>
      <c r="B15" s="2">
        <f>B12+'20180112'!B15</f>
        <v>7735.2699999999986</v>
      </c>
      <c r="G15" s="1"/>
      <c r="H15" s="1" t="s">
        <v>32</v>
      </c>
      <c r="I15" s="15">
        <f>I14+I13</f>
        <v>50208585</v>
      </c>
    </row>
    <row r="16" spans="1:10" x14ac:dyDescent="0.15">
      <c r="A16" s="1" t="s">
        <v>392</v>
      </c>
      <c r="B16" s="2">
        <f>B11-'20180101'!B11</f>
        <v>99636.270000000019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13820018.17</v>
      </c>
    </row>
    <row r="18" spans="1:14" x14ac:dyDescent="0.15">
      <c r="G18" s="1" t="s">
        <v>12</v>
      </c>
      <c r="H18" s="2"/>
      <c r="I18" s="15">
        <v>8994060</v>
      </c>
    </row>
    <row r="19" spans="1:14" x14ac:dyDescent="0.15">
      <c r="A19" s="2"/>
      <c r="G19" s="1" t="s">
        <v>24</v>
      </c>
      <c r="H19" s="2"/>
      <c r="I19" s="15">
        <f>I18+I17-I16</f>
        <v>12814078.170000002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458669.73</v>
      </c>
      <c r="N21" s="2"/>
    </row>
    <row r="22" spans="1:14" x14ac:dyDescent="0.15">
      <c r="G22" s="1"/>
      <c r="H22" s="1" t="s">
        <v>39</v>
      </c>
      <c r="I22" s="15">
        <v>107697.27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1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1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15">
      <c r="A28" s="1" t="s">
        <v>356</v>
      </c>
      <c r="B28" s="2">
        <f>B12+E8+I26</f>
        <v>4098.9399999999996</v>
      </c>
    </row>
    <row r="29" spans="1:14" x14ac:dyDescent="0.15">
      <c r="A29" s="1" t="s">
        <v>383</v>
      </c>
      <c r="B29" s="2">
        <f>B15+E11+I27</f>
        <v>20599.93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1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94546</v>
      </c>
    </row>
    <row r="44" spans="1:23" x14ac:dyDescent="0.15">
      <c r="A44" s="8" t="s">
        <v>233</v>
      </c>
      <c r="D44" s="1" t="s">
        <v>375</v>
      </c>
      <c r="E44" s="2">
        <v>7657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1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1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1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1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1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15">
      <c r="A15" s="1" t="s">
        <v>380</v>
      </c>
      <c r="B15" s="2">
        <f>B12+'20180111'!B15</f>
        <v>7134.1599999999989</v>
      </c>
      <c r="G15" s="1"/>
      <c r="H15" s="1" t="s">
        <v>32</v>
      </c>
      <c r="I15" s="15">
        <f>I14+I13</f>
        <v>54973920</v>
      </c>
    </row>
    <row r="16" spans="1:10" x14ac:dyDescent="0.15">
      <c r="A16" s="1" t="s">
        <v>392</v>
      </c>
      <c r="B16" s="2">
        <f>B11-'20180101'!B11</f>
        <v>92608.850000000093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11514035.800000001</v>
      </c>
    </row>
    <row r="18" spans="1:14" x14ac:dyDescent="0.15">
      <c r="G18" s="1" t="s">
        <v>12</v>
      </c>
      <c r="H18" s="2"/>
      <c r="I18" s="15">
        <v>10963908</v>
      </c>
    </row>
    <row r="19" spans="1:14" x14ac:dyDescent="0.15">
      <c r="A19" s="2"/>
      <c r="G19" s="1" t="s">
        <v>24</v>
      </c>
      <c r="H19" s="2"/>
      <c r="I19" s="15">
        <f>I18+I17-I16</f>
        <v>12477943.800000001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456768.36</v>
      </c>
      <c r="N21" s="2"/>
    </row>
    <row r="22" spans="1:14" x14ac:dyDescent="0.15">
      <c r="G22" s="1"/>
      <c r="H22" s="1" t="s">
        <v>39</v>
      </c>
      <c r="I22" s="15">
        <v>107258.64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1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1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15">
      <c r="A28" s="1" t="s">
        <v>356</v>
      </c>
      <c r="B28" s="2">
        <f>B12+E8+I26</f>
        <v>1416.55</v>
      </c>
    </row>
    <row r="29" spans="1:14" x14ac:dyDescent="0.15">
      <c r="A29" s="1" t="s">
        <v>383</v>
      </c>
      <c r="B29" s="2">
        <f>B15+E11+I27</f>
        <v>16500.989999999998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1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-352901</v>
      </c>
    </row>
    <row r="44" spans="1:23" x14ac:dyDescent="0.15">
      <c r="A44" s="8" t="s">
        <v>233</v>
      </c>
      <c r="D44" s="1" t="s">
        <v>375</v>
      </c>
      <c r="E44" s="2">
        <v>21537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1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1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1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1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15">
      <c r="A15" s="1" t="s">
        <v>380</v>
      </c>
      <c r="B15" s="2">
        <f>B12+'20180110'!B15</f>
        <v>6796.2999999999993</v>
      </c>
      <c r="G15" s="1"/>
      <c r="H15" s="1" t="s">
        <v>32</v>
      </c>
      <c r="I15" s="15">
        <f>I14+I13</f>
        <v>54877800</v>
      </c>
    </row>
    <row r="16" spans="1:10" x14ac:dyDescent="0.15">
      <c r="A16" s="1" t="s">
        <v>392</v>
      </c>
      <c r="B16" s="2">
        <f>B11-'20180101'!B11</f>
        <v>81646.540000000037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10642126.289999999</v>
      </c>
    </row>
    <row r="18" spans="1:14" x14ac:dyDescent="0.15">
      <c r="G18" s="1" t="s">
        <v>12</v>
      </c>
      <c r="H18" s="2"/>
      <c r="I18" s="15">
        <v>11754171</v>
      </c>
    </row>
    <row r="19" spans="1:14" x14ac:dyDescent="0.15">
      <c r="A19" s="2"/>
      <c r="G19" s="1" t="s">
        <v>24</v>
      </c>
      <c r="H19" s="2"/>
      <c r="I19" s="15">
        <f>I18+I17-I16</f>
        <v>12396297.289999999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455504.91</v>
      </c>
      <c r="N21" s="2"/>
    </row>
    <row r="22" spans="1:14" x14ac:dyDescent="0.15">
      <c r="G22" s="1"/>
      <c r="H22" s="1" t="s">
        <v>39</v>
      </c>
      <c r="I22" s="15">
        <v>106967.15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1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1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15">
      <c r="A28" s="1" t="s">
        <v>356</v>
      </c>
      <c r="B28" s="2">
        <f>B12+E8+I26</f>
        <v>3467.9700000000003</v>
      </c>
    </row>
    <row r="29" spans="1:14" x14ac:dyDescent="0.15">
      <c r="A29" s="1" t="s">
        <v>383</v>
      </c>
      <c r="B29" s="2">
        <f>B15+E11+I27</f>
        <v>15084.44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1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33486</v>
      </c>
    </row>
    <row r="44" spans="1:23" x14ac:dyDescent="0.15">
      <c r="A44" s="8" t="s">
        <v>233</v>
      </c>
      <c r="D44" s="1" t="s">
        <v>375</v>
      </c>
      <c r="E44" s="2">
        <v>194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1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1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1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1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1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15">
      <c r="A15" s="1" t="s">
        <v>380</v>
      </c>
      <c r="B15" s="2">
        <f>B12+'20180109'!B15</f>
        <v>5802.6099999999988</v>
      </c>
      <c r="G15" s="1"/>
      <c r="H15" s="1" t="s">
        <v>32</v>
      </c>
      <c r="I15" s="15">
        <f>I14+I13</f>
        <v>63504000</v>
      </c>
    </row>
    <row r="16" spans="1:10" x14ac:dyDescent="0.15">
      <c r="A16" s="1" t="s">
        <v>392</v>
      </c>
      <c r="B16" s="2">
        <f>B11-'20180101'!B11</f>
        <v>80062.989999999991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10881981.57</v>
      </c>
    </row>
    <row r="18" spans="1:14" x14ac:dyDescent="0.15">
      <c r="G18" s="1" t="s">
        <v>12</v>
      </c>
      <c r="H18" s="2"/>
      <c r="I18" s="15">
        <v>14078079</v>
      </c>
    </row>
    <row r="19" spans="1:14" x14ac:dyDescent="0.15">
      <c r="A19" s="2"/>
      <c r="G19" s="1" t="s">
        <v>24</v>
      </c>
      <c r="H19" s="2"/>
      <c r="I19" s="15">
        <f>I18+I17-I16</f>
        <v>14960060.57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452270.04</v>
      </c>
      <c r="N21" s="2"/>
    </row>
    <row r="22" spans="1:14" x14ac:dyDescent="0.15">
      <c r="G22" s="1"/>
      <c r="H22" s="1" t="s">
        <v>39</v>
      </c>
      <c r="I22" s="15">
        <v>106220.87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1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1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15">
      <c r="A28" s="1" t="s">
        <v>356</v>
      </c>
      <c r="B28" s="2">
        <f>B12+E8+I26</f>
        <v>2849.72</v>
      </c>
    </row>
    <row r="29" spans="1:14" x14ac:dyDescent="0.15">
      <c r="A29" s="1" t="s">
        <v>383</v>
      </c>
      <c r="B29" s="2">
        <f>B15+E11+I27</f>
        <v>11616.469999999998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1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114649</v>
      </c>
    </row>
    <row r="44" spans="1:23" x14ac:dyDescent="0.15">
      <c r="A44" s="8" t="s">
        <v>233</v>
      </c>
      <c r="D44" s="1" t="s">
        <v>375</v>
      </c>
      <c r="E44" s="2">
        <v>-12988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1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1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1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1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15">
      <c r="A15" s="1" t="s">
        <v>380</v>
      </c>
      <c r="B15" s="2">
        <f>B12+'20180108'!B15</f>
        <v>4697.2599999999993</v>
      </c>
      <c r="G15" s="1"/>
      <c r="H15" s="1" t="s">
        <v>32</v>
      </c>
      <c r="I15" s="15">
        <f>I14+I13</f>
        <v>70849260</v>
      </c>
    </row>
    <row r="16" spans="1:10" x14ac:dyDescent="0.15">
      <c r="A16" s="1" t="s">
        <v>392</v>
      </c>
      <c r="B16" s="2">
        <f>B11-'20180101'!B11</f>
        <v>78234.229999999981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10149924.140000001</v>
      </c>
    </row>
    <row r="18" spans="1:14" x14ac:dyDescent="0.15">
      <c r="G18" s="1" t="s">
        <v>12</v>
      </c>
      <c r="H18" s="2"/>
      <c r="I18" s="15">
        <v>14223555</v>
      </c>
    </row>
    <row r="19" spans="1:14" x14ac:dyDescent="0.15">
      <c r="A19" s="2"/>
      <c r="G19" s="1" t="s">
        <v>24</v>
      </c>
      <c r="H19" s="2"/>
      <c r="I19" s="15">
        <f>I18+I17-I16</f>
        <v>14373479.140000001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448786.8</v>
      </c>
      <c r="N21" s="2"/>
    </row>
    <row r="22" spans="1:14" x14ac:dyDescent="0.15">
      <c r="G22" s="1"/>
      <c r="H22" s="1" t="s">
        <v>39</v>
      </c>
      <c r="I22" s="15">
        <v>105417.3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1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1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15">
      <c r="A28" s="1" t="s">
        <v>356</v>
      </c>
      <c r="B28" s="2">
        <f>B12+E8+I26</f>
        <v>664.75</v>
      </c>
    </row>
    <row r="29" spans="1:14" x14ac:dyDescent="0.15">
      <c r="A29" s="1" t="s">
        <v>383</v>
      </c>
      <c r="B29" s="2">
        <f>B15+E11+I27</f>
        <v>8766.75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1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-82521</v>
      </c>
    </row>
    <row r="44" spans="1:23" x14ac:dyDescent="0.15">
      <c r="A44" s="8" t="s">
        <v>233</v>
      </c>
      <c r="D44" s="1" t="s">
        <v>375</v>
      </c>
      <c r="E44" s="2">
        <v>10092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38" sqref="B38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11571323.550000001</v>
      </c>
      <c r="D3" s="1" t="s">
        <v>1</v>
      </c>
      <c r="E3" s="18">
        <v>44668716.130000003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130957331.23999999</v>
      </c>
      <c r="D4" s="1" t="s">
        <v>11</v>
      </c>
      <c r="E4" s="18">
        <v>12146425.34</v>
      </c>
      <c r="H4" s="1" t="s">
        <v>389</v>
      </c>
      <c r="I4" s="13">
        <v>16</v>
      </c>
      <c r="J4" s="13">
        <v>-1</v>
      </c>
    </row>
    <row r="5" spans="1:10" x14ac:dyDescent="0.15">
      <c r="A5" s="1" t="s">
        <v>3</v>
      </c>
      <c r="B5" s="2">
        <f>B4+B6</f>
        <v>234538163</v>
      </c>
      <c r="D5" s="1" t="s">
        <v>12</v>
      </c>
      <c r="E5" s="2">
        <v>32522290.789999999</v>
      </c>
      <c r="H5" s="1" t="s">
        <v>395</v>
      </c>
      <c r="I5" s="13">
        <v>0</v>
      </c>
      <c r="J5" s="13"/>
    </row>
    <row r="6" spans="1:10" x14ac:dyDescent="0.15">
      <c r="A6" s="1" t="s">
        <v>11</v>
      </c>
      <c r="B6" s="2">
        <v>103580831.76000001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1259.2</v>
      </c>
      <c r="G8" s="1"/>
      <c r="H8" s="1" t="s">
        <v>394</v>
      </c>
      <c r="I8" s="13">
        <v>7</v>
      </c>
    </row>
    <row r="9" spans="1:10" x14ac:dyDescent="0.15">
      <c r="A9" s="1" t="s">
        <v>82</v>
      </c>
      <c r="B9" s="2">
        <v>9508.2099999999991</v>
      </c>
      <c r="D9" s="1" t="s">
        <v>88</v>
      </c>
      <c r="E9" s="3">
        <v>1807</v>
      </c>
      <c r="H9" s="1"/>
    </row>
    <row r="10" spans="1:10" x14ac:dyDescent="0.15">
      <c r="A10" s="1" t="s">
        <v>83</v>
      </c>
      <c r="B10" s="2">
        <v>92000000</v>
      </c>
      <c r="D10" s="1" t="s">
        <v>85</v>
      </c>
      <c r="E10" s="2">
        <f>'20180320'!E10+'20180321'!E8</f>
        <v>797487.49999999942</v>
      </c>
      <c r="G10" s="1"/>
      <c r="H10" s="1" t="s">
        <v>42</v>
      </c>
      <c r="I10" s="3">
        <f>SUMIF(I4:I9,"&gt;=0")</f>
        <v>74</v>
      </c>
    </row>
    <row r="11" spans="1:10" x14ac:dyDescent="0.15">
      <c r="A11" s="1" t="s">
        <v>84</v>
      </c>
      <c r="B11" s="2">
        <f>'20180320'!B11+'20180321'!B9</f>
        <v>1958495.6900000002</v>
      </c>
      <c r="D11" s="1" t="s">
        <v>381</v>
      </c>
      <c r="E11" s="2">
        <f>E8+'20180320'!E11</f>
        <v>42470.400000000001</v>
      </c>
      <c r="G11" s="1"/>
      <c r="H11" s="1" t="s">
        <v>43</v>
      </c>
      <c r="I11" s="3">
        <f>SUMIF(I4:J7,"&lt;0")</f>
        <v>-1</v>
      </c>
    </row>
    <row r="12" spans="1:10" x14ac:dyDescent="0.15">
      <c r="A12" s="1" t="s">
        <v>86</v>
      </c>
      <c r="B12" s="18">
        <v>527.45000000000005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'20180320'!B13+'20180321'!B12</f>
        <v>296934.77999999991</v>
      </c>
      <c r="E13" s="2"/>
      <c r="G13" s="1"/>
      <c r="H13" s="1" t="s">
        <v>30</v>
      </c>
      <c r="I13" s="15">
        <v>66523320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-870240</v>
      </c>
    </row>
    <row r="15" spans="1:10" x14ac:dyDescent="0.15">
      <c r="A15" s="1" t="s">
        <v>380</v>
      </c>
      <c r="B15" s="2">
        <f>B12+'20180320'!B15</f>
        <v>28444.850000000002</v>
      </c>
      <c r="G15" s="1"/>
      <c r="H15" s="1" t="s">
        <v>32</v>
      </c>
      <c r="I15" s="15">
        <f>I14+I13</f>
        <v>65653080</v>
      </c>
    </row>
    <row r="16" spans="1:10" x14ac:dyDescent="0.15">
      <c r="A16" s="1" t="s">
        <v>392</v>
      </c>
      <c r="B16" s="2">
        <f>B11-'20180101'!B11</f>
        <v>359028.81000000006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6958987.0899999999</v>
      </c>
    </row>
    <row r="18" spans="1:14" x14ac:dyDescent="0.15">
      <c r="G18" s="1" t="s">
        <v>12</v>
      </c>
      <c r="H18" s="2"/>
      <c r="I18" s="15">
        <v>9978498</v>
      </c>
    </row>
    <row r="19" spans="1:14" x14ac:dyDescent="0.15">
      <c r="A19" s="2"/>
      <c r="G19" s="1" t="s">
        <v>24</v>
      </c>
      <c r="H19" s="2"/>
      <c r="I19" s="15">
        <f>I18+I17-I16</f>
        <v>14937485.09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126429.52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161668.37</v>
      </c>
    </row>
    <row r="26" spans="1:14" x14ac:dyDescent="0.15">
      <c r="A26" s="1" t="s">
        <v>71</v>
      </c>
      <c r="B26" s="2">
        <f>B4+E5+I18</f>
        <v>173458120.03</v>
      </c>
      <c r="G26" s="1"/>
      <c r="H26" s="1" t="s">
        <v>355</v>
      </c>
      <c r="I26" s="2">
        <v>532.21</v>
      </c>
    </row>
    <row r="27" spans="1:14" x14ac:dyDescent="0.15">
      <c r="A27" s="1" t="s">
        <v>90</v>
      </c>
      <c r="B27" s="2">
        <f>$B$13+$E$10+$I$25</f>
        <v>1256090.6499999994</v>
      </c>
      <c r="H27" s="1" t="s">
        <v>382</v>
      </c>
      <c r="I27" s="2">
        <f>I22-'20180102'!I22</f>
        <v>23547.309999999998</v>
      </c>
    </row>
    <row r="28" spans="1:14" x14ac:dyDescent="0.15">
      <c r="A28" s="1" t="s">
        <v>356</v>
      </c>
      <c r="B28" s="2">
        <f>B12+E8+I26</f>
        <v>2318.86</v>
      </c>
    </row>
    <row r="29" spans="1:14" x14ac:dyDescent="0.15">
      <c r="A29" s="1" t="s">
        <v>383</v>
      </c>
      <c r="B29" s="2">
        <f>B15+E11+I27</f>
        <v>94462.56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5132</v>
      </c>
      <c r="D34" s="1" t="s">
        <v>78</v>
      </c>
      <c r="E34" s="2">
        <v>1682637</v>
      </c>
      <c r="G34" s="16" t="s">
        <v>296</v>
      </c>
      <c r="H34" s="2">
        <f>E40</f>
        <v>1725813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2462</v>
      </c>
      <c r="D35" s="1" t="s">
        <v>182</v>
      </c>
      <c r="E35" s="10">
        <v>3061785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5829</v>
      </c>
      <c r="D36" s="1" t="s">
        <v>80</v>
      </c>
      <c r="E36" s="10">
        <v>70432</v>
      </c>
      <c r="G36" s="40" t="s">
        <v>298</v>
      </c>
      <c r="H36" s="41">
        <f>H34+H35</f>
        <v>1730970.605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2178</v>
      </c>
      <c r="D37" s="1" t="s">
        <v>81</v>
      </c>
      <c r="E37" s="2">
        <v>-12695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15601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1725813</v>
      </c>
    </row>
    <row r="41" spans="1:23" s="9" customFormat="1" x14ac:dyDescent="0.15">
      <c r="A41"/>
      <c r="B41"/>
      <c r="D41" s="1" t="s">
        <v>75</v>
      </c>
      <c r="E41" s="2">
        <v>1328181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70432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-136950</v>
      </c>
      <c r="G43" s="2"/>
    </row>
    <row r="44" spans="1:23" x14ac:dyDescent="0.15">
      <c r="A44" s="8" t="s">
        <v>233</v>
      </c>
      <c r="D44" s="1" t="s">
        <v>375</v>
      </c>
      <c r="E44" s="2">
        <v>46503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32834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1725813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1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1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1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1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15">
      <c r="A15" s="1" t="s">
        <v>380</v>
      </c>
      <c r="B15" s="2">
        <f>B12+'20180105'!B15</f>
        <v>4397.6999999999989</v>
      </c>
      <c r="G15" s="1"/>
      <c r="H15" s="1" t="s">
        <v>32</v>
      </c>
      <c r="I15" s="15">
        <f>I14+I13</f>
        <v>69718920</v>
      </c>
    </row>
    <row r="16" spans="1:10" x14ac:dyDescent="0.15">
      <c r="A16" s="1" t="s">
        <v>392</v>
      </c>
      <c r="B16" s="2">
        <f>B11-'20180101'!B11</f>
        <v>75417.780000000028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9596223.9299999997</v>
      </c>
    </row>
    <row r="18" spans="1:14" x14ac:dyDescent="0.15">
      <c r="G18" s="1" t="s">
        <v>12</v>
      </c>
      <c r="H18" s="2"/>
      <c r="I18" s="15">
        <v>14580378</v>
      </c>
    </row>
    <row r="19" spans="1:14" x14ac:dyDescent="0.15">
      <c r="A19" s="2"/>
      <c r="G19" s="1" t="s">
        <v>24</v>
      </c>
      <c r="H19" s="2"/>
      <c r="I19" s="15">
        <f>I18+I17-I16</f>
        <v>14176601.93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448167.86</v>
      </c>
      <c r="N21" s="2"/>
    </row>
    <row r="22" spans="1:14" x14ac:dyDescent="0.15">
      <c r="G22" s="1"/>
      <c r="H22" s="1" t="s">
        <v>39</v>
      </c>
      <c r="I22" s="15">
        <v>105274.51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1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1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15">
      <c r="A28" s="1" t="s">
        <v>356</v>
      </c>
      <c r="B28" s="2">
        <f>B12+E8+I26</f>
        <v>1562.44</v>
      </c>
    </row>
    <row r="29" spans="1:14" x14ac:dyDescent="0.15">
      <c r="A29" s="1" t="s">
        <v>383</v>
      </c>
      <c r="B29" s="2">
        <f>B15+E11+I27</f>
        <v>8101.9999999999991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1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164932</v>
      </c>
    </row>
    <row r="44" spans="1:23" x14ac:dyDescent="0.15">
      <c r="A44" s="8" t="s">
        <v>233</v>
      </c>
      <c r="D44" s="1" t="s">
        <v>375</v>
      </c>
      <c r="E44" s="2">
        <v>13221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1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1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1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1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15">
      <c r="A15" s="1" t="s">
        <v>380</v>
      </c>
      <c r="B15" s="2">
        <f>B12+'20180104'!B15</f>
        <v>3683.4299999999994</v>
      </c>
      <c r="G15" s="1"/>
      <c r="H15" s="1" t="s">
        <v>32</v>
      </c>
      <c r="I15" s="15">
        <f>I14+I13</f>
        <v>73877280</v>
      </c>
    </row>
    <row r="16" spans="1:10" x14ac:dyDescent="0.15">
      <c r="A16" s="1" t="s">
        <v>392</v>
      </c>
      <c r="B16" s="2">
        <f>B11-'20180101'!B11</f>
        <v>70628.449999999953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9261480.3000000007</v>
      </c>
    </row>
    <row r="18" spans="1:14" x14ac:dyDescent="0.15">
      <c r="G18" s="1" t="s">
        <v>12</v>
      </c>
      <c r="H18" s="2"/>
      <c r="I18" s="15">
        <v>14504796</v>
      </c>
    </row>
    <row r="19" spans="1:14" x14ac:dyDescent="0.15">
      <c r="A19" s="2"/>
      <c r="G19" s="1" t="s">
        <v>24</v>
      </c>
      <c r="H19" s="2"/>
      <c r="I19" s="15">
        <f>I18+I17-I16</f>
        <v>13766276.300000001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446488.77</v>
      </c>
      <c r="N21" s="2"/>
    </row>
    <row r="22" spans="1:14" x14ac:dyDescent="0.15">
      <c r="G22" s="1"/>
      <c r="H22" s="1" t="s">
        <v>39</v>
      </c>
      <c r="I22" s="15">
        <v>104887.14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1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1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15">
      <c r="A28" s="1" t="s">
        <v>356</v>
      </c>
      <c r="B28" s="2">
        <f>B12+E8+I26</f>
        <v>1701.41</v>
      </c>
    </row>
    <row r="29" spans="1:14" x14ac:dyDescent="0.15">
      <c r="A29" s="1" t="s">
        <v>383</v>
      </c>
      <c r="B29" s="2">
        <f>B15+E11+I27</f>
        <v>6539.5599999999995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1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334880</v>
      </c>
    </row>
    <row r="44" spans="1:23" x14ac:dyDescent="0.15">
      <c r="A44" s="8" t="s">
        <v>233</v>
      </c>
      <c r="D44" s="1" t="s">
        <v>375</v>
      </c>
      <c r="E44" s="2">
        <v>24638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1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1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1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1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15">
      <c r="A15" s="1" t="s">
        <v>380</v>
      </c>
      <c r="B15" s="2">
        <f>B12+'20180103'!B15</f>
        <v>2758.8999999999996</v>
      </c>
      <c r="G15" s="1"/>
      <c r="H15" s="1" t="s">
        <v>32</v>
      </c>
      <c r="I15" s="15">
        <f>I14+I13</f>
        <v>64972140</v>
      </c>
    </row>
    <row r="16" spans="1:10" x14ac:dyDescent="0.15">
      <c r="A16" s="1" t="s">
        <v>392</v>
      </c>
      <c r="B16" s="2">
        <f>B11-'20180101'!B11</f>
        <v>58603.790000000037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9007590.9800000004</v>
      </c>
    </row>
    <row r="18" spans="1:14" x14ac:dyDescent="0.15">
      <c r="G18" s="1" t="s">
        <v>12</v>
      </c>
      <c r="H18" s="2"/>
      <c r="I18" s="15">
        <v>14768775</v>
      </c>
    </row>
    <row r="19" spans="1:14" x14ac:dyDescent="0.15">
      <c r="A19" s="2"/>
      <c r="G19" s="1" t="s">
        <v>24</v>
      </c>
      <c r="H19" s="2"/>
      <c r="I19" s="15">
        <f>I18+I17-I16</f>
        <v>13776365.98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444730.33</v>
      </c>
      <c r="N21" s="2"/>
    </row>
    <row r="22" spans="1:14" x14ac:dyDescent="0.15">
      <c r="G22" s="1"/>
      <c r="H22" s="1" t="s">
        <v>39</v>
      </c>
      <c r="I22" s="15">
        <v>104481.36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1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1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15">
      <c r="A28" s="1" t="s">
        <v>356</v>
      </c>
      <c r="B28" s="2">
        <f>B12+E8+I26</f>
        <v>2073.54</v>
      </c>
    </row>
    <row r="29" spans="1:14" x14ac:dyDescent="0.15">
      <c r="A29" s="1" t="s">
        <v>383</v>
      </c>
      <c r="B29" s="2">
        <f>B15+E11+I27</f>
        <v>4838.1499999999996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1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64743</v>
      </c>
    </row>
    <row r="44" spans="1:23" x14ac:dyDescent="0.15">
      <c r="A44" s="8" t="s">
        <v>233</v>
      </c>
      <c r="D44" s="1" t="s">
        <v>375</v>
      </c>
      <c r="E44" s="2">
        <v>49888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1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1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1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1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1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15">
      <c r="A15" s="1" t="s">
        <v>380</v>
      </c>
      <c r="B15" s="2">
        <f>B12+'20180102'!B15</f>
        <v>1842.84</v>
      </c>
      <c r="G15" s="1"/>
      <c r="H15" s="1" t="s">
        <v>32</v>
      </c>
      <c r="I15" s="15">
        <f>I14+I13</f>
        <v>69236700</v>
      </c>
    </row>
    <row r="16" spans="1:10" x14ac:dyDescent="0.15">
      <c r="A16" s="1" t="s">
        <v>392</v>
      </c>
      <c r="B16" s="2">
        <f>B11-'20180101'!B11</f>
        <v>52003.800000000047</v>
      </c>
      <c r="G16" s="1" t="s">
        <v>5</v>
      </c>
      <c r="H16" s="2"/>
      <c r="I16" s="15">
        <v>10000000</v>
      </c>
    </row>
    <row r="17" spans="1:14" x14ac:dyDescent="0.15">
      <c r="A17" s="6"/>
      <c r="B17" s="2"/>
      <c r="G17" s="1" t="s">
        <v>26</v>
      </c>
      <c r="H17" s="2"/>
      <c r="I17" s="15">
        <v>9991649.6600000001</v>
      </c>
    </row>
    <row r="18" spans="1:14" x14ac:dyDescent="0.15">
      <c r="G18" s="1" t="s">
        <v>12</v>
      </c>
      <c r="H18" s="2"/>
      <c r="I18" s="15">
        <v>13533282</v>
      </c>
    </row>
    <row r="19" spans="1:14" x14ac:dyDescent="0.15">
      <c r="A19" s="2"/>
      <c r="G19" s="1" t="s">
        <v>24</v>
      </c>
      <c r="H19" s="2"/>
      <c r="I19" s="15">
        <f>I18+I17-I16</f>
        <v>13524931.66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>
        <v>441120.99</v>
      </c>
      <c r="N21" s="2"/>
    </row>
    <row r="22" spans="1:14" x14ac:dyDescent="0.15">
      <c r="G22" s="1"/>
      <c r="H22" s="1" t="s">
        <v>39</v>
      </c>
      <c r="I22" s="15">
        <v>103648.78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1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1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15">
      <c r="A28" s="1" t="s">
        <v>356</v>
      </c>
      <c r="B28" s="2">
        <f>B12+E8+I26</f>
        <v>1897.3200000000002</v>
      </c>
    </row>
    <row r="29" spans="1:14" x14ac:dyDescent="0.15">
      <c r="A29" s="1" t="s">
        <v>383</v>
      </c>
      <c r="B29" s="2">
        <f>B15+E11+I27</f>
        <v>2764.61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1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297322</v>
      </c>
    </row>
    <row r="44" spans="1:23" x14ac:dyDescent="0.15">
      <c r="A44" s="8" t="s">
        <v>233</v>
      </c>
      <c r="D44" s="1" t="s">
        <v>375</v>
      </c>
      <c r="E44" s="2">
        <v>43073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1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1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1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1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1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15">
      <c r="A15" s="1" t="s">
        <v>380</v>
      </c>
      <c r="B15" s="2">
        <f>B12+'20180101'!B15</f>
        <v>867.29</v>
      </c>
      <c r="G15" s="1"/>
      <c r="H15" s="1" t="s">
        <v>32</v>
      </c>
      <c r="I15" s="15">
        <f>I14+I13</f>
        <v>71507040</v>
      </c>
    </row>
    <row r="16" spans="1:10" x14ac:dyDescent="0.15">
      <c r="A16" s="1" t="s">
        <v>392</v>
      </c>
      <c r="B16" s="2">
        <f>B11-'20180101'!B11</f>
        <v>35424.360000000102</v>
      </c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7367557.2300000004</v>
      </c>
    </row>
    <row r="18" spans="1:22" x14ac:dyDescent="0.15">
      <c r="G18" s="1" t="s">
        <v>12</v>
      </c>
      <c r="H18" s="2"/>
      <c r="I18" s="15">
        <v>14989860</v>
      </c>
    </row>
    <row r="19" spans="1:22" x14ac:dyDescent="0.15">
      <c r="A19" s="2"/>
      <c r="G19" s="1" t="s">
        <v>24</v>
      </c>
      <c r="H19" s="2"/>
      <c r="I19" s="15">
        <f>I18+I17-I16</f>
        <v>12357417.23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437797.98</v>
      </c>
      <c r="N21" s="2"/>
    </row>
    <row r="22" spans="1:22" x14ac:dyDescent="0.15">
      <c r="G22" s="1"/>
      <c r="H22" s="1" t="s">
        <v>39</v>
      </c>
      <c r="I22" s="15">
        <v>102882.21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1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1600293.3599999994</v>
      </c>
    </row>
    <row r="28" spans="1:22" x14ac:dyDescent="0.15">
      <c r="A28" s="1" t="s">
        <v>356</v>
      </c>
      <c r="B28" s="2">
        <f>B12+E8+I26</f>
        <v>1388.8899999999999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8" t="s">
        <v>379</v>
      </c>
    </row>
    <row r="39" spans="1:23" x14ac:dyDescent="0.1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1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1" t="s">
        <v>77</v>
      </c>
      <c r="E42" s="2">
        <v>280938</v>
      </c>
    </row>
    <row r="43" spans="1:23" x14ac:dyDescent="0.15">
      <c r="A43" s="8" t="s">
        <v>233</v>
      </c>
      <c r="D43" s="1" t="s">
        <v>375</v>
      </c>
      <c r="E43" s="2"/>
    </row>
    <row r="44" spans="1:23" x14ac:dyDescent="0.1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1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1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1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54" sqref="G5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1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1"/>
      <c r="G15" s="1"/>
      <c r="H15" s="1" t="s">
        <v>32</v>
      </c>
      <c r="I15" s="15">
        <f>I14+I13</f>
        <v>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1058224.2799999996</v>
      </c>
    </row>
    <row r="28" spans="1:22" x14ac:dyDescent="0.15">
      <c r="A28" s="1" t="s">
        <v>356</v>
      </c>
      <c r="B28" s="2">
        <f>B12+E8+I26</f>
        <v>0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-672695</v>
      </c>
    </row>
    <row r="39" spans="1:23" x14ac:dyDescent="0.1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1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1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1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1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1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1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1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1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8216879.0999999996</v>
      </c>
    </row>
    <row r="18" spans="1:22" x14ac:dyDescent="0.15">
      <c r="G18" s="1" t="s">
        <v>12</v>
      </c>
      <c r="H18" s="2"/>
      <c r="I18" s="15">
        <v>14233401</v>
      </c>
    </row>
    <row r="19" spans="1:22" x14ac:dyDescent="0.15">
      <c r="A19" s="2"/>
      <c r="G19" s="1" t="s">
        <v>24</v>
      </c>
      <c r="H19" s="2"/>
      <c r="I19" s="15">
        <f>I18+I17-I16</f>
        <v>12450280.100000001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434868.31</v>
      </c>
      <c r="N21" s="2"/>
    </row>
    <row r="22" spans="1:22" x14ac:dyDescent="0.15">
      <c r="G22" s="1"/>
      <c r="H22" s="1" t="s">
        <v>39</v>
      </c>
      <c r="I22" s="15">
        <v>102206.34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1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15">
      <c r="A27" s="1" t="s">
        <v>90</v>
      </c>
      <c r="B27" s="2">
        <f>$B$13+$E$10+$I$25</f>
        <v>1595298.9299999997</v>
      </c>
    </row>
    <row r="28" spans="1:22" x14ac:dyDescent="0.15">
      <c r="A28" s="1" t="s">
        <v>356</v>
      </c>
      <c r="B28" s="2">
        <f>B12+E8+I26</f>
        <v>1498.42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-636849</v>
      </c>
    </row>
    <row r="39" spans="1:23" x14ac:dyDescent="0.1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1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1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1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1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1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1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15"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7537577.1600000001</v>
      </c>
    </row>
    <row r="18" spans="1:22" x14ac:dyDescent="0.15">
      <c r="G18" s="1" t="s">
        <v>12</v>
      </c>
      <c r="H18" s="2"/>
      <c r="I18" s="15">
        <v>14399280</v>
      </c>
    </row>
    <row r="19" spans="1:22" x14ac:dyDescent="0.15">
      <c r="A19" s="2"/>
      <c r="G19" s="1" t="s">
        <v>24</v>
      </c>
      <c r="H19" s="2"/>
      <c r="I19" s="15">
        <f>I18+I17-I16</f>
        <v>11936857.16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433576.28</v>
      </c>
      <c r="N21" s="2"/>
    </row>
    <row r="22" spans="1:22" x14ac:dyDescent="0.15">
      <c r="G22" s="1"/>
      <c r="H22" s="1" t="s">
        <v>39</v>
      </c>
      <c r="I22" s="15">
        <v>101908.28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1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1592508.4799999995</v>
      </c>
    </row>
    <row r="28" spans="1:22" x14ac:dyDescent="0.15">
      <c r="A28" s="1" t="s">
        <v>356</v>
      </c>
      <c r="B28" s="2">
        <f>B12+E8+I26</f>
        <v>5683.05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-336959</v>
      </c>
    </row>
    <row r="39" spans="1:23" x14ac:dyDescent="0.1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1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1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1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1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1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1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1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7639091.8799999999</v>
      </c>
    </row>
    <row r="18" spans="1:22" x14ac:dyDescent="0.15">
      <c r="G18" s="1" t="s">
        <v>12</v>
      </c>
      <c r="H18" s="2"/>
      <c r="I18" s="15">
        <v>15981885</v>
      </c>
    </row>
    <row r="19" spans="1:22" x14ac:dyDescent="0.15">
      <c r="A19" s="2"/>
      <c r="G19" s="1" t="s">
        <v>24</v>
      </c>
      <c r="H19" s="2"/>
      <c r="I19" s="15">
        <f>I18+I17-I16</f>
        <v>13620976.879999999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432454.88</v>
      </c>
      <c r="N21" s="2"/>
    </row>
    <row r="22" spans="1:22" x14ac:dyDescent="0.15">
      <c r="G22" s="1"/>
      <c r="H22" s="1" t="s">
        <v>39</v>
      </c>
      <c r="I22" s="15">
        <v>101649.56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1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15">
      <c r="A27" s="1" t="s">
        <v>90</v>
      </c>
      <c r="B27" s="2">
        <f>$B$13+$E$10+$I$25</f>
        <v>1585445.3099999996</v>
      </c>
    </row>
    <row r="28" spans="1:22" x14ac:dyDescent="0.15">
      <c r="A28" s="1" t="s">
        <v>356</v>
      </c>
      <c r="B28" s="2">
        <f>B12+E8+I26</f>
        <v>2423.91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-907435</v>
      </c>
    </row>
    <row r="39" spans="1:23" x14ac:dyDescent="0.1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1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1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1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1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1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1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5967711.75</v>
      </c>
    </row>
    <row r="18" spans="1:22" x14ac:dyDescent="0.15">
      <c r="G18" s="1" t="s">
        <v>12</v>
      </c>
      <c r="H18" s="2"/>
      <c r="I18" s="15">
        <v>17054136</v>
      </c>
    </row>
    <row r="19" spans="1:22" x14ac:dyDescent="0.15">
      <c r="A19" s="2"/>
      <c r="G19" s="1" t="s">
        <v>24</v>
      </c>
      <c r="H19" s="2"/>
      <c r="I19" s="15">
        <f>I18+I17-I16</f>
        <v>13021847.75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431410.83</v>
      </c>
      <c r="N21" s="2"/>
    </row>
    <row r="22" spans="1:22" x14ac:dyDescent="0.15">
      <c r="G22" s="1"/>
      <c r="H22" s="1" t="s">
        <v>39</v>
      </c>
      <c r="I22" s="15">
        <v>101408.69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1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15">
      <c r="A27" s="1" t="s">
        <v>90</v>
      </c>
      <c r="B27" s="2">
        <f>$B$13+$E$10+$I$25</f>
        <v>1581977.3499999996</v>
      </c>
    </row>
    <row r="28" spans="1:22" x14ac:dyDescent="0.15">
      <c r="A28" s="1" t="s">
        <v>356</v>
      </c>
      <c r="B28" s="2">
        <f>B12+E8+I26</f>
        <v>3579.55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390555</v>
      </c>
    </row>
    <row r="39" spans="1:23" x14ac:dyDescent="0.1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1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90" zoomScaleNormal="90" workbookViewId="0">
      <selection activeCell="E34" sqref="E34:E37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12934899.6</v>
      </c>
      <c r="D3" s="1" t="s">
        <v>1</v>
      </c>
      <c r="E3" s="18">
        <v>44948722.770000003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151534995.75999999</v>
      </c>
      <c r="D4" s="1" t="s">
        <v>11</v>
      </c>
      <c r="E4" s="18">
        <v>11005864.359999999</v>
      </c>
      <c r="H4" s="1" t="s">
        <v>389</v>
      </c>
      <c r="I4" s="13">
        <v>27</v>
      </c>
      <c r="J4" s="13">
        <v>-11</v>
      </c>
    </row>
    <row r="5" spans="1:10" x14ac:dyDescent="0.15">
      <c r="A5" s="1" t="s">
        <v>3</v>
      </c>
      <c r="B5" s="2">
        <f>B4+B6</f>
        <v>234476873.16</v>
      </c>
      <c r="D5" s="1" t="s">
        <v>12</v>
      </c>
      <c r="E5" s="2">
        <v>33942858.409999996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82941877.400000006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180980000</v>
      </c>
      <c r="D8" s="1" t="s">
        <v>86</v>
      </c>
      <c r="E8" s="18">
        <v>595.20000000000005</v>
      </c>
      <c r="G8" s="1"/>
      <c r="H8" s="1" t="s">
        <v>394</v>
      </c>
      <c r="I8" s="13">
        <v>9</v>
      </c>
    </row>
    <row r="9" spans="1:10" x14ac:dyDescent="0.15">
      <c r="A9" s="1" t="s">
        <v>82</v>
      </c>
      <c r="B9" s="2">
        <v>6977.8</v>
      </c>
      <c r="D9" s="1" t="s">
        <v>88</v>
      </c>
      <c r="E9" s="3">
        <v>734</v>
      </c>
      <c r="H9" s="1"/>
    </row>
    <row r="10" spans="1:10" x14ac:dyDescent="0.15">
      <c r="A10" s="1" t="s">
        <v>83</v>
      </c>
      <c r="B10" s="2">
        <v>7000000</v>
      </c>
      <c r="D10" s="1" t="s">
        <v>85</v>
      </c>
      <c r="E10" s="2">
        <f>'20180319'!E10+'20180320'!E8</f>
        <v>796228.29999999946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'20180319'!B11+'20180320'!B9</f>
        <v>1948987.4800000002</v>
      </c>
      <c r="D11" s="1" t="s">
        <v>381</v>
      </c>
      <c r="E11" s="2">
        <f>E8+'20180319'!E11</f>
        <v>41211.200000000004</v>
      </c>
      <c r="G11" s="1"/>
      <c r="H11" s="1" t="s">
        <v>43</v>
      </c>
      <c r="I11" s="3">
        <f>SUMIF(I4:J7,"&lt;0")</f>
        <v>-11</v>
      </c>
    </row>
    <row r="12" spans="1:10" x14ac:dyDescent="0.15">
      <c r="A12" s="1" t="s">
        <v>86</v>
      </c>
      <c r="B12" s="18">
        <v>553.99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'20180319'!B13+'20180320'!B12</f>
        <v>296407.3299999999</v>
      </c>
      <c r="E13" s="2"/>
      <c r="G13" s="1"/>
      <c r="H13" s="1" t="s">
        <v>30</v>
      </c>
      <c r="I13" s="15">
        <v>78277080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-9536340</v>
      </c>
    </row>
    <row r="15" spans="1:10" x14ac:dyDescent="0.15">
      <c r="A15" s="1" t="s">
        <v>380</v>
      </c>
      <c r="B15" s="2">
        <f>B12+'20180319'!B15</f>
        <v>27917.4</v>
      </c>
      <c r="G15" s="1"/>
      <c r="H15" s="1" t="s">
        <v>32</v>
      </c>
      <c r="I15" s="15">
        <f>I14+I13</f>
        <v>68740740</v>
      </c>
    </row>
    <row r="16" spans="1:10" x14ac:dyDescent="0.15">
      <c r="A16" s="1" t="s">
        <v>392</v>
      </c>
      <c r="B16" s="2">
        <f>B11-'20180101'!B11</f>
        <v>349520.60000000009</v>
      </c>
      <c r="G16" s="1" t="s">
        <v>5</v>
      </c>
      <c r="H16" s="2"/>
      <c r="I16" s="15">
        <v>2000000</v>
      </c>
    </row>
    <row r="17" spans="1:14" x14ac:dyDescent="0.15">
      <c r="A17" s="6"/>
      <c r="B17" s="2"/>
      <c r="G17" s="1" t="s">
        <v>26</v>
      </c>
      <c r="H17" s="2"/>
      <c r="I17" s="15">
        <v>4940096.3</v>
      </c>
    </row>
    <row r="18" spans="1:14" x14ac:dyDescent="0.15">
      <c r="G18" s="1" t="s">
        <v>12</v>
      </c>
      <c r="H18" s="2"/>
      <c r="I18" s="15">
        <v>11741562</v>
      </c>
    </row>
    <row r="19" spans="1:14" x14ac:dyDescent="0.15">
      <c r="A19" s="2"/>
      <c r="G19" s="1" t="s">
        <v>24</v>
      </c>
      <c r="H19" s="2"/>
      <c r="I19" s="15">
        <f>I18+I17-I16</f>
        <v>14681658.300000001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125897.31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161136.16</v>
      </c>
    </row>
    <row r="26" spans="1:14" x14ac:dyDescent="0.15">
      <c r="A26" s="1" t="s">
        <v>71</v>
      </c>
      <c r="B26" s="2">
        <f>B4+E5+I18</f>
        <v>197219416.16999999</v>
      </c>
      <c r="G26" s="1"/>
      <c r="H26" s="1" t="s">
        <v>355</v>
      </c>
      <c r="I26" s="2">
        <v>455.29</v>
      </c>
    </row>
    <row r="27" spans="1:14" x14ac:dyDescent="0.15">
      <c r="A27" s="1" t="s">
        <v>90</v>
      </c>
      <c r="B27" s="2">
        <f>$B$13+$E$10+$I$25</f>
        <v>1253771.7899999993</v>
      </c>
      <c r="H27" s="1" t="s">
        <v>382</v>
      </c>
      <c r="I27" s="2">
        <f>I22-'20180102'!I22</f>
        <v>23015.099999999991</v>
      </c>
    </row>
    <row r="28" spans="1:14" x14ac:dyDescent="0.15">
      <c r="A28" s="1" t="s">
        <v>356</v>
      </c>
      <c r="B28" s="2">
        <f>B12+E8+I26</f>
        <v>1604.48</v>
      </c>
    </row>
    <row r="29" spans="1:14" x14ac:dyDescent="0.15">
      <c r="A29" s="1" t="s">
        <v>383</v>
      </c>
      <c r="B29" s="2">
        <f>B15+E11+I27</f>
        <v>92143.7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6246</v>
      </c>
      <c r="D34" s="1" t="s">
        <v>78</v>
      </c>
      <c r="E34" s="2">
        <v>624450</v>
      </c>
      <c r="G34" s="16" t="s">
        <v>296</v>
      </c>
      <c r="H34" s="2">
        <f>E40</f>
        <v>1644476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2265</v>
      </c>
      <c r="D35" s="1" t="s">
        <v>182</v>
      </c>
      <c r="E35" s="10">
        <v>3665193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5609</v>
      </c>
      <c r="D36" s="1" t="s">
        <v>80</v>
      </c>
      <c r="E36" s="10">
        <v>67059</v>
      </c>
      <c r="G36" s="40" t="s">
        <v>298</v>
      </c>
      <c r="H36" s="41">
        <f>H34+H35</f>
        <v>1649633.605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2086</v>
      </c>
      <c r="D37" s="1" t="s">
        <v>81</v>
      </c>
      <c r="E37" s="2">
        <v>-14066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16206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1644476</v>
      </c>
    </row>
    <row r="41" spans="1:23" s="9" customFormat="1" x14ac:dyDescent="0.15">
      <c r="A41"/>
      <c r="B41"/>
      <c r="D41" s="1" t="s">
        <v>75</v>
      </c>
      <c r="E41" s="2">
        <v>1465132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221771</v>
      </c>
      <c r="G42" s="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365161</v>
      </c>
      <c r="G43" s="2"/>
    </row>
    <row r="44" spans="1:23" x14ac:dyDescent="0.15">
      <c r="A44" s="8" t="s">
        <v>233</v>
      </c>
      <c r="D44" s="1" t="s">
        <v>375</v>
      </c>
      <c r="E44" s="2">
        <v>-64000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272000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1644476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1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1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1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1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1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1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1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5041865.8899999997</v>
      </c>
    </row>
    <row r="18" spans="1:22" x14ac:dyDescent="0.15">
      <c r="G18" s="1" t="s">
        <v>12</v>
      </c>
      <c r="H18" s="2"/>
      <c r="I18" s="15">
        <v>18127827</v>
      </c>
    </row>
    <row r="19" spans="1:22" x14ac:dyDescent="0.15">
      <c r="A19" s="2"/>
      <c r="G19" s="1" t="s">
        <v>24</v>
      </c>
      <c r="H19" s="2"/>
      <c r="I19" s="15">
        <f>I18+I17-I16</f>
        <v>13169692.890000001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430005.83</v>
      </c>
      <c r="N21" s="2"/>
    </row>
    <row r="22" spans="1:22" x14ac:dyDescent="0.15">
      <c r="G22" s="1"/>
      <c r="H22" s="1" t="s">
        <v>39</v>
      </c>
      <c r="I22" s="15">
        <v>101084.55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1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15">
      <c r="A27" s="1" t="s">
        <v>90</v>
      </c>
      <c r="B27" s="2">
        <f>$B$13+$E$10+$I$25</f>
        <v>1576992.7999999996</v>
      </c>
    </row>
    <row r="28" spans="1:22" x14ac:dyDescent="0.15">
      <c r="A28" s="1" t="s">
        <v>356</v>
      </c>
      <c r="B28" s="2">
        <f>B12+E8+I26</f>
        <v>1919.23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96187</v>
      </c>
    </row>
    <row r="39" spans="1:23" x14ac:dyDescent="0.1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1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1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1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1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1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1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1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1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7610188.5700000003</v>
      </c>
    </row>
    <row r="18" spans="1:22" x14ac:dyDescent="0.15">
      <c r="G18" s="1" t="s">
        <v>12</v>
      </c>
      <c r="H18" s="2"/>
      <c r="I18" s="15">
        <v>16133715</v>
      </c>
    </row>
    <row r="19" spans="1:22" x14ac:dyDescent="0.15">
      <c r="A19" s="2"/>
      <c r="G19" s="1" t="s">
        <v>24</v>
      </c>
      <c r="H19" s="2"/>
      <c r="I19" s="15">
        <f>I18+I17-I16</f>
        <v>13743903.57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427740.24</v>
      </c>
      <c r="N21" s="2"/>
    </row>
    <row r="22" spans="1:22" x14ac:dyDescent="0.15">
      <c r="G22" s="1"/>
      <c r="H22" s="1" t="s">
        <v>39</v>
      </c>
      <c r="I22" s="15">
        <v>100561.87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1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1572807.9799999995</v>
      </c>
    </row>
    <row r="28" spans="1:22" x14ac:dyDescent="0.15">
      <c r="A28" s="1" t="s">
        <v>356</v>
      </c>
      <c r="B28" s="2">
        <f>B12+E8+I26</f>
        <v>1001.9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53289</v>
      </c>
    </row>
    <row r="39" spans="1:23" x14ac:dyDescent="0.1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1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1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1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1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1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1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1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6154348.1100000003</v>
      </c>
    </row>
    <row r="18" spans="1:22" x14ac:dyDescent="0.15">
      <c r="G18" s="1" t="s">
        <v>12</v>
      </c>
      <c r="H18" s="2"/>
      <c r="I18" s="15">
        <v>16502787</v>
      </c>
    </row>
    <row r="19" spans="1:22" x14ac:dyDescent="0.15">
      <c r="A19" s="2"/>
      <c r="G19" s="1" t="s">
        <v>24</v>
      </c>
      <c r="H19" s="2"/>
      <c r="I19" s="15">
        <f>I18+I17-I16</f>
        <v>12657135.109999999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425991.12</v>
      </c>
      <c r="N21" s="2"/>
    </row>
    <row r="22" spans="1:22" x14ac:dyDescent="0.15">
      <c r="G22" s="1"/>
      <c r="H22" s="1" t="s">
        <v>39</v>
      </c>
      <c r="I22" s="15">
        <v>100158.33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1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15">
      <c r="A27" s="1" t="s">
        <v>90</v>
      </c>
      <c r="B27" s="2">
        <f>$B$13+$E$10+$I$25</f>
        <v>1569653.4199999995</v>
      </c>
    </row>
    <row r="28" spans="1:22" x14ac:dyDescent="0.15">
      <c r="A28" s="1" t="s">
        <v>356</v>
      </c>
      <c r="B28" s="2">
        <f>B12+E8+I26</f>
        <v>1581.41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373918</v>
      </c>
    </row>
    <row r="39" spans="1:23" x14ac:dyDescent="0.1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1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1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1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1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1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15">
      <c r="A11" s="1" t="s">
        <v>84</v>
      </c>
      <c r="B11" s="2">
        <f>'20171219'!B11+'20171220'!B9</f>
        <v>1547526.7300000002</v>
      </c>
      <c r="E11" s="2"/>
    </row>
    <row r="12" spans="1:10" x14ac:dyDescent="0.1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1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15">
      <c r="A14" s="1" t="s">
        <v>333</v>
      </c>
      <c r="B14" s="3"/>
      <c r="G14" s="1" t="s">
        <v>36</v>
      </c>
      <c r="I14" s="2"/>
    </row>
    <row r="15" spans="1:10" x14ac:dyDescent="0.15">
      <c r="A15" s="1"/>
      <c r="B15" s="2"/>
      <c r="G15" s="1"/>
      <c r="H15" s="1" t="s">
        <v>30</v>
      </c>
      <c r="I15" s="15">
        <v>109421160</v>
      </c>
    </row>
    <row r="16" spans="1:10" x14ac:dyDescent="0.15">
      <c r="A16" s="1"/>
      <c r="B16" s="2"/>
      <c r="G16" s="1"/>
      <c r="H16" s="1" t="s">
        <v>31</v>
      </c>
      <c r="I16" s="15">
        <v>-6426360</v>
      </c>
    </row>
    <row r="17" spans="1:22" x14ac:dyDescent="0.1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15">
      <c r="G18" s="1" t="s">
        <v>5</v>
      </c>
      <c r="H18" s="2"/>
      <c r="I18" s="15">
        <v>10000000</v>
      </c>
    </row>
    <row r="19" spans="1:22" x14ac:dyDescent="0.15">
      <c r="A19" s="2"/>
      <c r="G19" s="1" t="s">
        <v>26</v>
      </c>
      <c r="H19" s="2"/>
      <c r="I19" s="15">
        <v>6192791.0800000001</v>
      </c>
    </row>
    <row r="20" spans="1:22" x14ac:dyDescent="0.15">
      <c r="D20" s="2"/>
      <c r="G20" s="1" t="s">
        <v>12</v>
      </c>
      <c r="H20" s="2"/>
      <c r="I20" s="15">
        <v>16391007</v>
      </c>
    </row>
    <row r="21" spans="1:22" x14ac:dyDescent="0.15">
      <c r="G21" s="1" t="s">
        <v>24</v>
      </c>
      <c r="H21" s="2"/>
      <c r="I21" s="15">
        <f>I20+I19-I18</f>
        <v>12583798.079999998</v>
      </c>
      <c r="N21" s="2"/>
    </row>
    <row r="22" spans="1:22" x14ac:dyDescent="0.15">
      <c r="G22" s="1" t="s">
        <v>33</v>
      </c>
      <c r="I22" s="15"/>
    </row>
    <row r="23" spans="1:22" x14ac:dyDescent="0.15">
      <c r="G23" s="1"/>
      <c r="H23" s="1" t="s">
        <v>38</v>
      </c>
      <c r="I23" s="15">
        <v>425756.2</v>
      </c>
      <c r="N23" s="2"/>
    </row>
    <row r="24" spans="1:22" x14ac:dyDescent="0.15">
      <c r="A24" s="8" t="s">
        <v>69</v>
      </c>
      <c r="G24" s="1"/>
      <c r="H24" s="1" t="s">
        <v>39</v>
      </c>
      <c r="I24" s="15">
        <v>100062.36</v>
      </c>
    </row>
    <row r="25" spans="1:22" x14ac:dyDescent="0.1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1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1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1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877293</v>
      </c>
    </row>
    <row r="39" spans="1:23" x14ac:dyDescent="0.1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1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1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424830.56</v>
      </c>
      <c r="N21" s="2"/>
    </row>
    <row r="22" spans="1:22" x14ac:dyDescent="0.15">
      <c r="G22" s="1"/>
      <c r="H22" s="1" t="s">
        <v>39</v>
      </c>
      <c r="I22" s="15">
        <v>99806.86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1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1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2149269</v>
      </c>
    </row>
    <row r="39" spans="1:23" x14ac:dyDescent="0.1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1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1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1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1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424316.56</v>
      </c>
      <c r="N21" s="2"/>
    </row>
    <row r="22" spans="1:22" x14ac:dyDescent="0.15">
      <c r="G22" s="1"/>
      <c r="H22" s="1" t="s">
        <v>39</v>
      </c>
      <c r="I22" s="15">
        <v>99688.28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1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1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1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1279233</v>
      </c>
    </row>
    <row r="39" spans="1:23" x14ac:dyDescent="0.1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1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1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1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1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1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1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1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1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3386440.94</v>
      </c>
    </row>
    <row r="18" spans="1:22" x14ac:dyDescent="0.15">
      <c r="G18" s="1" t="s">
        <v>12</v>
      </c>
      <c r="H18" s="2"/>
      <c r="I18" s="15">
        <v>17391492</v>
      </c>
    </row>
    <row r="19" spans="1:22" x14ac:dyDescent="0.15">
      <c r="A19" s="2"/>
      <c r="G19" s="1" t="s">
        <v>24</v>
      </c>
      <c r="H19" s="2"/>
      <c r="I19" s="15">
        <f>I18+I17-I16</f>
        <v>10777932.940000001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419180.04</v>
      </c>
      <c r="N21" s="2"/>
    </row>
    <row r="22" spans="1:22" x14ac:dyDescent="0.15">
      <c r="G22" s="1"/>
      <c r="H22" s="1" t="s">
        <v>39</v>
      </c>
      <c r="I22" s="15">
        <v>98503.3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1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1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-118574</v>
      </c>
    </row>
    <row r="39" spans="1:23" x14ac:dyDescent="0.1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1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1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1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1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1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4603463.5599999996</v>
      </c>
    </row>
    <row r="18" spans="1:22" x14ac:dyDescent="0.15">
      <c r="G18" s="1" t="s">
        <v>12</v>
      </c>
      <c r="H18" s="2"/>
      <c r="I18" s="15">
        <v>15768855</v>
      </c>
    </row>
    <row r="19" spans="1:22" x14ac:dyDescent="0.15">
      <c r="A19" s="2"/>
      <c r="G19" s="1" t="s">
        <v>24</v>
      </c>
      <c r="H19" s="2"/>
      <c r="I19" s="15">
        <f>I18+I17-I16</f>
        <v>10372318.559999999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415033.35</v>
      </c>
      <c r="N21" s="2"/>
    </row>
    <row r="22" spans="1:22" x14ac:dyDescent="0.15">
      <c r="G22" s="1"/>
      <c r="H22" s="1" t="s">
        <v>39</v>
      </c>
      <c r="I22" s="15">
        <v>97546.68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1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1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1538121</v>
      </c>
    </row>
    <row r="39" spans="1:23" x14ac:dyDescent="0.1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1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1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1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1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1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1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1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6489566.2400000002</v>
      </c>
    </row>
    <row r="18" spans="1:22" x14ac:dyDescent="0.15">
      <c r="G18" s="1" t="s">
        <v>12</v>
      </c>
      <c r="H18" s="2"/>
      <c r="I18" s="15">
        <v>14888448</v>
      </c>
    </row>
    <row r="19" spans="1:22" x14ac:dyDescent="0.15">
      <c r="A19" s="2"/>
      <c r="G19" s="1" t="s">
        <v>24</v>
      </c>
      <c r="H19" s="2"/>
      <c r="I19" s="15">
        <f>I18+I17-I16</f>
        <v>11378014.240000002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413994.44</v>
      </c>
      <c r="N21" s="2"/>
    </row>
    <row r="22" spans="1:22" x14ac:dyDescent="0.15">
      <c r="G22" s="1"/>
      <c r="H22" s="1" t="s">
        <v>39</v>
      </c>
      <c r="I22" s="15">
        <v>97307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1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1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1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500404</v>
      </c>
    </row>
    <row r="39" spans="1:23" x14ac:dyDescent="0.1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1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90" zoomScaleNormal="90" workbookViewId="0">
      <selection activeCell="D50" sqref="D50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11192784.84</v>
      </c>
      <c r="D3" s="1" t="s">
        <v>1</v>
      </c>
      <c r="E3" s="18">
        <v>45342150.07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169539135.97</v>
      </c>
      <c r="D4" s="1" t="s">
        <v>11</v>
      </c>
      <c r="E4" s="18">
        <v>13196592.59</v>
      </c>
      <c r="H4" s="1" t="s">
        <v>389</v>
      </c>
      <c r="I4" s="13">
        <v>29</v>
      </c>
      <c r="J4" s="13">
        <v>-3</v>
      </c>
    </row>
    <row r="5" spans="1:10" x14ac:dyDescent="0.15">
      <c r="A5" s="1" t="s">
        <v>3</v>
      </c>
      <c r="B5" s="2">
        <f>B4+B6</f>
        <v>235736940.38999999</v>
      </c>
      <c r="D5" s="1" t="s">
        <v>12</v>
      </c>
      <c r="E5" s="2">
        <v>32145557.48</v>
      </c>
      <c r="H5" s="1" t="s">
        <v>395</v>
      </c>
      <c r="I5" s="13"/>
      <c r="J5" s="13"/>
    </row>
    <row r="6" spans="1:10" x14ac:dyDescent="0.15">
      <c r="A6" s="1" t="s">
        <v>11</v>
      </c>
      <c r="B6" s="2">
        <v>66197804.420000002</v>
      </c>
      <c r="D6" s="1" t="s">
        <v>4</v>
      </c>
      <c r="E6" s="2">
        <v>22000000</v>
      </c>
      <c r="H6" s="1" t="s">
        <v>360</v>
      </c>
      <c r="I6" s="13">
        <v>23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315.2</v>
      </c>
      <c r="G8" s="1"/>
      <c r="H8" s="1" t="s">
        <v>394</v>
      </c>
      <c r="I8" s="13">
        <v>7</v>
      </c>
    </row>
    <row r="9" spans="1:10" x14ac:dyDescent="0.15">
      <c r="A9" s="1" t="s">
        <v>82</v>
      </c>
      <c r="B9" s="2">
        <v>5019.58</v>
      </c>
      <c r="D9" s="1" t="s">
        <v>88</v>
      </c>
      <c r="E9" s="3">
        <v>480</v>
      </c>
      <c r="H9" s="1"/>
    </row>
    <row r="10" spans="1:10" x14ac:dyDescent="0.15">
      <c r="A10" s="1" t="s">
        <v>83</v>
      </c>
      <c r="B10" s="2">
        <v>55000000</v>
      </c>
      <c r="D10" s="1" t="s">
        <v>85</v>
      </c>
      <c r="E10" s="2">
        <f>'20180316'!E10+'20180319'!E8</f>
        <v>795633.09999999951</v>
      </c>
      <c r="G10" s="1"/>
      <c r="H10" s="1" t="s">
        <v>42</v>
      </c>
      <c r="I10" s="3">
        <f>SUMIF(I4:I9,"&gt;=0")</f>
        <v>87</v>
      </c>
    </row>
    <row r="11" spans="1:10" x14ac:dyDescent="0.15">
      <c r="A11" s="1" t="s">
        <v>84</v>
      </c>
      <c r="B11" s="2">
        <f>'20180316'!B11+'20180319'!B9</f>
        <v>1942009.6800000002</v>
      </c>
      <c r="D11" s="1" t="s">
        <v>381</v>
      </c>
      <c r="E11" s="2">
        <f>E8+'20180316'!E11</f>
        <v>40616.000000000007</v>
      </c>
      <c r="G11" s="1"/>
      <c r="H11" s="1" t="s">
        <v>43</v>
      </c>
      <c r="I11" s="3">
        <f>SUMIF(I4:J7,"&lt;0")</f>
        <v>-3</v>
      </c>
    </row>
    <row r="12" spans="1:10" x14ac:dyDescent="0.15">
      <c r="A12" s="1" t="s">
        <v>86</v>
      </c>
      <c r="B12" s="18">
        <v>964.44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'20180316'!B13+'20180319'!B12</f>
        <v>295853.33999999991</v>
      </c>
      <c r="E13" s="2"/>
      <c r="G13" s="1"/>
      <c r="H13" s="1" t="s">
        <v>30</v>
      </c>
      <c r="I13" s="15">
        <v>77375700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-2591280</v>
      </c>
    </row>
    <row r="15" spans="1:10" x14ac:dyDescent="0.15">
      <c r="A15" s="1" t="s">
        <v>380</v>
      </c>
      <c r="B15" s="2">
        <f>B12+'20180316'!B15</f>
        <v>27363.41</v>
      </c>
      <c r="G15" s="1"/>
      <c r="H15" s="1" t="s">
        <v>32</v>
      </c>
      <c r="I15" s="15">
        <f>I14+I13</f>
        <v>74784420</v>
      </c>
    </row>
    <row r="16" spans="1:10" x14ac:dyDescent="0.15">
      <c r="A16" s="1" t="s">
        <v>392</v>
      </c>
      <c r="B16" s="2">
        <f>B11-'20180101'!B11</f>
        <v>342542.80000000005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1865312.59</v>
      </c>
    </row>
    <row r="18" spans="1:14" x14ac:dyDescent="0.15">
      <c r="G18" s="1" t="s">
        <v>12</v>
      </c>
      <c r="H18" s="2"/>
      <c r="I18" s="15">
        <v>11606355</v>
      </c>
    </row>
    <row r="19" spans="1:14" x14ac:dyDescent="0.15">
      <c r="A19" s="2"/>
      <c r="G19" s="1" t="s">
        <v>24</v>
      </c>
      <c r="H19" s="2"/>
      <c r="I19" s="15">
        <f>I18+I17-I16</f>
        <v>14471667.59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125442.02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160680.87</v>
      </c>
    </row>
    <row r="26" spans="1:14" x14ac:dyDescent="0.15">
      <c r="A26" s="1" t="s">
        <v>71</v>
      </c>
      <c r="B26" s="2">
        <f>B4+E5+I18</f>
        <v>213291048.44999999</v>
      </c>
      <c r="G26" s="1"/>
      <c r="H26" s="1" t="s">
        <v>355</v>
      </c>
      <c r="I26" s="2">
        <v>3109.6</v>
      </c>
    </row>
    <row r="27" spans="1:14" x14ac:dyDescent="0.15">
      <c r="A27" s="1" t="s">
        <v>90</v>
      </c>
      <c r="B27" s="2">
        <f>$B$13+$E$10+$I$25</f>
        <v>1252167.3099999996</v>
      </c>
      <c r="H27" s="1" t="s">
        <v>382</v>
      </c>
      <c r="I27" s="2">
        <f>I22-'20180102'!I22</f>
        <v>22559.809999999998</v>
      </c>
    </row>
    <row r="28" spans="1:14" x14ac:dyDescent="0.15">
      <c r="A28" s="1" t="s">
        <v>356</v>
      </c>
      <c r="B28" s="2">
        <f>B12+E8+I26</f>
        <v>4389.24</v>
      </c>
    </row>
    <row r="29" spans="1:14" x14ac:dyDescent="0.15">
      <c r="A29" s="1" t="s">
        <v>383</v>
      </c>
      <c r="B29" s="2">
        <f>B15+E11+I27</f>
        <v>90539.22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6449</v>
      </c>
      <c r="D34" s="1" t="s">
        <v>78</v>
      </c>
      <c r="E34" s="2">
        <v>25334742</v>
      </c>
      <c r="G34" s="16" t="s">
        <v>296</v>
      </c>
      <c r="H34" s="2">
        <f>E40</f>
        <v>1422705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2201</v>
      </c>
      <c r="D35" s="1" t="s">
        <v>182</v>
      </c>
      <c r="E35" s="10">
        <v>3040149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5426</v>
      </c>
      <c r="D36" s="1" t="s">
        <v>80</v>
      </c>
      <c r="E36" s="10">
        <v>59961</v>
      </c>
      <c r="G36" s="40" t="s">
        <v>298</v>
      </c>
      <c r="H36" s="41">
        <f>H34+H35</f>
        <v>1427862.605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1966</v>
      </c>
      <c r="D37" s="1" t="s">
        <v>81</v>
      </c>
      <c r="E37" s="2">
        <v>-8183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16042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1422705</v>
      </c>
    </row>
    <row r="41" spans="1:23" s="9" customFormat="1" x14ac:dyDescent="0.15">
      <c r="A41"/>
      <c r="B41"/>
      <c r="D41" s="1" t="s">
        <v>75</v>
      </c>
      <c r="E41" s="2">
        <v>1099971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-194813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-61869</v>
      </c>
    </row>
    <row r="44" spans="1:23" x14ac:dyDescent="0.15">
      <c r="A44" s="8" t="s">
        <v>233</v>
      </c>
      <c r="D44" s="1" t="s">
        <v>375</v>
      </c>
      <c r="E44" s="2">
        <v>136256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-331069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1422705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1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1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1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1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5588126.0300000003</v>
      </c>
    </row>
    <row r="18" spans="1:22" x14ac:dyDescent="0.15">
      <c r="G18" s="1" t="s">
        <v>12</v>
      </c>
      <c r="H18" s="2"/>
      <c r="I18" s="15">
        <v>14877441</v>
      </c>
    </row>
    <row r="19" spans="1:22" x14ac:dyDescent="0.15">
      <c r="A19" s="2"/>
      <c r="G19" s="1" t="s">
        <v>24</v>
      </c>
      <c r="H19" s="2"/>
      <c r="I19" s="15">
        <f>I18+I17-I16</f>
        <v>10465567.030000001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412170.36</v>
      </c>
      <c r="N21" s="2"/>
    </row>
    <row r="22" spans="1:22" x14ac:dyDescent="0.15">
      <c r="G22" s="1"/>
      <c r="H22" s="1" t="s">
        <v>39</v>
      </c>
      <c r="I22" s="15">
        <v>96886.21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1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1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-126729</v>
      </c>
    </row>
    <row r="39" spans="1:23" x14ac:dyDescent="0.1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1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1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1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1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1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1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4752139.57</v>
      </c>
    </row>
    <row r="18" spans="1:22" x14ac:dyDescent="0.15">
      <c r="G18" s="1" t="s">
        <v>12</v>
      </c>
      <c r="H18" s="2"/>
      <c r="I18" s="15">
        <v>14576346</v>
      </c>
    </row>
    <row r="19" spans="1:22" x14ac:dyDescent="0.15">
      <c r="A19" s="2"/>
      <c r="G19" s="1" t="s">
        <v>24</v>
      </c>
      <c r="H19" s="2"/>
      <c r="I19" s="15">
        <f>I18+I17-I16</f>
        <v>9328485.5700000003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410620.54</v>
      </c>
      <c r="N21" s="2"/>
    </row>
    <row r="22" spans="1:22" x14ac:dyDescent="0.15">
      <c r="G22" s="1"/>
      <c r="H22" s="1" t="s">
        <v>39</v>
      </c>
      <c r="I22" s="15">
        <v>96528.67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1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1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1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1115303</v>
      </c>
    </row>
    <row r="39" spans="1:23" x14ac:dyDescent="0.1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1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1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1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1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1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1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1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1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5935415.3700000001</v>
      </c>
    </row>
    <row r="18" spans="1:22" x14ac:dyDescent="0.15">
      <c r="G18" s="1" t="s">
        <v>12</v>
      </c>
      <c r="H18" s="2"/>
      <c r="I18" s="15">
        <v>14338629</v>
      </c>
    </row>
    <row r="19" spans="1:22" x14ac:dyDescent="0.15">
      <c r="A19" s="2"/>
      <c r="G19" s="1" t="s">
        <v>24</v>
      </c>
      <c r="H19" s="2"/>
      <c r="I19" s="15">
        <f>I18+I17-I16</f>
        <v>10274044.370000001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409676.48</v>
      </c>
      <c r="N21" s="2"/>
    </row>
    <row r="22" spans="1:22" x14ac:dyDescent="0.15">
      <c r="G22" s="1"/>
      <c r="H22" s="1" t="s">
        <v>39</v>
      </c>
      <c r="I22" s="15">
        <v>96310.87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1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1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722976</v>
      </c>
    </row>
    <row r="39" spans="1:23" x14ac:dyDescent="0.1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1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1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1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1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1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1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1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1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7916642.1200000001</v>
      </c>
    </row>
    <row r="18" spans="1:22" x14ac:dyDescent="0.15">
      <c r="G18" s="1" t="s">
        <v>12</v>
      </c>
      <c r="H18" s="2"/>
      <c r="I18" s="15">
        <v>13635117</v>
      </c>
    </row>
    <row r="19" spans="1:22" x14ac:dyDescent="0.15">
      <c r="A19" s="2"/>
      <c r="G19" s="1" t="s">
        <v>24</v>
      </c>
      <c r="H19" s="2"/>
      <c r="I19" s="15">
        <f>I18+I17-I16</f>
        <v>11551759.120000001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406990.08000000002</v>
      </c>
      <c r="N21" s="2"/>
    </row>
    <row r="22" spans="1:22" x14ac:dyDescent="0.15">
      <c r="G22" s="1"/>
      <c r="H22" s="1" t="s">
        <v>39</v>
      </c>
      <c r="I22" s="15">
        <v>95691.12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1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1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898434</v>
      </c>
    </row>
    <row r="39" spans="1:23" x14ac:dyDescent="0.1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1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1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1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1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1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1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1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1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1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7211603.3399999999</v>
      </c>
    </row>
    <row r="18" spans="1:22" x14ac:dyDescent="0.15">
      <c r="G18" s="1" t="s">
        <v>12</v>
      </c>
      <c r="H18" s="2"/>
      <c r="I18" s="15">
        <v>13033926</v>
      </c>
    </row>
    <row r="19" spans="1:22" x14ac:dyDescent="0.15">
      <c r="A19" s="2"/>
      <c r="G19" s="1" t="s">
        <v>24</v>
      </c>
      <c r="H19" s="2"/>
      <c r="I19" s="15">
        <f>I18+I17-I16</f>
        <v>10245529.34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403859.65</v>
      </c>
      <c r="N21" s="2"/>
    </row>
    <row r="22" spans="1:22" x14ac:dyDescent="0.15">
      <c r="G22" s="1"/>
      <c r="H22" s="1" t="s">
        <v>39</v>
      </c>
      <c r="I22" s="15">
        <v>94968.9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1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810433</v>
      </c>
    </row>
    <row r="39" spans="1:23" x14ac:dyDescent="0.1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1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1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399632.42</v>
      </c>
      <c r="N21" s="2"/>
    </row>
    <row r="22" spans="1:22" x14ac:dyDescent="0.15">
      <c r="G22" s="1"/>
      <c r="H22" s="1" t="s">
        <v>39</v>
      </c>
      <c r="I22" s="15">
        <v>93993.69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1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-201592</v>
      </c>
    </row>
    <row r="39" spans="1:23" x14ac:dyDescent="0.1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1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1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1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1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1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1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6234967.4000000004</v>
      </c>
    </row>
    <row r="18" spans="1:22" x14ac:dyDescent="0.15">
      <c r="G18" s="1" t="s">
        <v>12</v>
      </c>
      <c r="H18" s="2"/>
      <c r="I18" s="15">
        <v>14075991</v>
      </c>
    </row>
    <row r="19" spans="1:22" x14ac:dyDescent="0.15">
      <c r="A19" s="2"/>
      <c r="G19" s="1" t="s">
        <v>24</v>
      </c>
      <c r="H19" s="2"/>
      <c r="I19" s="15">
        <f>I18+I17-I16</f>
        <v>10310958.399999999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397309.68</v>
      </c>
      <c r="N21" s="2"/>
    </row>
    <row r="22" spans="1:22" x14ac:dyDescent="0.15">
      <c r="G22" s="1"/>
      <c r="H22" s="1" t="s">
        <v>39</v>
      </c>
      <c r="I22" s="15">
        <v>93457.84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1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1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5174</v>
      </c>
    </row>
    <row r="39" spans="1:23" x14ac:dyDescent="0.1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1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1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1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1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1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1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1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1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5234182.93</v>
      </c>
    </row>
    <row r="18" spans="1:22" x14ac:dyDescent="0.15">
      <c r="G18" s="1" t="s">
        <v>12</v>
      </c>
      <c r="H18" s="2"/>
      <c r="I18" s="15">
        <v>15930432</v>
      </c>
    </row>
    <row r="19" spans="1:22" x14ac:dyDescent="0.15">
      <c r="A19" s="2"/>
      <c r="G19" s="1" t="s">
        <v>24</v>
      </c>
      <c r="H19" s="2"/>
      <c r="I19" s="15">
        <f>I18+I17-I16</f>
        <v>11164614.93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394624.22</v>
      </c>
      <c r="N21" s="2"/>
    </row>
    <row r="22" spans="1:22" x14ac:dyDescent="0.15">
      <c r="G22" s="1"/>
      <c r="H22" s="1" t="s">
        <v>39</v>
      </c>
      <c r="I22" s="15">
        <v>92838.31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1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-17147</v>
      </c>
    </row>
    <row r="39" spans="1:23" x14ac:dyDescent="0.1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1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1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390170.07</v>
      </c>
      <c r="N21" s="2"/>
    </row>
    <row r="22" spans="1:22" x14ac:dyDescent="0.15">
      <c r="G22" s="1"/>
      <c r="H22" s="1" t="s">
        <v>39</v>
      </c>
      <c r="I22" s="15">
        <v>91810.73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1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385705.94</v>
      </c>
      <c r="N21" s="2"/>
    </row>
    <row r="22" spans="1:22" x14ac:dyDescent="0.15">
      <c r="G22" s="1"/>
      <c r="H22" s="1" t="s">
        <v>39</v>
      </c>
      <c r="I22" s="15">
        <v>90780.86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690705</v>
      </c>
    </row>
    <row r="39" spans="1:23" x14ac:dyDescent="0.1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1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11305060.949999999</v>
      </c>
      <c r="D3" s="1" t="s">
        <v>1</v>
      </c>
      <c r="E3" s="18">
        <v>45284315.090000004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197077171.77000001</v>
      </c>
      <c r="D4" s="1" t="s">
        <v>11</v>
      </c>
      <c r="E4" s="18">
        <v>12283915.220000001</v>
      </c>
      <c r="H4" s="1" t="s">
        <v>323</v>
      </c>
      <c r="I4" s="13"/>
      <c r="J4" s="13">
        <v>-52</v>
      </c>
    </row>
    <row r="5" spans="1:10" x14ac:dyDescent="0.15">
      <c r="A5" s="1" t="s">
        <v>3</v>
      </c>
      <c r="B5" s="2">
        <f>B4+B6</f>
        <v>237390134.66000003</v>
      </c>
      <c r="D5" s="1" t="s">
        <v>12</v>
      </c>
      <c r="E5" s="2">
        <v>33100399.870000001</v>
      </c>
      <c r="H5" s="1" t="s">
        <v>389</v>
      </c>
      <c r="I5" s="13">
        <v>30</v>
      </c>
      <c r="J5" s="13">
        <v>-7</v>
      </c>
    </row>
    <row r="6" spans="1:10" x14ac:dyDescent="0.15">
      <c r="A6" s="1" t="s">
        <v>11</v>
      </c>
      <c r="B6" s="2">
        <v>40312962.890000001</v>
      </c>
      <c r="D6" s="1" t="s">
        <v>4</v>
      </c>
      <c r="E6" s="2">
        <v>22000000</v>
      </c>
      <c r="H6" s="1" t="s">
        <v>360</v>
      </c>
      <c r="I6" s="13">
        <v>22</v>
      </c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28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470.4</v>
      </c>
      <c r="G8" s="1"/>
      <c r="H8" s="1" t="s">
        <v>393</v>
      </c>
      <c r="I8" s="13"/>
    </row>
    <row r="9" spans="1:10" x14ac:dyDescent="0.15">
      <c r="A9" s="1" t="s">
        <v>82</v>
      </c>
      <c r="B9" s="2">
        <v>7901.94</v>
      </c>
      <c r="D9" s="1" t="s">
        <v>88</v>
      </c>
      <c r="E9" s="3">
        <v>547</v>
      </c>
      <c r="H9" s="1"/>
    </row>
    <row r="10" spans="1:10" x14ac:dyDescent="0.15">
      <c r="A10" s="1" t="s">
        <v>83</v>
      </c>
      <c r="B10" s="2">
        <v>29000000</v>
      </c>
      <c r="D10" s="1" t="s">
        <v>85</v>
      </c>
      <c r="E10" s="2">
        <f>'20180315'!E10+'20180316'!E8</f>
        <v>795317.89999999956</v>
      </c>
      <c r="G10" s="1"/>
      <c r="H10" s="1" t="s">
        <v>42</v>
      </c>
      <c r="I10" s="3">
        <f>SUMIF(I4:I9,"&gt;=0")</f>
        <v>80</v>
      </c>
    </row>
    <row r="11" spans="1:10" x14ac:dyDescent="0.15">
      <c r="A11" s="1" t="s">
        <v>84</v>
      </c>
      <c r="B11" s="2">
        <f>'20180315'!B11+'20180316'!B9</f>
        <v>1936990.1</v>
      </c>
      <c r="D11" s="1" t="s">
        <v>381</v>
      </c>
      <c r="E11" s="2">
        <f>E8+'20180315'!E11</f>
        <v>40300.80000000001</v>
      </c>
      <c r="G11" s="1"/>
      <c r="H11" s="1" t="s">
        <v>43</v>
      </c>
      <c r="I11" s="3">
        <f>SUMIF(I4:J7,"&lt;0")</f>
        <v>-59</v>
      </c>
    </row>
    <row r="12" spans="1:10" x14ac:dyDescent="0.15">
      <c r="A12" s="1" t="s">
        <v>86</v>
      </c>
      <c r="B12" s="18">
        <v>989.45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'20180315'!B13+'20180316'!B12</f>
        <v>294888.89999999991</v>
      </c>
      <c r="E13" s="2"/>
      <c r="G13" s="1"/>
      <c r="H13" s="1" t="s">
        <v>30</v>
      </c>
      <c r="I13" s="15">
        <v>69116160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-51222120</v>
      </c>
    </row>
    <row r="15" spans="1:10" x14ac:dyDescent="0.15">
      <c r="A15" s="1" t="s">
        <v>380</v>
      </c>
      <c r="B15" s="2">
        <f>B12+'20180315'!B15</f>
        <v>26398.97</v>
      </c>
      <c r="G15" s="1"/>
      <c r="H15" s="1" t="s">
        <v>32</v>
      </c>
      <c r="I15" s="15">
        <f>I14+I13</f>
        <v>17894040</v>
      </c>
    </row>
    <row r="16" spans="1:10" x14ac:dyDescent="0.15">
      <c r="A16" s="1" t="s">
        <v>392</v>
      </c>
      <c r="B16" s="2">
        <f>B11-'20180101'!B11</f>
        <v>337523.22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3367875.19</v>
      </c>
    </row>
    <row r="18" spans="1:14" x14ac:dyDescent="0.15">
      <c r="G18" s="1" t="s">
        <v>12</v>
      </c>
      <c r="H18" s="2"/>
      <c r="I18" s="15">
        <v>10367424</v>
      </c>
    </row>
    <row r="19" spans="1:14" x14ac:dyDescent="0.15">
      <c r="A19" s="2"/>
      <c r="G19" s="1" t="s">
        <v>24</v>
      </c>
      <c r="H19" s="2"/>
      <c r="I19" s="15">
        <f>I18+I17-I16</f>
        <v>14735299.189999999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122332.42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157571.26999999999</v>
      </c>
    </row>
    <row r="26" spans="1:14" x14ac:dyDescent="0.15">
      <c r="A26" s="1" t="s">
        <v>71</v>
      </c>
      <c r="B26" s="2">
        <f>B4+E5+I18</f>
        <v>240544995.64000002</v>
      </c>
      <c r="G26" s="1"/>
      <c r="H26" s="1" t="s">
        <v>355</v>
      </c>
      <c r="I26" s="2">
        <v>1948</v>
      </c>
    </row>
    <row r="27" spans="1:14" x14ac:dyDescent="0.15">
      <c r="A27" s="1" t="s">
        <v>90</v>
      </c>
      <c r="B27" s="2">
        <f>$B$13+$E$10+$I$25</f>
        <v>1247778.0699999994</v>
      </c>
      <c r="H27" s="1" t="s">
        <v>382</v>
      </c>
      <c r="I27" s="2">
        <f>I22-'20180102'!I22</f>
        <v>19450.209999999992</v>
      </c>
    </row>
    <row r="28" spans="1:14" x14ac:dyDescent="0.15">
      <c r="A28" s="1" t="s">
        <v>356</v>
      </c>
      <c r="B28" s="2">
        <f>B12+E8+I26</f>
        <v>3407.85</v>
      </c>
    </row>
    <row r="29" spans="1:14" x14ac:dyDescent="0.15">
      <c r="A29" s="1" t="s">
        <v>383</v>
      </c>
      <c r="B29" s="2">
        <f>B15+E11+I27</f>
        <v>86149.98000000001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6510</v>
      </c>
      <c r="D34" s="1" t="s">
        <v>78</v>
      </c>
      <c r="E34" s="2">
        <v>1838838</v>
      </c>
      <c r="G34" s="16" t="s">
        <v>296</v>
      </c>
      <c r="H34" s="2">
        <f>E40</f>
        <v>1617518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1986</v>
      </c>
      <c r="D35" s="1" t="s">
        <v>182</v>
      </c>
      <c r="E35" s="10">
        <v>3080612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5360</v>
      </c>
      <c r="D36" s="1" t="s">
        <v>80</v>
      </c>
      <c r="E36" s="10">
        <v>66888</v>
      </c>
      <c r="G36" s="40" t="s">
        <v>298</v>
      </c>
      <c r="H36" s="41">
        <f>H34+H35</f>
        <v>1622675.605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1828</v>
      </c>
      <c r="D37" s="1" t="s">
        <v>81</v>
      </c>
      <c r="E37" s="2">
        <v>-12763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15684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1617518</v>
      </c>
    </row>
    <row r="41" spans="1:23" s="9" customFormat="1" x14ac:dyDescent="0.15">
      <c r="A41"/>
      <c r="B41"/>
      <c r="D41" s="1" t="s">
        <v>75</v>
      </c>
      <c r="E41" s="2">
        <v>1161840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46134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-19764</v>
      </c>
    </row>
    <row r="44" spans="1:23" x14ac:dyDescent="0.15">
      <c r="A44" s="8" t="s">
        <v>233</v>
      </c>
      <c r="D44" s="1" t="s">
        <v>375</v>
      </c>
      <c r="E44" s="2">
        <v>50559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-4425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1617518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1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1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1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1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1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1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1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1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7019295.5099999998</v>
      </c>
    </row>
    <row r="18" spans="1:22" x14ac:dyDescent="0.15">
      <c r="G18" s="1" t="s">
        <v>12</v>
      </c>
      <c r="H18" s="2"/>
      <c r="I18" s="15">
        <v>13278249</v>
      </c>
    </row>
    <row r="19" spans="1:22" x14ac:dyDescent="0.15">
      <c r="A19" s="2"/>
      <c r="G19" s="1" t="s">
        <v>24</v>
      </c>
      <c r="H19" s="2"/>
      <c r="I19" s="15">
        <f>I18+I17-I16</f>
        <v>10297544.509999998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383421.04</v>
      </c>
      <c r="N21" s="2"/>
    </row>
    <row r="22" spans="1:22" x14ac:dyDescent="0.15">
      <c r="G22" s="1"/>
      <c r="H22" s="1" t="s">
        <v>39</v>
      </c>
      <c r="I22" s="15">
        <v>90253.73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1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896355</v>
      </c>
    </row>
    <row r="39" spans="1:23" x14ac:dyDescent="0.1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1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1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1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1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1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1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1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1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1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8724622.4299999997</v>
      </c>
    </row>
    <row r="18" spans="1:22" x14ac:dyDescent="0.15">
      <c r="G18" s="1" t="s">
        <v>12</v>
      </c>
      <c r="H18" s="2"/>
      <c r="I18" s="15">
        <v>11695374</v>
      </c>
    </row>
    <row r="19" spans="1:22" x14ac:dyDescent="0.15">
      <c r="A19" s="2"/>
      <c r="G19" s="1" t="s">
        <v>24</v>
      </c>
      <c r="H19" s="2"/>
      <c r="I19" s="15">
        <f>I18+I17-I16</f>
        <v>10419996.43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380040.37</v>
      </c>
      <c r="N21" s="2"/>
    </row>
    <row r="22" spans="1:22" x14ac:dyDescent="0.15">
      <c r="G22" s="1"/>
      <c r="H22" s="1" t="s">
        <v>39</v>
      </c>
      <c r="I22" s="15">
        <v>89473.81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1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1090212</v>
      </c>
    </row>
    <row r="39" spans="1:23" x14ac:dyDescent="0.1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1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1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1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-10000000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379409.16</v>
      </c>
      <c r="N21" s="2"/>
    </row>
    <row r="22" spans="1:22" x14ac:dyDescent="0.15">
      <c r="G22" s="1"/>
      <c r="H22" s="1" t="s">
        <v>39</v>
      </c>
      <c r="I22" s="15">
        <v>89328.19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1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485887</v>
      </c>
    </row>
    <row r="39" spans="1:23" x14ac:dyDescent="0.1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1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1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1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1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1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1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1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1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1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15">
      <c r="A16" s="1"/>
      <c r="B16" s="2"/>
      <c r="G16" s="1" t="s">
        <v>5</v>
      </c>
      <c r="H16" s="2"/>
      <c r="I16" s="15">
        <v>10000000</v>
      </c>
    </row>
    <row r="17" spans="1:22" x14ac:dyDescent="0.15">
      <c r="A17" s="6"/>
      <c r="B17" s="2"/>
      <c r="G17" s="1" t="s">
        <v>26</v>
      </c>
      <c r="H17" s="2"/>
      <c r="I17" s="15">
        <v>9169470.2799999993</v>
      </c>
    </row>
    <row r="18" spans="1:22" x14ac:dyDescent="0.15">
      <c r="G18" s="1" t="s">
        <v>12</v>
      </c>
      <c r="H18" s="2"/>
      <c r="I18" s="15">
        <v>12291093</v>
      </c>
    </row>
    <row r="19" spans="1:22" x14ac:dyDescent="0.15">
      <c r="A19" s="2"/>
      <c r="G19" s="1" t="s">
        <v>24</v>
      </c>
      <c r="H19" s="2"/>
      <c r="I19" s="15">
        <f>I18+I17-I16</f>
        <v>11460563.280000001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378680.02</v>
      </c>
      <c r="N21" s="2"/>
    </row>
    <row r="22" spans="1:22" x14ac:dyDescent="0.15">
      <c r="G22" s="1"/>
      <c r="H22" s="1" t="s">
        <v>39</v>
      </c>
      <c r="I22" s="15">
        <v>89159.96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1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1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-177395</v>
      </c>
    </row>
    <row r="39" spans="1:23" x14ac:dyDescent="0.1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1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1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1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1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1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1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11188588.74</v>
      </c>
    </row>
    <row r="18" spans="1:22" x14ac:dyDescent="0.15">
      <c r="G18" s="1" t="s">
        <v>12</v>
      </c>
      <c r="H18" s="2"/>
      <c r="I18" s="15">
        <v>11905668</v>
      </c>
    </row>
    <row r="19" spans="1:22" x14ac:dyDescent="0.15">
      <c r="A19" s="2"/>
      <c r="G19" s="1" t="s">
        <v>24</v>
      </c>
      <c r="H19" s="2"/>
      <c r="I19" s="15">
        <f>I18+I17-I16</f>
        <v>10094256.740000002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378136.17</v>
      </c>
      <c r="N21" s="2"/>
    </row>
    <row r="22" spans="1:22" x14ac:dyDescent="0.15">
      <c r="G22" s="1"/>
      <c r="H22" s="1" t="s">
        <v>39</v>
      </c>
      <c r="I22" s="15">
        <v>89034.5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1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1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708309</v>
      </c>
    </row>
    <row r="39" spans="1:23" x14ac:dyDescent="0.1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1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1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1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1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1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1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11840786.51</v>
      </c>
    </row>
    <row r="18" spans="1:22" x14ac:dyDescent="0.15">
      <c r="G18" s="1" t="s">
        <v>12</v>
      </c>
      <c r="H18" s="2"/>
      <c r="I18" s="15">
        <v>12892626</v>
      </c>
    </row>
    <row r="19" spans="1:22" x14ac:dyDescent="0.15">
      <c r="A19" s="2"/>
      <c r="G19" s="1" t="s">
        <v>24</v>
      </c>
      <c r="H19" s="2"/>
      <c r="I19" s="15">
        <f>I18+I17-I16</f>
        <v>11733412.509999998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/>
    </row>
    <row r="39" spans="1:23" x14ac:dyDescent="0.15">
      <c r="A39" s="1" t="s">
        <v>103</v>
      </c>
      <c r="B39" s="3"/>
      <c r="D39" s="1" t="s">
        <v>80</v>
      </c>
      <c r="E39" s="10"/>
    </row>
    <row r="40" spans="1:23" s="9" customFormat="1" x14ac:dyDescent="0.1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1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1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1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/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-13000000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377434.9</v>
      </c>
      <c r="N21" s="2"/>
    </row>
    <row r="22" spans="1:22" x14ac:dyDescent="0.15">
      <c r="G22" s="1"/>
      <c r="H22" s="1" t="s">
        <v>39</v>
      </c>
      <c r="I22" s="15">
        <v>88872.73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1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-929143</v>
      </c>
    </row>
    <row r="39" spans="1:23" x14ac:dyDescent="0.1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1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1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1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1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1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1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1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1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9252314.8900000006</v>
      </c>
    </row>
    <row r="18" spans="1:22" x14ac:dyDescent="0.15">
      <c r="G18" s="1" t="s">
        <v>12</v>
      </c>
      <c r="H18" s="2"/>
      <c r="I18" s="15">
        <v>14798430</v>
      </c>
    </row>
    <row r="19" spans="1:22" x14ac:dyDescent="0.15">
      <c r="A19" s="2"/>
      <c r="G19" s="1" t="s">
        <v>24</v>
      </c>
      <c r="H19" s="2"/>
      <c r="I19" s="15">
        <f>I18+I17-I16</f>
        <v>11050744.890000001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374420.64</v>
      </c>
      <c r="N21" s="2"/>
    </row>
    <row r="22" spans="1:22" x14ac:dyDescent="0.15">
      <c r="G22" s="1"/>
      <c r="H22" s="1" t="s">
        <v>39</v>
      </c>
      <c r="I22" s="15">
        <v>88177.35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1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1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3844041</v>
      </c>
    </row>
    <row r="39" spans="1:23" x14ac:dyDescent="0.1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1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1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1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1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1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1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1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1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9446606.2599999998</v>
      </c>
    </row>
    <row r="18" spans="1:22" x14ac:dyDescent="0.15">
      <c r="G18" s="1" t="s">
        <v>12</v>
      </c>
      <c r="H18" s="2"/>
      <c r="I18" s="15">
        <v>14998914</v>
      </c>
    </row>
    <row r="19" spans="1:22" x14ac:dyDescent="0.15">
      <c r="A19" s="2"/>
      <c r="G19" s="1" t="s">
        <v>24</v>
      </c>
      <c r="H19" s="2"/>
      <c r="I19" s="15">
        <f>I18+I17-I16</f>
        <v>11445520.259999998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372438.08</v>
      </c>
      <c r="N21" s="2"/>
    </row>
    <row r="22" spans="1:22" x14ac:dyDescent="0.15">
      <c r="G22" s="1"/>
      <c r="H22" s="1" t="s">
        <v>39</v>
      </c>
      <c r="I22" s="15">
        <v>87719.98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1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1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3256829</v>
      </c>
    </row>
    <row r="39" spans="1:23" x14ac:dyDescent="0.1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1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1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1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1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1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1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1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1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1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1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15">
      <c r="A16" s="1"/>
      <c r="B16" s="2"/>
      <c r="G16" s="1" t="s">
        <v>5</v>
      </c>
      <c r="H16" s="2"/>
      <c r="I16" s="15">
        <v>13000000</v>
      </c>
    </row>
    <row r="17" spans="1:22" x14ac:dyDescent="0.15">
      <c r="A17" s="6"/>
      <c r="B17" s="2"/>
      <c r="G17" s="1" t="s">
        <v>26</v>
      </c>
      <c r="H17" s="2"/>
      <c r="I17" s="15">
        <v>10159128.300000001</v>
      </c>
    </row>
    <row r="18" spans="1:22" x14ac:dyDescent="0.15">
      <c r="G18" s="1" t="s">
        <v>12</v>
      </c>
      <c r="H18" s="2"/>
      <c r="I18" s="15">
        <v>14522409</v>
      </c>
    </row>
    <row r="19" spans="1:22" x14ac:dyDescent="0.15">
      <c r="A19" s="2"/>
      <c r="G19" s="1" t="s">
        <v>24</v>
      </c>
      <c r="H19" s="2"/>
      <c r="I19" s="15">
        <f>I18+I17-I16</f>
        <v>11681537.300000001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369850.13</v>
      </c>
      <c r="N21" s="2"/>
    </row>
    <row r="22" spans="1:22" x14ac:dyDescent="0.15">
      <c r="G22" s="1"/>
      <c r="H22" s="1" t="s">
        <v>39</v>
      </c>
      <c r="I22" s="15">
        <v>87122.94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1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1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2359247</v>
      </c>
    </row>
    <row r="39" spans="1:23" x14ac:dyDescent="0.1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1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90" zoomScaleNormal="90" workbookViewId="0">
      <selection activeCell="B9" sqref="B9"/>
    </sheetView>
  </sheetViews>
  <sheetFormatPr defaultRowHeight="13.5" x14ac:dyDescent="0.15"/>
  <cols>
    <col min="1" max="1" width="25.5" customWidth="1"/>
    <col min="2" max="2" width="21" customWidth="1"/>
    <col min="3" max="3" width="3.375" style="9" customWidth="1"/>
    <col min="4" max="4" width="22.1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16136094.42</v>
      </c>
      <c r="D3" s="1" t="s">
        <v>1</v>
      </c>
      <c r="E3" s="18">
        <v>45455740.770000003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170544595.46000001</v>
      </c>
      <c r="D4" s="1" t="s">
        <v>11</v>
      </c>
      <c r="E4" s="18">
        <v>13705535.439999999</v>
      </c>
      <c r="H4" s="1" t="s">
        <v>323</v>
      </c>
      <c r="I4" s="13"/>
      <c r="J4" s="13">
        <v>-3</v>
      </c>
    </row>
    <row r="5" spans="1:10" x14ac:dyDescent="0.15">
      <c r="A5" s="1" t="s">
        <v>3</v>
      </c>
      <c r="B5" s="2">
        <f>B4+B6</f>
        <v>235684919.16000003</v>
      </c>
      <c r="D5" s="1" t="s">
        <v>12</v>
      </c>
      <c r="E5" s="2">
        <v>31750205.329999998</v>
      </c>
      <c r="H5" s="1" t="s">
        <v>389</v>
      </c>
      <c r="I5" s="13">
        <v>21</v>
      </c>
      <c r="J5" s="13">
        <v>-7</v>
      </c>
    </row>
    <row r="6" spans="1:10" x14ac:dyDescent="0.15">
      <c r="A6" s="1" t="s">
        <v>11</v>
      </c>
      <c r="B6" s="2">
        <v>65140323.700000003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97000000</v>
      </c>
      <c r="H7" s="1" t="s">
        <v>384</v>
      </c>
      <c r="I7" s="13">
        <v>25</v>
      </c>
      <c r="J7" s="13"/>
    </row>
    <row r="8" spans="1:10" x14ac:dyDescent="0.15">
      <c r="A8" s="1" t="s">
        <v>5</v>
      </c>
      <c r="B8" s="2">
        <v>183980000</v>
      </c>
      <c r="D8" s="1" t="s">
        <v>86</v>
      </c>
      <c r="E8" s="18">
        <v>972.8</v>
      </c>
      <c r="G8" s="1"/>
      <c r="H8" s="1" t="s">
        <v>393</v>
      </c>
      <c r="I8" s="13">
        <v>11</v>
      </c>
    </row>
    <row r="9" spans="1:10" x14ac:dyDescent="0.15">
      <c r="A9" s="1" t="s">
        <v>82</v>
      </c>
      <c r="B9" s="2">
        <v>4229.28</v>
      </c>
      <c r="D9" s="1" t="s">
        <v>88</v>
      </c>
      <c r="E9" s="3">
        <v>967</v>
      </c>
      <c r="H9" s="1"/>
    </row>
    <row r="10" spans="1:10" x14ac:dyDescent="0.15">
      <c r="A10" s="1" t="s">
        <v>83</v>
      </c>
      <c r="B10" s="2">
        <v>49000000</v>
      </c>
      <c r="D10" s="1" t="s">
        <v>85</v>
      </c>
      <c r="E10" s="2">
        <f>'20180314'!E10+'20180315'!E8</f>
        <v>794847.49999999953</v>
      </c>
      <c r="G10" s="1"/>
      <c r="H10" s="1" t="s">
        <v>42</v>
      </c>
      <c r="I10" s="3">
        <f>SUMIF(I4:I9,"&gt;=0")</f>
        <v>59</v>
      </c>
    </row>
    <row r="11" spans="1:10" x14ac:dyDescent="0.15">
      <c r="A11" s="1" t="s">
        <v>84</v>
      </c>
      <c r="B11" s="2">
        <f>'20180314'!B11+'20180315'!B9</f>
        <v>1929088.1600000001</v>
      </c>
      <c r="D11" s="1" t="s">
        <v>381</v>
      </c>
      <c r="E11" s="2">
        <f>E8+'20180314'!E11</f>
        <v>39830.400000000009</v>
      </c>
      <c r="G11" s="1"/>
      <c r="H11" s="1" t="s">
        <v>43</v>
      </c>
      <c r="I11" s="3">
        <f>SUMIF(I4:J7,"&lt;0")</f>
        <v>-11</v>
      </c>
    </row>
    <row r="12" spans="1:10" x14ac:dyDescent="0.15">
      <c r="A12" s="1" t="s">
        <v>86</v>
      </c>
      <c r="B12" s="18">
        <v>1035.25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'20180314'!B13+'20180315'!B12</f>
        <v>293899.4499999999</v>
      </c>
      <c r="E13" s="2"/>
      <c r="G13" s="1"/>
      <c r="H13" s="1" t="s">
        <v>30</v>
      </c>
      <c r="I13" s="15">
        <v>54591660</v>
      </c>
    </row>
    <row r="14" spans="1:10" x14ac:dyDescent="0.15">
      <c r="A14" s="1" t="s">
        <v>333</v>
      </c>
      <c r="B14" s="3">
        <v>59568493</v>
      </c>
      <c r="G14" s="1"/>
      <c r="H14" s="1" t="s">
        <v>31</v>
      </c>
      <c r="I14" s="15">
        <v>-9478320</v>
      </c>
    </row>
    <row r="15" spans="1:10" x14ac:dyDescent="0.15">
      <c r="A15" s="1" t="s">
        <v>380</v>
      </c>
      <c r="B15" s="2">
        <f>B12+'20180314'!B15</f>
        <v>25409.52</v>
      </c>
      <c r="G15" s="1"/>
      <c r="H15" s="1" t="s">
        <v>32</v>
      </c>
      <c r="I15" s="15">
        <f>I14+I13</f>
        <v>45113340</v>
      </c>
    </row>
    <row r="16" spans="1:10" x14ac:dyDescent="0.15">
      <c r="A16" s="1" t="s">
        <v>392</v>
      </c>
      <c r="B16" s="2">
        <f>B11-'20180101'!B11</f>
        <v>329621.28000000003</v>
      </c>
      <c r="G16" s="1" t="s">
        <v>5</v>
      </c>
      <c r="H16" s="2"/>
      <c r="I16" s="15">
        <v>-1000000</v>
      </c>
    </row>
    <row r="17" spans="1:14" x14ac:dyDescent="0.15">
      <c r="A17" s="6"/>
      <c r="B17" s="2"/>
      <c r="G17" s="1" t="s">
        <v>26</v>
      </c>
      <c r="H17" s="2"/>
      <c r="I17" s="15">
        <v>5293165.93</v>
      </c>
    </row>
    <row r="18" spans="1:14" x14ac:dyDescent="0.15">
      <c r="G18" s="1" t="s">
        <v>12</v>
      </c>
      <c r="H18" s="2"/>
      <c r="I18" s="15">
        <v>8188749</v>
      </c>
    </row>
    <row r="19" spans="1:14" x14ac:dyDescent="0.15">
      <c r="A19" s="2"/>
      <c r="G19" s="1" t="s">
        <v>24</v>
      </c>
      <c r="H19" s="2"/>
      <c r="I19" s="15">
        <f>I18+I17-I16</f>
        <v>14481914.93</v>
      </c>
    </row>
    <row r="20" spans="1:14" x14ac:dyDescent="0.15">
      <c r="D20" s="2"/>
      <c r="G20" s="1" t="s">
        <v>33</v>
      </c>
      <c r="I20" s="15"/>
    </row>
    <row r="21" spans="1:14" x14ac:dyDescent="0.15">
      <c r="G21" s="1"/>
      <c r="H21" s="1" t="s">
        <v>38</v>
      </c>
      <c r="I21" s="15"/>
      <c r="N21" s="2"/>
    </row>
    <row r="22" spans="1:14" x14ac:dyDescent="0.15">
      <c r="G22" s="1"/>
      <c r="H22" s="1" t="s">
        <v>39</v>
      </c>
      <c r="I22" s="15">
        <v>120384.68</v>
      </c>
    </row>
    <row r="23" spans="1:14" x14ac:dyDescent="0.15">
      <c r="G23" s="1"/>
      <c r="H23" s="1" t="s">
        <v>106</v>
      </c>
      <c r="I23" s="15">
        <v>24054.85</v>
      </c>
      <c r="N23" s="2"/>
    </row>
    <row r="24" spans="1:14" x14ac:dyDescent="0.15">
      <c r="A24" s="8" t="s">
        <v>69</v>
      </c>
      <c r="H24" s="1" t="s">
        <v>107</v>
      </c>
      <c r="I24" s="15">
        <v>11184</v>
      </c>
    </row>
    <row r="25" spans="1:14" x14ac:dyDescent="0.15">
      <c r="A25" s="1" t="s">
        <v>70</v>
      </c>
      <c r="B25" s="2">
        <f>B8+E7+I16+B45</f>
        <v>280980000</v>
      </c>
      <c r="H25" s="1" t="s">
        <v>19</v>
      </c>
      <c r="I25" s="15">
        <f>SUM(I21:I24)</f>
        <v>155623.53</v>
      </c>
    </row>
    <row r="26" spans="1:14" x14ac:dyDescent="0.15">
      <c r="A26" s="1" t="s">
        <v>71</v>
      </c>
      <c r="B26" s="2">
        <f>B4+E5+I18</f>
        <v>210483549.79000002</v>
      </c>
      <c r="G26" s="1"/>
      <c r="H26" s="1" t="s">
        <v>355</v>
      </c>
      <c r="I26" s="2">
        <v>727.32</v>
      </c>
    </row>
    <row r="27" spans="1:14" x14ac:dyDescent="0.15">
      <c r="A27" s="1" t="s">
        <v>90</v>
      </c>
      <c r="B27" s="2">
        <f>$B$13+$E$10+$I$25</f>
        <v>1244370.4799999995</v>
      </c>
      <c r="H27" s="1" t="s">
        <v>382</v>
      </c>
      <c r="I27" s="2">
        <f>I22-'20180102'!I22</f>
        <v>17502.469999999987</v>
      </c>
    </row>
    <row r="28" spans="1:14" x14ac:dyDescent="0.15">
      <c r="A28" s="1" t="s">
        <v>356</v>
      </c>
      <c r="B28" s="2">
        <f>B12+E8+I26</f>
        <v>2735.37</v>
      </c>
    </row>
    <row r="29" spans="1:14" x14ac:dyDescent="0.15">
      <c r="A29" s="1" t="s">
        <v>383</v>
      </c>
      <c r="B29" s="2">
        <f>B15+E11+I27</f>
        <v>82742.39</v>
      </c>
    </row>
    <row r="30" spans="1:14" x14ac:dyDescent="0.15">
      <c r="G30" s="1"/>
      <c r="H30" s="1"/>
      <c r="I30" s="2"/>
    </row>
    <row r="31" spans="1:14" s="9" customFormat="1" x14ac:dyDescent="0.15">
      <c r="J31"/>
    </row>
    <row r="32" spans="1:14" ht="14.25" x14ac:dyDescent="0.15">
      <c r="A32" s="7" t="s">
        <v>65</v>
      </c>
      <c r="G32" s="7" t="s">
        <v>295</v>
      </c>
    </row>
    <row r="33" spans="1:23" s="9" customFormat="1" x14ac:dyDescent="0.1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179</v>
      </c>
      <c r="B34" s="36">
        <v>6781</v>
      </c>
      <c r="D34" s="1" t="s">
        <v>78</v>
      </c>
      <c r="E34" s="2">
        <v>1490473</v>
      </c>
      <c r="G34" s="16" t="s">
        <v>296</v>
      </c>
      <c r="H34" s="2">
        <f>E40</f>
        <v>1571384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203</v>
      </c>
      <c r="B35" s="36">
        <v>1942</v>
      </c>
      <c r="D35" s="1" t="s">
        <v>182</v>
      </c>
      <c r="E35" s="10">
        <v>2321289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5246</v>
      </c>
      <c r="D36" s="1" t="s">
        <v>80</v>
      </c>
      <c r="E36" s="10">
        <v>63311</v>
      </c>
      <c r="G36" s="40" t="s">
        <v>298</v>
      </c>
      <c r="H36" s="41">
        <f>H34+H35</f>
        <v>1576541.605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187</v>
      </c>
      <c r="B37" s="36">
        <v>1790</v>
      </c>
      <c r="D37" s="1" t="s">
        <v>81</v>
      </c>
      <c r="E37" s="2">
        <v>-7740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15">
      <c r="A38" s="1" t="s">
        <v>19</v>
      </c>
      <c r="B38" s="36">
        <f>SUM(B34:B37)</f>
        <v>15759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15">
      <c r="A39" s="1" t="s">
        <v>102</v>
      </c>
      <c r="B39" s="3"/>
      <c r="D39" s="8" t="s">
        <v>379</v>
      </c>
    </row>
    <row r="40" spans="1:23" x14ac:dyDescent="0.15">
      <c r="A40" s="1" t="s">
        <v>103</v>
      </c>
      <c r="B40" s="3"/>
      <c r="D40" s="1" t="s">
        <v>74</v>
      </c>
      <c r="E40" s="2">
        <v>1571384</v>
      </c>
    </row>
    <row r="41" spans="1:23" s="9" customFormat="1" x14ac:dyDescent="0.15">
      <c r="A41"/>
      <c r="B41"/>
      <c r="D41" s="1" t="s">
        <v>75</v>
      </c>
      <c r="E41" s="2">
        <v>1181604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15">
      <c r="A42"/>
      <c r="B42" s="11"/>
      <c r="D42" s="1" t="s">
        <v>76</v>
      </c>
      <c r="E42" s="2">
        <v>-52836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15">
      <c r="D43" s="1" t="s">
        <v>77</v>
      </c>
      <c r="E43" s="2">
        <v>-250255</v>
      </c>
    </row>
    <row r="44" spans="1:23" x14ac:dyDescent="0.15">
      <c r="A44" s="8" t="s">
        <v>233</v>
      </c>
      <c r="D44" s="1" t="s">
        <v>375</v>
      </c>
      <c r="E44" s="2">
        <v>17788</v>
      </c>
    </row>
    <row r="45" spans="1:23" x14ac:dyDescent="0.15">
      <c r="A45" s="16" t="s">
        <v>5</v>
      </c>
      <c r="B45" s="2">
        <v>1000000</v>
      </c>
      <c r="C45" s="2"/>
      <c r="D45" s="1" t="s">
        <v>376</v>
      </c>
      <c r="E45" s="10">
        <v>-70624</v>
      </c>
    </row>
    <row r="46" spans="1:23" x14ac:dyDescent="0.15">
      <c r="A46" s="16" t="s">
        <v>234</v>
      </c>
      <c r="B46" s="2">
        <v>1005157.605</v>
      </c>
      <c r="C46" s="2"/>
      <c r="D46" s="1" t="s">
        <v>377</v>
      </c>
      <c r="E46" s="2">
        <f>E40</f>
        <v>1571384</v>
      </c>
    </row>
    <row r="47" spans="1:23" x14ac:dyDescent="0.1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1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1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1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1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1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15">
      <c r="A9" s="1" t="s">
        <v>82</v>
      </c>
      <c r="B9" s="2"/>
      <c r="D9" s="1" t="s">
        <v>88</v>
      </c>
      <c r="E9" s="3"/>
      <c r="H9" s="1"/>
    </row>
    <row r="10" spans="1:10" x14ac:dyDescent="0.1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1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15">
      <c r="A12" s="1" t="s">
        <v>86</v>
      </c>
      <c r="B12" s="18"/>
      <c r="E12" s="2"/>
      <c r="G12" s="1" t="s">
        <v>36</v>
      </c>
      <c r="I12" s="2"/>
    </row>
    <row r="13" spans="1:10" x14ac:dyDescent="0.1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1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15">
      <c r="A15" s="1"/>
      <c r="B15" s="2"/>
      <c r="G15" s="1"/>
      <c r="H15" s="1" t="s">
        <v>32</v>
      </c>
      <c r="I15" s="15">
        <f>I14+I13</f>
        <v>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/>
    </row>
    <row r="18" spans="1:22" x14ac:dyDescent="0.15">
      <c r="G18" s="1" t="s">
        <v>12</v>
      </c>
      <c r="H18" s="2"/>
      <c r="I18" s="15"/>
    </row>
    <row r="19" spans="1:22" x14ac:dyDescent="0.15">
      <c r="A19" s="2"/>
      <c r="G19" s="1" t="s">
        <v>24</v>
      </c>
      <c r="H19" s="2"/>
      <c r="I19" s="15">
        <f>I18+I17-I16</f>
        <v>-14000000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/>
      <c r="N21" s="2"/>
    </row>
    <row r="22" spans="1:22" x14ac:dyDescent="0.15">
      <c r="G22" s="1"/>
      <c r="H22" s="1" t="s">
        <v>39</v>
      </c>
      <c r="I22" s="15"/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1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1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15">
      <c r="A28" s="1" t="s">
        <v>356</v>
      </c>
      <c r="B28" s="2">
        <f>B12+E8+I26</f>
        <v>0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2384827</v>
      </c>
    </row>
    <row r="39" spans="1:23" x14ac:dyDescent="0.1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1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1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1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1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1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1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7675013.79</v>
      </c>
    </row>
    <row r="18" spans="1:22" x14ac:dyDescent="0.15">
      <c r="G18" s="1" t="s">
        <v>12</v>
      </c>
      <c r="H18" s="2"/>
      <c r="I18" s="15">
        <v>16444017</v>
      </c>
    </row>
    <row r="19" spans="1:22" x14ac:dyDescent="0.15">
      <c r="A19" s="2"/>
      <c r="G19" s="1" t="s">
        <v>24</v>
      </c>
      <c r="H19" s="2"/>
      <c r="I19" s="15">
        <f>I18+I17-I16</f>
        <v>10119030.789999999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367347.03</v>
      </c>
      <c r="N21" s="2"/>
    </row>
    <row r="22" spans="1:22" x14ac:dyDescent="0.15">
      <c r="G22" s="1"/>
      <c r="H22" s="1" t="s">
        <v>39</v>
      </c>
      <c r="I22" s="15">
        <v>86545.45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1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1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1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3611623</v>
      </c>
    </row>
    <row r="39" spans="1:23" x14ac:dyDescent="0.1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1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1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1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1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1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1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1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1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7515159.4699999997</v>
      </c>
    </row>
    <row r="18" spans="1:22" x14ac:dyDescent="0.15">
      <c r="G18" s="1" t="s">
        <v>12</v>
      </c>
      <c r="H18" s="2"/>
      <c r="I18" s="15">
        <v>16566381</v>
      </c>
    </row>
    <row r="19" spans="1:22" x14ac:dyDescent="0.15">
      <c r="A19" s="2"/>
      <c r="G19" s="1" t="s">
        <v>24</v>
      </c>
      <c r="H19" s="2"/>
      <c r="I19" s="15">
        <f>I18+I17-I16</f>
        <v>10081540.469999999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367092.47</v>
      </c>
      <c r="N21" s="2"/>
    </row>
    <row r="22" spans="1:22" x14ac:dyDescent="0.15">
      <c r="G22" s="1"/>
      <c r="H22" s="1" t="s">
        <v>39</v>
      </c>
      <c r="I22" s="15">
        <v>86486.7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1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1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454846</v>
      </c>
    </row>
    <row r="39" spans="1:23" x14ac:dyDescent="0.1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1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1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1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1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1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1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1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1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7182970.2699999996</v>
      </c>
    </row>
    <row r="18" spans="1:22" x14ac:dyDescent="0.15">
      <c r="G18" s="1" t="s">
        <v>12</v>
      </c>
      <c r="H18" s="2"/>
      <c r="I18" s="15">
        <v>16803054</v>
      </c>
    </row>
    <row r="19" spans="1:22" x14ac:dyDescent="0.15">
      <c r="A19" s="2"/>
      <c r="G19" s="1" t="s">
        <v>24</v>
      </c>
      <c r="H19" s="2"/>
      <c r="I19" s="15">
        <f>I18+I17-I16</f>
        <v>9986024.2699999996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366408.72</v>
      </c>
      <c r="N21" s="2"/>
    </row>
    <row r="22" spans="1:22" x14ac:dyDescent="0.15">
      <c r="G22" s="1"/>
      <c r="H22" s="1" t="s">
        <v>39</v>
      </c>
      <c r="I22" s="15">
        <v>86328.97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1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3426003</v>
      </c>
    </row>
    <row r="39" spans="1:23" x14ac:dyDescent="0.1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1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1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1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1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1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1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1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1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5993990.1500000004</v>
      </c>
    </row>
    <row r="18" spans="1:22" x14ac:dyDescent="0.15">
      <c r="G18" s="1" t="s">
        <v>12</v>
      </c>
      <c r="H18" s="2"/>
      <c r="I18" s="15">
        <v>17005563</v>
      </c>
    </row>
    <row r="19" spans="1:22" x14ac:dyDescent="0.15">
      <c r="A19" s="2"/>
      <c r="G19" s="1" t="s">
        <v>24</v>
      </c>
      <c r="H19" s="2"/>
      <c r="I19" s="15">
        <f>I18+I17-I16</f>
        <v>8999553.1499999985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364285.3</v>
      </c>
      <c r="N21" s="2"/>
    </row>
    <row r="22" spans="1:22" x14ac:dyDescent="0.15">
      <c r="G22" s="1"/>
      <c r="H22" s="1" t="s">
        <v>39</v>
      </c>
      <c r="I22" s="15">
        <v>85839.09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1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1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3765660</v>
      </c>
    </row>
    <row r="39" spans="1:23" x14ac:dyDescent="0.1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1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1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1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1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1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1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1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1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6347282.5099999998</v>
      </c>
    </row>
    <row r="18" spans="1:22" x14ac:dyDescent="0.15">
      <c r="G18" s="1" t="s">
        <v>12</v>
      </c>
      <c r="H18" s="2"/>
      <c r="I18" s="15">
        <v>16469082</v>
      </c>
    </row>
    <row r="19" spans="1:22" x14ac:dyDescent="0.15">
      <c r="A19" s="2"/>
      <c r="G19" s="1" t="s">
        <v>24</v>
      </c>
      <c r="H19" s="2"/>
      <c r="I19" s="15">
        <f>I18+I17-I16</f>
        <v>8816364.5099999979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363442.85</v>
      </c>
      <c r="N21" s="2"/>
    </row>
    <row r="22" spans="1:22" x14ac:dyDescent="0.15">
      <c r="G22" s="1"/>
      <c r="H22" s="1" t="s">
        <v>39</v>
      </c>
      <c r="I22" s="15">
        <v>85644.73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1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3861348</v>
      </c>
    </row>
    <row r="39" spans="1:23" x14ac:dyDescent="0.1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1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1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1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1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1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1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1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1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1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6771906.6900000004</v>
      </c>
    </row>
    <row r="18" spans="1:22" x14ac:dyDescent="0.15">
      <c r="G18" s="1" t="s">
        <v>12</v>
      </c>
      <c r="H18" s="2"/>
      <c r="I18" s="15">
        <v>16247646</v>
      </c>
    </row>
    <row r="19" spans="1:22" x14ac:dyDescent="0.15">
      <c r="A19" s="2"/>
      <c r="G19" s="1" t="s">
        <v>24</v>
      </c>
      <c r="H19" s="2"/>
      <c r="I19" s="15">
        <f>I18+I17-I16</f>
        <v>9019552.6900000013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362518.83</v>
      </c>
      <c r="N21" s="2"/>
    </row>
    <row r="22" spans="1:22" x14ac:dyDescent="0.15">
      <c r="G22" s="1"/>
      <c r="H22" s="1" t="s">
        <v>39</v>
      </c>
      <c r="I22" s="15">
        <v>85431.55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1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3180639</v>
      </c>
    </row>
    <row r="39" spans="1:23" x14ac:dyDescent="0.1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1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1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1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1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1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1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1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1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1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1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15">
      <c r="A16" s="1"/>
      <c r="B16" s="2"/>
      <c r="G16" s="1" t="s">
        <v>5</v>
      </c>
      <c r="H16" s="2"/>
      <c r="I16" s="15">
        <v>14000000</v>
      </c>
    </row>
    <row r="17" spans="1:22" x14ac:dyDescent="0.15">
      <c r="A17" s="6"/>
      <c r="B17" s="2"/>
      <c r="G17" s="1" t="s">
        <v>26</v>
      </c>
      <c r="H17" s="2"/>
      <c r="I17" s="15">
        <v>6980146.8799999999</v>
      </c>
    </row>
    <row r="18" spans="1:22" x14ac:dyDescent="0.15">
      <c r="G18" s="1" t="s">
        <v>12</v>
      </c>
      <c r="H18" s="2"/>
      <c r="I18" s="15">
        <v>16140528</v>
      </c>
    </row>
    <row r="19" spans="1:22" x14ac:dyDescent="0.15">
      <c r="A19" s="2"/>
      <c r="G19" s="1" t="s">
        <v>24</v>
      </c>
      <c r="H19" s="2"/>
      <c r="I19" s="15">
        <f>I18+I17-I16</f>
        <v>9120674.879999999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361677.02</v>
      </c>
      <c r="N21" s="2"/>
    </row>
    <row r="22" spans="1:22" x14ac:dyDescent="0.15">
      <c r="G22" s="1"/>
      <c r="H22" s="1" t="s">
        <v>39</v>
      </c>
      <c r="I22" s="15">
        <v>85237.36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1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1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1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3261386</v>
      </c>
    </row>
    <row r="39" spans="1:23" x14ac:dyDescent="0.1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1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1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1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1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1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1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1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1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1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6783973.5999999996</v>
      </c>
    </row>
    <row r="18" spans="1:22" x14ac:dyDescent="0.15">
      <c r="G18" s="1" t="s">
        <v>12</v>
      </c>
      <c r="H18" s="2"/>
      <c r="I18" s="15">
        <v>14375664</v>
      </c>
    </row>
    <row r="19" spans="1:22" x14ac:dyDescent="0.15">
      <c r="A19" s="2"/>
      <c r="G19" s="1" t="s">
        <v>24</v>
      </c>
      <c r="H19" s="2"/>
      <c r="I19" s="15">
        <f>I18+I17-I16</f>
        <v>9159637.6000000015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359645.3</v>
      </c>
      <c r="N21" s="2"/>
    </row>
    <row r="22" spans="1:22" x14ac:dyDescent="0.15">
      <c r="G22" s="1"/>
      <c r="H22" s="1" t="s">
        <v>39</v>
      </c>
      <c r="I22" s="15">
        <v>84768.639999999999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1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1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2931418</v>
      </c>
    </row>
    <row r="39" spans="1:23" x14ac:dyDescent="0.1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1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3.5" x14ac:dyDescent="0.15"/>
  <cols>
    <col min="1" max="1" width="25.5" customWidth="1"/>
    <col min="2" max="2" width="19.625" customWidth="1"/>
    <col min="3" max="3" width="3.375" style="9" customWidth="1"/>
    <col min="4" max="4" width="20.625" customWidth="1"/>
    <col min="5" max="5" width="22" customWidth="1"/>
    <col min="6" max="6" width="1.875" style="9" customWidth="1"/>
    <col min="7" max="7" width="24.625" customWidth="1"/>
    <col min="8" max="8" width="19.5" customWidth="1"/>
    <col min="9" max="9" width="21.625" customWidth="1"/>
    <col min="10" max="10" width="7.125" customWidth="1"/>
    <col min="14" max="14" width="21.5" bestFit="1" customWidth="1"/>
  </cols>
  <sheetData>
    <row r="1" spans="1:10" ht="14.25" x14ac:dyDescent="0.15">
      <c r="A1" s="7" t="s">
        <v>64</v>
      </c>
    </row>
    <row r="2" spans="1:10" x14ac:dyDescent="0.15">
      <c r="A2" s="8" t="s">
        <v>0</v>
      </c>
      <c r="D2" s="8" t="s">
        <v>9</v>
      </c>
      <c r="G2" s="8" t="s">
        <v>21</v>
      </c>
      <c r="I2" s="2"/>
    </row>
    <row r="3" spans="1:10" x14ac:dyDescent="0.1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1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1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1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1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1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1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1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1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1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1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1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1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15">
      <c r="A16" s="1"/>
      <c r="B16" s="2"/>
      <c r="G16" s="1" t="s">
        <v>5</v>
      </c>
      <c r="H16" s="2"/>
      <c r="I16" s="15">
        <v>12000000</v>
      </c>
    </row>
    <row r="17" spans="1:22" x14ac:dyDescent="0.15">
      <c r="A17" s="6"/>
      <c r="B17" s="2"/>
      <c r="G17" s="1" t="s">
        <v>26</v>
      </c>
      <c r="H17" s="2"/>
      <c r="I17" s="15">
        <v>8031140.9000000004</v>
      </c>
    </row>
    <row r="18" spans="1:22" x14ac:dyDescent="0.15">
      <c r="G18" s="1" t="s">
        <v>12</v>
      </c>
      <c r="H18" s="2"/>
      <c r="I18" s="15">
        <v>13112640</v>
      </c>
    </row>
    <row r="19" spans="1:22" x14ac:dyDescent="0.15">
      <c r="A19" s="2"/>
      <c r="G19" s="1" t="s">
        <v>24</v>
      </c>
      <c r="H19" s="2"/>
      <c r="I19" s="15">
        <f>I18+I17-I16</f>
        <v>9143780.8999999985</v>
      </c>
    </row>
    <row r="20" spans="1:22" x14ac:dyDescent="0.15">
      <c r="D20" s="2"/>
      <c r="G20" s="1" t="s">
        <v>33</v>
      </c>
      <c r="I20" s="15"/>
    </row>
    <row r="21" spans="1:22" x14ac:dyDescent="0.15">
      <c r="G21" s="1"/>
      <c r="H21" s="1" t="s">
        <v>38</v>
      </c>
      <c r="I21" s="15">
        <v>358469.33</v>
      </c>
      <c r="N21" s="2"/>
    </row>
    <row r="22" spans="1:22" x14ac:dyDescent="0.15">
      <c r="G22" s="1"/>
      <c r="H22" s="1" t="s">
        <v>39</v>
      </c>
      <c r="I22" s="15">
        <v>84497.34</v>
      </c>
    </row>
    <row r="23" spans="1:22" x14ac:dyDescent="0.15">
      <c r="G23" s="1"/>
      <c r="H23" s="1" t="s">
        <v>106</v>
      </c>
      <c r="I23" s="15">
        <v>24054.85</v>
      </c>
      <c r="N23" s="2"/>
    </row>
    <row r="24" spans="1:22" x14ac:dyDescent="0.15">
      <c r="A24" s="8" t="s">
        <v>69</v>
      </c>
      <c r="H24" s="1" t="s">
        <v>107</v>
      </c>
      <c r="I24" s="15">
        <v>11184</v>
      </c>
    </row>
    <row r="25" spans="1:22" x14ac:dyDescent="0.1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1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1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1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15">
      <c r="G29" s="1"/>
      <c r="H29" s="1"/>
      <c r="I29" s="2"/>
    </row>
    <row r="30" spans="1:22" s="9" customFormat="1" x14ac:dyDescent="0.15">
      <c r="J30"/>
    </row>
    <row r="31" spans="1:22" ht="14.25" x14ac:dyDescent="0.15">
      <c r="A31" s="7" t="s">
        <v>65</v>
      </c>
      <c r="G31" s="7" t="s">
        <v>295</v>
      </c>
    </row>
    <row r="32" spans="1:22" s="9" customFormat="1" x14ac:dyDescent="0.1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1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1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1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1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1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15">
      <c r="A38" s="1" t="s">
        <v>102</v>
      </c>
      <c r="B38" s="3"/>
      <c r="D38" s="1" t="s">
        <v>182</v>
      </c>
      <c r="E38" s="10">
        <v>2443427</v>
      </c>
    </row>
    <row r="39" spans="1:23" x14ac:dyDescent="0.1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1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1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15">
      <c r="D42" s="36"/>
    </row>
    <row r="43" spans="1:23" x14ac:dyDescent="0.15">
      <c r="A43" s="8" t="s">
        <v>233</v>
      </c>
      <c r="D43" s="1"/>
    </row>
    <row r="44" spans="1:23" x14ac:dyDescent="0.15">
      <c r="A44" s="16" t="s">
        <v>5</v>
      </c>
      <c r="B44" s="2">
        <v>1000000</v>
      </c>
      <c r="C44" s="2"/>
    </row>
    <row r="45" spans="1:23" x14ac:dyDescent="0.15">
      <c r="A45" s="16" t="s">
        <v>234</v>
      </c>
      <c r="B45" s="2">
        <v>1005157.605</v>
      </c>
      <c r="C45" s="2"/>
    </row>
    <row r="46" spans="1:23" x14ac:dyDescent="0.1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1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1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1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432</vt:i4>
      </vt:variant>
    </vt:vector>
  </HeadingPairs>
  <TitlesOfParts>
    <vt:vector size="432" baseType="lpstr">
      <vt:lpstr>20180327</vt:lpstr>
      <vt:lpstr>20180326</vt:lpstr>
      <vt:lpstr>20180323</vt:lpstr>
      <vt:lpstr>20180322</vt:lpstr>
      <vt:lpstr>20180321</vt:lpstr>
      <vt:lpstr>20180320</vt:lpstr>
      <vt:lpstr>20180319</vt:lpstr>
      <vt:lpstr>20180316</vt:lpstr>
      <vt:lpstr>20180315</vt:lpstr>
      <vt:lpstr>20180314</vt:lpstr>
      <vt:lpstr>20180313</vt:lpstr>
      <vt:lpstr>20180312</vt:lpstr>
      <vt:lpstr>20180309</vt:lpstr>
      <vt:lpstr>20180308</vt:lpstr>
      <vt:lpstr>20180307</vt:lpstr>
      <vt:lpstr>20180306</vt:lpstr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2018-03-31T09:59:24Z</dcterms:modified>
</cp:coreProperties>
</file>