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1" i="3" l="1"/>
  <c r="D10" i="3" l="1"/>
  <c r="F15" i="1" l="1"/>
  <c r="F79" i="1"/>
  <c r="F73" i="1"/>
  <c r="F67" i="1"/>
  <c r="F53" i="1"/>
  <c r="F30" i="1"/>
  <c r="F6" i="1"/>
  <c r="N80" i="3"/>
  <c r="E107" i="3"/>
  <c r="P78" i="3"/>
  <c r="M66" i="3"/>
  <c r="O59" i="3"/>
  <c r="K52" i="3"/>
  <c r="P44" i="3"/>
  <c r="M82" i="3"/>
  <c r="G69" i="3"/>
  <c r="F60" i="3"/>
  <c r="M48" i="3"/>
  <c r="N33" i="3"/>
  <c r="M25" i="3"/>
  <c r="N75" i="3"/>
  <c r="K61" i="3"/>
  <c r="O52" i="3"/>
  <c r="M43" i="3"/>
  <c r="F29" i="3"/>
  <c r="F84" i="3"/>
  <c r="H69" i="3"/>
  <c r="E51" i="3"/>
  <c r="N29" i="3"/>
  <c r="H61" i="3"/>
  <c r="H44" i="3"/>
  <c r="O16" i="3"/>
  <c r="F63" i="3"/>
  <c r="O47" i="3"/>
  <c r="H25" i="3"/>
  <c r="N65" i="3"/>
  <c r="I47" i="3"/>
  <c r="O27" i="3"/>
  <c r="M65" i="1"/>
  <c r="F98" i="3"/>
  <c r="G76" i="3"/>
  <c r="M61" i="3"/>
  <c r="E52" i="3"/>
  <c r="P41" i="3"/>
  <c r="O76" i="3"/>
  <c r="N59" i="3"/>
  <c r="N47" i="3"/>
  <c r="G30" i="3"/>
  <c r="K80" i="3"/>
  <c r="K63" i="3"/>
  <c r="G51" i="3"/>
  <c r="N32" i="3"/>
  <c r="F96" i="3"/>
  <c r="K66" i="3"/>
  <c r="H26" i="3"/>
  <c r="M56" i="3"/>
  <c r="O28" i="3"/>
  <c r="F64" i="3"/>
  <c r="I42" i="3"/>
  <c r="K76" i="3"/>
  <c r="H48" i="3"/>
  <c r="J16" i="3"/>
  <c r="O59" i="1"/>
  <c r="I49" i="1"/>
  <c r="O38" i="1"/>
  <c r="D34" i="1"/>
  <c r="I21" i="1"/>
  <c r="D11" i="1"/>
  <c r="N63" i="1"/>
  <c r="K65" i="1"/>
  <c r="N49" i="1"/>
  <c r="L36" i="1"/>
  <c r="N24" i="1"/>
  <c r="C14" i="1"/>
  <c r="C66" i="1"/>
  <c r="L42" i="1"/>
  <c r="C36" i="1"/>
  <c r="C28" i="1"/>
  <c r="N64" i="1"/>
  <c r="K49" i="1"/>
  <c r="J36" i="1"/>
  <c r="K24" i="1"/>
  <c r="D12" i="1"/>
  <c r="D64" i="1"/>
  <c r="I42" i="1"/>
  <c r="D21" i="1"/>
  <c r="D26" i="1"/>
  <c r="P82" i="3"/>
  <c r="H68" i="3"/>
  <c r="N58" i="3"/>
  <c r="F49" i="3"/>
  <c r="F32" i="3"/>
  <c r="G68" i="3"/>
  <c r="O56" i="3"/>
  <c r="N43" i="3"/>
  <c r="M26" i="3"/>
  <c r="E76" i="3"/>
  <c r="E58" i="3"/>
  <c r="E47" i="3"/>
  <c r="P29" i="3"/>
  <c r="P81" i="3"/>
  <c r="P59" i="3"/>
  <c r="H30" i="3"/>
  <c r="F65" i="3"/>
  <c r="P45" i="3"/>
  <c r="M63" i="3"/>
  <c r="E40" i="3"/>
  <c r="O67" i="3"/>
  <c r="E43" i="3"/>
  <c r="G79" i="3"/>
  <c r="I16" i="3"/>
  <c r="N41" i="3"/>
  <c r="F62" i="3"/>
  <c r="N28" i="3"/>
  <c r="E54" i="3"/>
  <c r="M78" i="1"/>
  <c r="C63" i="1"/>
  <c r="N41" i="1"/>
  <c r="M29" i="1"/>
  <c r="C25" i="1"/>
  <c r="M66" i="1"/>
  <c r="J64" i="1"/>
  <c r="J44" i="1"/>
  <c r="M28" i="1"/>
  <c r="C11" i="1"/>
  <c r="I51" i="1"/>
  <c r="D49" i="1"/>
  <c r="D25" i="1"/>
  <c r="I58" i="1"/>
  <c r="O39" i="1"/>
  <c r="M23" i="1"/>
  <c r="O66" i="1"/>
  <c r="O45" i="1"/>
  <c r="M11" i="1"/>
  <c r="L23" i="1"/>
  <c r="G84" i="3"/>
  <c r="H77" i="3"/>
  <c r="P64" i="3"/>
  <c r="M57" i="3"/>
  <c r="N50" i="3"/>
  <c r="P42" i="3"/>
  <c r="E80" i="3"/>
  <c r="H67" i="3"/>
  <c r="F58" i="3"/>
  <c r="O46" i="3"/>
  <c r="M31" i="3"/>
  <c r="P83" i="3"/>
  <c r="N68" i="3"/>
  <c r="M58" i="3"/>
  <c r="P50" i="3"/>
  <c r="O41" i="3"/>
  <c r="F27" i="3"/>
  <c r="G82" i="3"/>
  <c r="M65" i="3"/>
  <c r="H47" i="3"/>
  <c r="N25" i="3"/>
  <c r="K57" i="3"/>
  <c r="O40" i="3"/>
  <c r="F82" i="3"/>
  <c r="G59" i="3"/>
  <c r="H43" i="3"/>
  <c r="N83" i="3"/>
  <c r="P61" i="3"/>
  <c r="E25" i="3"/>
  <c r="K63" i="1"/>
  <c r="F83" i="3"/>
  <c r="E69" i="3"/>
  <c r="H59" i="3"/>
  <c r="M49" i="3"/>
  <c r="F33" i="3"/>
  <c r="P68" i="3"/>
  <c r="G57" i="3"/>
  <c r="M44" i="3"/>
  <c r="G27" i="3"/>
  <c r="M76" i="3"/>
  <c r="E59" i="3"/>
  <c r="M47" i="3"/>
  <c r="F30" i="3"/>
  <c r="O82" i="3"/>
  <c r="O60" i="3"/>
  <c r="P80" i="3"/>
  <c r="N51" i="3"/>
  <c r="I25" i="3"/>
  <c r="H58" i="3"/>
  <c r="H31" i="3"/>
  <c r="N66" i="3"/>
  <c r="E42" i="3"/>
  <c r="M72" i="1"/>
  <c r="I57" i="1"/>
  <c r="N45" i="1"/>
  <c r="M36" i="1"/>
  <c r="O27" i="1"/>
  <c r="C29" i="1"/>
  <c r="N77" i="1"/>
  <c r="L61" i="1"/>
  <c r="N60" i="1"/>
  <c r="M45" i="1"/>
  <c r="D47" i="1"/>
  <c r="N21" i="1"/>
  <c r="D78" i="1"/>
  <c r="M52" i="1"/>
  <c r="K39" i="1"/>
  <c r="M27" i="1"/>
  <c r="M14" i="1"/>
  <c r="J60" i="1"/>
  <c r="K45" i="1"/>
  <c r="C46" i="1"/>
  <c r="K21" i="1"/>
  <c r="N72" i="1"/>
  <c r="J52" i="1"/>
  <c r="I39" i="1"/>
  <c r="D37" i="1"/>
  <c r="L29" i="1"/>
  <c r="G80" i="3"/>
  <c r="P65" i="3"/>
  <c r="K56" i="3"/>
  <c r="F46" i="3"/>
  <c r="E81" i="3"/>
  <c r="I65" i="3"/>
  <c r="P53" i="3"/>
  <c r="M40" i="3"/>
  <c r="H16" i="3"/>
  <c r="F68" i="3"/>
  <c r="N55" i="3"/>
  <c r="I44" i="3"/>
  <c r="P26" i="3"/>
  <c r="F80" i="3"/>
  <c r="N84" i="3"/>
  <c r="K60" i="3"/>
  <c r="F40" i="3"/>
  <c r="O58" i="3"/>
  <c r="M28" i="3"/>
  <c r="M60" i="3"/>
  <c r="P31" i="3"/>
  <c r="N63" i="3"/>
  <c r="G63" i="3"/>
  <c r="E28" i="3"/>
  <c r="H56" i="3"/>
  <c r="E97" i="3"/>
  <c r="M46" i="3"/>
  <c r="C72" i="1"/>
  <c r="O51" i="1"/>
  <c r="K38" i="1"/>
  <c r="N26" i="1"/>
  <c r="O12" i="1"/>
  <c r="J63" i="1"/>
  <c r="L58" i="1"/>
  <c r="K40" i="1"/>
  <c r="I24" i="1"/>
  <c r="D72" i="1"/>
  <c r="J46" i="1"/>
  <c r="O29" i="1"/>
  <c r="I12" i="1"/>
  <c r="D57" i="1"/>
  <c r="K35" i="1"/>
  <c r="N19" i="1"/>
  <c r="J61" i="1"/>
  <c r="K41" i="1"/>
  <c r="O24" i="1"/>
  <c r="M83" i="3"/>
  <c r="K82" i="3"/>
  <c r="F75" i="3"/>
  <c r="O68" i="3"/>
  <c r="G54" i="3"/>
  <c r="P32" i="3"/>
  <c r="E62" i="3"/>
  <c r="H42" i="3"/>
  <c r="M77" i="3"/>
  <c r="O54" i="3"/>
  <c r="Q54" i="3" s="1"/>
  <c r="F31" i="3"/>
  <c r="G78" i="3"/>
  <c r="H33" i="3"/>
  <c r="O49" i="3"/>
  <c r="Q68" i="3"/>
  <c r="H29" i="3"/>
  <c r="F51" i="3"/>
  <c r="K71" i="1"/>
  <c r="K78" i="3"/>
  <c r="N54" i="3"/>
  <c r="E79" i="3"/>
  <c r="K51" i="3"/>
  <c r="H84" i="3"/>
  <c r="O53" i="3"/>
  <c r="P16" i="3"/>
  <c r="N31" i="3"/>
  <c r="E32" i="3"/>
  <c r="N48" i="3"/>
  <c r="E53" i="3"/>
  <c r="N62" i="1"/>
  <c r="J41" i="1"/>
  <c r="K23" i="1"/>
  <c r="I66" i="1"/>
  <c r="N52" i="1"/>
  <c r="N27" i="1"/>
  <c r="M60" i="1"/>
  <c r="C47" i="1"/>
  <c r="C77" i="1"/>
  <c r="J39" i="1"/>
  <c r="K14" i="1"/>
  <c r="I45" i="1"/>
  <c r="C35" i="1"/>
  <c r="M75" i="3"/>
  <c r="O51" i="3"/>
  <c r="O75" i="3"/>
  <c r="G47" i="3"/>
  <c r="K79" i="3"/>
  <c r="H50" i="3"/>
  <c r="O84" i="3"/>
  <c r="E41" i="3"/>
  <c r="H51" i="3"/>
  <c r="H46" i="3"/>
  <c r="P49" i="3"/>
  <c r="G40" i="3"/>
  <c r="P76" i="3"/>
  <c r="P63" i="3"/>
  <c r="K59" i="1"/>
  <c r="D44" i="1"/>
  <c r="D77" i="1"/>
  <c r="O47" i="1"/>
  <c r="D20" i="1"/>
  <c r="O37" i="1"/>
  <c r="M63" i="1"/>
  <c r="J28" i="1"/>
  <c r="M50" i="1"/>
  <c r="J14" i="1"/>
  <c r="E60" i="3"/>
  <c r="P33" i="3"/>
  <c r="O57" i="3"/>
  <c r="G28" i="3"/>
  <c r="M59" i="3"/>
  <c r="P30" i="3"/>
  <c r="O62" i="3"/>
  <c r="E68" i="3"/>
  <c r="I31" i="3"/>
  <c r="G61" i="3"/>
  <c r="H27" i="3"/>
  <c r="F52" i="3"/>
  <c r="I78" i="1"/>
  <c r="C61" i="1"/>
  <c r="M40" i="1"/>
  <c r="I29" i="1"/>
  <c r="C23" i="1"/>
  <c r="L65" i="1"/>
  <c r="I63" i="1"/>
  <c r="K43" i="1"/>
  <c r="I27" i="1"/>
  <c r="K5" i="1"/>
  <c r="K50" i="1"/>
  <c r="C44" i="1"/>
  <c r="D22" i="1"/>
  <c r="K57" i="1"/>
  <c r="L38" i="1"/>
  <c r="O22" i="1"/>
  <c r="N65" i="1"/>
  <c r="K44" i="1"/>
  <c r="C5" i="1"/>
  <c r="K20" i="1"/>
  <c r="N62" i="3"/>
  <c r="F43" i="3"/>
  <c r="E61" i="3"/>
  <c r="G31" i="3"/>
  <c r="H65" i="3"/>
  <c r="I40" i="3"/>
  <c r="K68" i="3"/>
  <c r="M84" i="3"/>
  <c r="O30" i="3"/>
  <c r="G60" i="3"/>
  <c r="N16" i="3"/>
  <c r="F50" i="3"/>
  <c r="I65" i="1"/>
  <c r="O42" i="1"/>
  <c r="J22" i="1"/>
  <c r="I62" i="1"/>
  <c r="L46" i="1"/>
  <c r="C26" i="1"/>
  <c r="C58" i="1"/>
  <c r="K28" i="1"/>
  <c r="K61" i="1"/>
  <c r="C49" i="1"/>
  <c r="L77" i="1"/>
  <c r="N39" i="1"/>
  <c r="J24" i="1"/>
  <c r="G44" i="3"/>
  <c r="H63" i="3"/>
  <c r="P48" i="3"/>
  <c r="F78" i="3"/>
  <c r="G56" i="3"/>
  <c r="M29" i="3"/>
  <c r="O66" i="3"/>
  <c r="I48" i="3"/>
  <c r="F25" i="3"/>
  <c r="O61" i="3"/>
  <c r="N82" i="3"/>
  <c r="E30" i="3"/>
  <c r="K55" i="3"/>
  <c r="H78" i="3"/>
  <c r="I33" i="3"/>
  <c r="I61" i="1"/>
  <c r="F66" i="3"/>
  <c r="F47" i="3"/>
  <c r="H66" i="3"/>
  <c r="I41" i="3"/>
  <c r="F69" i="3"/>
  <c r="H45" i="3"/>
  <c r="F81" i="3"/>
  <c r="E67" i="3"/>
  <c r="O80" i="3"/>
  <c r="N26" i="3"/>
  <c r="O31" i="3"/>
  <c r="C59" i="1"/>
  <c r="D50" i="1"/>
  <c r="C21" i="1"/>
  <c r="J59" i="1"/>
  <c r="M42" i="1"/>
  <c r="D28" i="1"/>
  <c r="L49" i="1"/>
  <c r="M24" i="1"/>
  <c r="D65" i="1"/>
  <c r="D35" i="1"/>
  <c r="M64" i="1"/>
  <c r="O35" i="1"/>
  <c r="C24" i="1"/>
  <c r="O63" i="3"/>
  <c r="P43" i="3"/>
  <c r="N61" i="3"/>
  <c r="H32" i="3"/>
  <c r="O65" i="3"/>
  <c r="H41" i="3"/>
  <c r="H75" i="3"/>
  <c r="M79" i="3"/>
  <c r="M80" i="3"/>
  <c r="G96" i="3"/>
  <c r="F26" i="3"/>
  <c r="M55" i="3"/>
  <c r="N49" i="3"/>
  <c r="H40" i="3"/>
  <c r="L47" i="1"/>
  <c r="O23" i="1"/>
  <c r="K60" i="1"/>
  <c r="N35" i="1"/>
  <c r="N61" i="1"/>
  <c r="I26" i="1"/>
  <c r="M47" i="1"/>
  <c r="D19" i="1"/>
  <c r="L37" i="1"/>
  <c r="F79" i="3"/>
  <c r="H55" i="3"/>
  <c r="N79" i="3"/>
  <c r="H52" i="3"/>
  <c r="P84" i="3"/>
  <c r="F54" i="3"/>
  <c r="P25" i="3"/>
  <c r="E49" i="3"/>
  <c r="H60" i="3"/>
  <c r="O26" i="3"/>
  <c r="K54" i="3"/>
  <c r="H80" i="3"/>
  <c r="N45" i="3"/>
  <c r="N66" i="1"/>
  <c r="N50" i="1"/>
  <c r="N37" i="1"/>
  <c r="J26" i="1"/>
  <c r="N11" i="1"/>
  <c r="M62" i="1"/>
  <c r="N57" i="1"/>
  <c r="N38" i="1"/>
  <c r="J23" i="1"/>
  <c r="K66" i="1"/>
  <c r="N44" i="1"/>
  <c r="J29" i="1"/>
  <c r="K11" i="1"/>
  <c r="M51" i="1"/>
  <c r="D51" i="1"/>
  <c r="I19" i="1"/>
  <c r="O58" i="1"/>
  <c r="L40" i="1"/>
  <c r="O21" i="1"/>
  <c r="E82" i="3"/>
  <c r="G58" i="3"/>
  <c r="K84" i="3"/>
  <c r="P55" i="3"/>
  <c r="G26" i="3"/>
  <c r="N57" i="3"/>
  <c r="P28" i="3"/>
  <c r="P58" i="3"/>
  <c r="K59" i="3"/>
  <c r="E26" i="3"/>
  <c r="M52" i="3"/>
  <c r="H79" i="3"/>
  <c r="O44" i="3"/>
  <c r="M57" i="1"/>
  <c r="J37" i="1"/>
  <c r="C19" i="1"/>
  <c r="I71" i="1"/>
  <c r="I38" i="1"/>
  <c r="J12" i="1"/>
  <c r="O43" i="1"/>
  <c r="I20" i="1"/>
  <c r="O50" i="1"/>
  <c r="N29" i="1"/>
  <c r="L63" i="1"/>
  <c r="J35" i="1"/>
  <c r="L12" i="1"/>
  <c r="E16" i="3"/>
  <c r="O25" i="3"/>
  <c r="M49" i="1"/>
  <c r="D36" i="1"/>
  <c r="J77" i="1"/>
  <c r="M59" i="1"/>
  <c r="C45" i="1"/>
  <c r="J72" i="1"/>
  <c r="E56" i="3"/>
  <c r="P40" i="3"/>
  <c r="M64" i="3"/>
  <c r="E44" i="3"/>
  <c r="K81" i="3"/>
  <c r="N56" i="3"/>
  <c r="E33" i="3"/>
  <c r="E83" i="3"/>
  <c r="O43" i="3"/>
  <c r="Q43" i="3" s="1"/>
  <c r="N53" i="3"/>
  <c r="P77" i="3"/>
  <c r="O33" i="3"/>
  <c r="E55" i="3"/>
  <c r="K77" i="1"/>
  <c r="H81" i="3"/>
  <c r="P56" i="3"/>
  <c r="M81" i="3"/>
  <c r="P54" i="3"/>
  <c r="M16" i="3"/>
  <c r="F56" i="3"/>
  <c r="P27" i="3"/>
  <c r="G48" i="3"/>
  <c r="G45" i="3"/>
  <c r="K53" i="3"/>
  <c r="Q60" i="3"/>
  <c r="J66" i="1"/>
  <c r="L43" i="1"/>
  <c r="M25" i="1"/>
  <c r="N71" i="1"/>
  <c r="D66" i="1"/>
  <c r="C37" i="1"/>
  <c r="J65" i="1"/>
  <c r="K36" i="1"/>
  <c r="C13" i="1"/>
  <c r="J42" i="1"/>
  <c r="D27" i="1"/>
  <c r="J49" i="1"/>
  <c r="D29" i="1"/>
  <c r="E78" i="3"/>
  <c r="M53" i="3"/>
  <c r="N78" i="3"/>
  <c r="K50" i="3"/>
  <c r="H83" i="3"/>
  <c r="G53" i="3"/>
  <c r="G16" i="3"/>
  <c r="I46" i="3"/>
  <c r="O55" i="3"/>
  <c r="H53" i="3"/>
  <c r="F55" i="3"/>
  <c r="E50" i="3"/>
  <c r="E98" i="3"/>
  <c r="K75" i="3"/>
  <c r="O63" i="1"/>
  <c r="L35" i="1"/>
  <c r="M5" i="1"/>
  <c r="D58" i="1"/>
  <c r="J20" i="1"/>
  <c r="M41" i="1"/>
  <c r="M77" i="1"/>
  <c r="C41" i="1"/>
  <c r="C62" i="1"/>
  <c r="D45" i="1"/>
  <c r="K64" i="3"/>
  <c r="F45" i="3"/>
  <c r="E63" i="3"/>
  <c r="G33" i="3"/>
  <c r="F67" i="3"/>
  <c r="N42" i="3"/>
  <c r="G77" i="3"/>
  <c r="F107" i="3"/>
  <c r="E46" i="3"/>
  <c r="N40" i="3"/>
  <c r="P62" i="3"/>
  <c r="E27" i="3"/>
  <c r="J58" i="1"/>
  <c r="I44" i="1"/>
  <c r="D40" i="1"/>
  <c r="O19" i="1"/>
  <c r="L72" i="1"/>
  <c r="K72" i="1"/>
  <c r="J47" i="1"/>
  <c r="D39" i="1"/>
  <c r="I14" i="1"/>
  <c r="D60" i="1"/>
  <c r="I37" i="1"/>
  <c r="N20" i="1"/>
  <c r="L62" i="1"/>
  <c r="I43" i="1"/>
  <c r="M26" i="1"/>
  <c r="D5" i="1"/>
  <c r="O49" i="1"/>
  <c r="N25" i="1"/>
  <c r="C12" i="1"/>
  <c r="N67" i="3"/>
  <c r="F48" i="3"/>
  <c r="P67" i="3"/>
  <c r="G43" i="3"/>
  <c r="E75" i="3"/>
  <c r="N46" i="3"/>
  <c r="G81" i="3"/>
  <c r="H28" i="3"/>
  <c r="I43" i="3"/>
  <c r="Q67" i="3"/>
  <c r="Q59" i="3"/>
  <c r="C78" i="1"/>
  <c r="K46" i="1"/>
  <c r="L28" i="1"/>
  <c r="O64" i="1"/>
  <c r="J51" i="1"/>
  <c r="K26" i="1"/>
  <c r="K58" i="1"/>
  <c r="D41" i="1"/>
  <c r="C71" i="1"/>
  <c r="L41" i="1"/>
  <c r="D24" i="1"/>
  <c r="K47" i="1"/>
  <c r="O14" i="1"/>
  <c r="F16" i="3"/>
  <c r="G49" i="3"/>
  <c r="L60" i="1"/>
  <c r="L39" i="1"/>
  <c r="M21" i="1"/>
  <c r="O60" i="1"/>
  <c r="O44" i="1"/>
  <c r="O20" i="1"/>
  <c r="F61" i="3"/>
  <c r="M27" i="3"/>
  <c r="P57" i="3"/>
  <c r="M69" i="3"/>
  <c r="F44" i="3"/>
  <c r="G42" i="3"/>
  <c r="N81" i="3"/>
  <c r="K12" i="1"/>
  <c r="L45" i="1"/>
  <c r="I60" i="1"/>
  <c r="F41" i="3"/>
  <c r="G32" i="3"/>
  <c r="M78" i="3"/>
  <c r="E29" i="3"/>
  <c r="C42" i="1"/>
  <c r="N5" i="1"/>
  <c r="O69" i="3"/>
  <c r="Q69" i="3" s="1"/>
  <c r="G83" i="3"/>
  <c r="Q46" i="3"/>
  <c r="O46" i="1"/>
  <c r="N59" i="1"/>
  <c r="L59" i="1"/>
  <c r="N46" i="1"/>
  <c r="N36" i="1"/>
  <c r="N77" i="3"/>
  <c r="G107" i="3"/>
  <c r="E45" i="3"/>
  <c r="D48" i="1"/>
  <c r="I64" i="1"/>
  <c r="I22" i="1"/>
  <c r="O64" i="3"/>
  <c r="K42" i="1"/>
  <c r="D71" i="1"/>
  <c r="L25" i="1"/>
  <c r="J43" i="1"/>
  <c r="J19" i="1"/>
  <c r="I50" i="1"/>
  <c r="J25" i="1"/>
  <c r="K62" i="1"/>
  <c r="C51" i="1"/>
  <c r="L26" i="1"/>
  <c r="J50" i="1"/>
  <c r="K19" i="1"/>
  <c r="C64" i="1"/>
  <c r="J78" i="1"/>
  <c r="O5" i="1"/>
  <c r="O11" i="1"/>
  <c r="C43" i="1"/>
  <c r="G62" i="3"/>
  <c r="F42" i="3"/>
  <c r="N60" i="3"/>
  <c r="M30" i="3"/>
  <c r="Q63" i="3"/>
  <c r="M33" i="3"/>
  <c r="K67" i="3"/>
  <c r="P79" i="3"/>
  <c r="M42" i="3"/>
  <c r="H57" i="3"/>
  <c r="Q58" i="3"/>
  <c r="J45" i="1"/>
  <c r="D13" i="1"/>
  <c r="K37" i="1"/>
  <c r="I47" i="1"/>
  <c r="C60" i="1"/>
  <c r="L51" i="1"/>
  <c r="K51" i="1"/>
  <c r="L20" i="1"/>
  <c r="K22" i="1"/>
  <c r="E77" i="3"/>
  <c r="M32" i="3"/>
  <c r="I35" i="1"/>
  <c r="N52" i="3"/>
  <c r="C20" i="1"/>
  <c r="L64" i="1"/>
  <c r="D61" i="1"/>
  <c r="C39" i="1"/>
  <c r="C22" i="1"/>
  <c r="D14" i="1"/>
  <c r="D38" i="1"/>
  <c r="C34" i="1"/>
  <c r="M37" i="1"/>
  <c r="N76" i="3"/>
  <c r="F77" i="3"/>
  <c r="E48" i="3"/>
  <c r="F97" i="3"/>
  <c r="K58" i="3"/>
  <c r="N30" i="3"/>
  <c r="K27" i="1"/>
  <c r="L66" i="1"/>
  <c r="O26" i="1"/>
  <c r="I28" i="1"/>
  <c r="L52" i="1"/>
  <c r="I41" i="1"/>
  <c r="I23" i="1"/>
  <c r="D43" i="1"/>
  <c r="J21" i="1"/>
  <c r="I25" i="1"/>
  <c r="L22" i="1"/>
  <c r="O25" i="1"/>
  <c r="G67" i="3"/>
  <c r="P66" i="3"/>
  <c r="O45" i="3"/>
  <c r="N27" i="3"/>
  <c r="E65" i="3"/>
  <c r="C65" i="1"/>
  <c r="L50" i="1"/>
  <c r="J5" i="1"/>
  <c r="P46" i="3"/>
  <c r="H64" i="3"/>
  <c r="G65" i="3"/>
  <c r="I30" i="3"/>
  <c r="M62" i="3"/>
  <c r="H76" i="3"/>
  <c r="I28" i="3"/>
  <c r="I77" i="1"/>
  <c r="L21" i="1"/>
  <c r="N28" i="1"/>
  <c r="F59" i="3"/>
  <c r="N64" i="3"/>
  <c r="O83" i="3"/>
  <c r="M44" i="1"/>
  <c r="D63" i="1"/>
  <c r="C40" i="1"/>
  <c r="I45" i="3"/>
  <c r="I32" i="3"/>
  <c r="M68" i="3"/>
  <c r="D52" i="1"/>
  <c r="I52" i="1"/>
  <c r="O40" i="1"/>
  <c r="C38" i="1"/>
  <c r="J27" i="1"/>
  <c r="K49" i="3"/>
  <c r="M45" i="3"/>
  <c r="M67" i="3"/>
  <c r="L78" i="1"/>
  <c r="J40" i="1"/>
  <c r="O52" i="1"/>
  <c r="G41" i="3"/>
  <c r="D46" i="1"/>
  <c r="K78" i="1"/>
  <c r="L11" i="1"/>
  <c r="C52" i="1"/>
  <c r="N12" i="1"/>
  <c r="L44" i="1"/>
  <c r="M20" i="1"/>
  <c r="J57" i="1"/>
  <c r="M19" i="1"/>
  <c r="E66" i="3"/>
  <c r="I40" i="1"/>
  <c r="J11" i="1"/>
  <c r="O41" i="1"/>
  <c r="N47" i="1"/>
  <c r="D62" i="1"/>
  <c r="O57" i="1"/>
  <c r="O81" i="3"/>
  <c r="F57" i="3"/>
  <c r="K83" i="3"/>
  <c r="G55" i="3"/>
  <c r="G25" i="3"/>
  <c r="E57" i="3"/>
  <c r="F28" i="3"/>
  <c r="Q56" i="3"/>
  <c r="G64" i="3"/>
  <c r="I29" i="3"/>
  <c r="M50" i="3"/>
  <c r="O29" i="3"/>
  <c r="I36" i="1"/>
  <c r="K64" i="1"/>
  <c r="K29" i="1"/>
  <c r="M38" i="1"/>
  <c r="N40" i="1"/>
  <c r="J38" i="1"/>
  <c r="F76" i="3"/>
  <c r="G46" i="3"/>
  <c r="I27" i="3"/>
  <c r="N58" i="1"/>
  <c r="O32" i="3"/>
  <c r="Q32" i="3" s="1"/>
  <c r="H62" i="3"/>
  <c r="M39" i="1"/>
  <c r="K52" i="1"/>
  <c r="G97" i="3"/>
  <c r="G29" i="3"/>
  <c r="P69" i="3"/>
  <c r="O48" i="3"/>
  <c r="K69" i="3"/>
  <c r="M54" i="3"/>
  <c r="N22" i="1"/>
  <c r="K25" i="1"/>
  <c r="M12" i="1"/>
  <c r="O77" i="3"/>
  <c r="H82" i="3"/>
  <c r="E31" i="3"/>
  <c r="O61" i="1"/>
  <c r="M22" i="1"/>
  <c r="L24" i="1"/>
  <c r="L57" i="1"/>
  <c r="O65" i="1"/>
  <c r="O36" i="1"/>
  <c r="M46" i="1"/>
  <c r="I26" i="3"/>
  <c r="J71" i="1"/>
  <c r="M35" i="1"/>
  <c r="M43" i="1"/>
  <c r="P52" i="3"/>
  <c r="Q81" i="3"/>
  <c r="P51" i="3"/>
  <c r="N44" i="3"/>
  <c r="O78" i="3"/>
  <c r="I72" i="1"/>
  <c r="D23" i="1"/>
  <c r="O28" i="1"/>
  <c r="L14" i="1"/>
  <c r="N51" i="1"/>
  <c r="I59" i="1"/>
  <c r="L71" i="1"/>
  <c r="N42" i="1"/>
  <c r="M61" i="1"/>
  <c r="M58" i="1"/>
  <c r="N23" i="1"/>
  <c r="C48" i="1"/>
  <c r="P47" i="3"/>
  <c r="O42" i="3"/>
  <c r="N69" i="3"/>
  <c r="E96" i="3"/>
  <c r="O50" i="3"/>
  <c r="K77" i="3"/>
  <c r="C27" i="1"/>
  <c r="O62" i="1"/>
  <c r="I11" i="1"/>
  <c r="L5" i="1"/>
  <c r="H54" i="3"/>
  <c r="G98" i="3"/>
  <c r="M51" i="3"/>
  <c r="E64" i="3"/>
  <c r="G66" i="3"/>
  <c r="P75" i="3"/>
  <c r="D42" i="1"/>
  <c r="N14" i="1"/>
  <c r="L27" i="1"/>
  <c r="P60" i="3"/>
  <c r="K62" i="3"/>
  <c r="G75" i="3"/>
  <c r="M41" i="3"/>
  <c r="N78" i="1"/>
  <c r="N43" i="1"/>
  <c r="G50" i="3"/>
  <c r="H49" i="3"/>
  <c r="E84" i="3"/>
  <c r="J62" i="1"/>
  <c r="I5" i="1"/>
  <c r="L19" i="1"/>
  <c r="M71" i="1"/>
  <c r="D59" i="1"/>
  <c r="F53" i="3"/>
  <c r="G52" i="3"/>
  <c r="O79" i="3"/>
  <c r="C57" i="1"/>
  <c r="C50" i="1"/>
  <c r="I46" i="1"/>
  <c r="D10" i="2"/>
  <c r="H97" i="3"/>
  <c r="Q57" i="3"/>
  <c r="Q82" i="3"/>
  <c r="K48" i="3"/>
  <c r="K29" i="3"/>
  <c r="Q62" i="3"/>
  <c r="K25" i="3"/>
  <c r="Q61" i="3"/>
  <c r="Q30" i="3"/>
  <c r="Q65" i="3"/>
  <c r="K47" i="3"/>
  <c r="K32" i="3"/>
  <c r="Q80" i="3"/>
  <c r="Q49" i="3"/>
  <c r="Q28" i="3"/>
  <c r="K30" i="3"/>
  <c r="H107" i="3"/>
  <c r="Q44" i="3"/>
  <c r="Q16" i="3"/>
  <c r="K41" i="3"/>
  <c r="Q47" i="3"/>
  <c r="Q64" i="3"/>
  <c r="K46" i="3"/>
  <c r="Q27" i="3"/>
  <c r="Q78" i="3"/>
  <c r="K26" i="3"/>
  <c r="K16" i="3"/>
  <c r="Q53" i="3"/>
  <c r="Q66" i="3"/>
  <c r="K31" i="3"/>
  <c r="Q31" i="3"/>
  <c r="K27" i="3"/>
  <c r="Q48" i="3"/>
  <c r="H96" i="3"/>
  <c r="Q52" i="3"/>
  <c r="Q84" i="3"/>
  <c r="Q29" i="3"/>
  <c r="Q40" i="3"/>
  <c r="Q26" i="3"/>
  <c r="Q25" i="3"/>
  <c r="K40" i="3"/>
  <c r="K43" i="3"/>
  <c r="K65" i="3"/>
  <c r="Q33" i="3"/>
  <c r="Q45" i="3"/>
  <c r="Q79" i="3"/>
  <c r="K44" i="3"/>
  <c r="K33" i="3"/>
  <c r="Q50" i="3"/>
  <c r="K45" i="3"/>
  <c r="Q41" i="3"/>
  <c r="K42" i="3"/>
  <c r="K28" i="3"/>
  <c r="Q83" i="3"/>
  <c r="Q75" i="3"/>
  <c r="B88" i="1" l="1"/>
  <c r="B87" i="1"/>
  <c r="B84" i="1"/>
  <c r="B85" i="1"/>
  <c r="B86" i="1"/>
  <c r="B89" i="1"/>
  <c r="B91" i="1"/>
  <c r="B92" i="1"/>
  <c r="B93" i="1"/>
  <c r="B90" i="1"/>
  <c r="Q77" i="3"/>
  <c r="H98" i="3"/>
  <c r="Q55" i="3"/>
  <c r="Q51" i="3"/>
  <c r="Q42" i="3"/>
  <c r="Q76" i="3"/>
  <c r="L42" i="3" l="1"/>
  <c r="B115" i="3"/>
  <c r="D115" i="3" s="1"/>
  <c r="D42" i="3"/>
  <c r="L27" i="3" l="1"/>
  <c r="L25" i="3"/>
  <c r="L68" i="3"/>
  <c r="L66" i="3"/>
  <c r="L84" i="3"/>
  <c r="L46" i="3"/>
  <c r="R55" i="3"/>
  <c r="I98" i="3"/>
  <c r="L57" i="3"/>
  <c r="L56" i="3"/>
  <c r="L59" i="3"/>
  <c r="L49" i="3"/>
  <c r="L69" i="3"/>
  <c r="L54" i="3"/>
  <c r="L33" i="3"/>
  <c r="L40" i="3"/>
  <c r="L29" i="3"/>
  <c r="R64" i="3"/>
  <c r="L47" i="3"/>
  <c r="R60" i="3"/>
  <c r="R33" i="3"/>
  <c r="L43" i="3"/>
  <c r="R46" i="3"/>
  <c r="L75" i="3"/>
  <c r="L53" i="3"/>
  <c r="L32" i="3"/>
  <c r="L50" i="3"/>
  <c r="R32" i="3"/>
  <c r="L51" i="3"/>
  <c r="L28" i="3"/>
  <c r="L55" i="3"/>
  <c r="L81" i="3"/>
  <c r="L52" i="3"/>
  <c r="L79" i="3"/>
  <c r="R75" i="3"/>
  <c r="R53" i="3"/>
  <c r="R61" i="3"/>
  <c r="L48" i="3"/>
  <c r="L58" i="3"/>
  <c r="R49" i="3"/>
  <c r="R31" i="3"/>
  <c r="L83" i="3"/>
  <c r="L78" i="3"/>
  <c r="L26" i="3"/>
  <c r="L61" i="3"/>
  <c r="L80" i="3"/>
  <c r="L77" i="3"/>
  <c r="L76" i="3"/>
  <c r="L82" i="3"/>
  <c r="L63" i="3"/>
  <c r="L62" i="3"/>
  <c r="L67" i="3"/>
  <c r="L64" i="3"/>
  <c r="R82" i="3"/>
  <c r="R80" i="3"/>
  <c r="R67" i="3"/>
  <c r="R30" i="3"/>
  <c r="R51" i="3"/>
  <c r="R52" i="3"/>
  <c r="R76" i="3"/>
  <c r="R65" i="3"/>
  <c r="I107" i="3"/>
  <c r="L45" i="3"/>
  <c r="R42" i="3"/>
  <c r="R58" i="3"/>
  <c r="R78" i="3"/>
  <c r="L44" i="3"/>
  <c r="R41" i="3"/>
  <c r="R50" i="3"/>
  <c r="L65" i="3"/>
  <c r="R63" i="3"/>
  <c r="R16" i="3"/>
  <c r="L16" i="3"/>
  <c r="R29" i="3"/>
  <c r="R25" i="3"/>
  <c r="R79" i="3"/>
  <c r="I96" i="3"/>
  <c r="R44" i="3"/>
  <c r="R48" i="3"/>
  <c r="R45" i="3"/>
  <c r="R40" i="3"/>
  <c r="R69" i="3"/>
  <c r="L60" i="3"/>
  <c r="R27" i="3"/>
  <c r="L31" i="3"/>
  <c r="R59" i="3"/>
  <c r="R43" i="3"/>
  <c r="R47" i="3"/>
  <c r="R84" i="3"/>
  <c r="R56" i="3"/>
  <c r="R54" i="3"/>
  <c r="R26" i="3"/>
  <c r="I97" i="3"/>
  <c r="L30" i="3"/>
  <c r="R28" i="3"/>
  <c r="R62" i="3"/>
  <c r="R57" i="3"/>
  <c r="R81" i="3"/>
  <c r="R68" i="3"/>
  <c r="D32" i="3"/>
  <c r="D31" i="3"/>
  <c r="D25" i="3"/>
  <c r="D96" i="3"/>
  <c r="D56" i="3"/>
  <c r="D53" i="3"/>
  <c r="D79" i="3"/>
  <c r="D63" i="3"/>
  <c r="D54" i="3"/>
  <c r="D28" i="3"/>
  <c r="D82" i="3"/>
  <c r="D55" i="3"/>
  <c r="D46" i="3"/>
  <c r="D60" i="3"/>
  <c r="D84" i="3"/>
  <c r="D107" i="3"/>
  <c r="D69" i="3"/>
  <c r="D51" i="3"/>
  <c r="D62" i="3"/>
  <c r="D64" i="3"/>
  <c r="D65" i="3"/>
  <c r="D43" i="3"/>
  <c r="D57" i="3"/>
  <c r="D83" i="3"/>
  <c r="D30" i="3"/>
  <c r="D68" i="3"/>
  <c r="D27" i="3"/>
  <c r="D45" i="3"/>
  <c r="D48" i="3"/>
  <c r="D80" i="3"/>
  <c r="D61" i="3"/>
  <c r="D52" i="3"/>
  <c r="D47" i="3"/>
  <c r="D29" i="3"/>
  <c r="D67" i="3"/>
  <c r="D97" i="3"/>
  <c r="D33" i="3"/>
  <c r="D58" i="3"/>
  <c r="D44" i="3"/>
  <c r="D98" i="3"/>
  <c r="D40" i="3"/>
  <c r="D81" i="3"/>
  <c r="D76" i="3"/>
  <c r="D59" i="3"/>
  <c r="D50" i="3"/>
  <c r="D78" i="3"/>
  <c r="D77" i="3"/>
  <c r="D66" i="3"/>
  <c r="D49" i="3"/>
  <c r="D75" i="3"/>
  <c r="D26" i="3"/>
  <c r="R83" i="3" l="1"/>
  <c r="R66" i="3"/>
  <c r="D86" i="3"/>
  <c r="B119" i="3" s="1"/>
  <c r="D119" i="3" s="1"/>
  <c r="L41" i="3"/>
  <c r="R77" i="3"/>
  <c r="G34" i="3"/>
  <c r="E117" i="3" s="1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E118" i="3" l="1"/>
  <c r="F116" i="3"/>
  <c r="B117" i="3"/>
  <c r="D117" i="3" s="1"/>
  <c r="F118" i="3" s="1"/>
  <c r="F119" i="3" l="1"/>
  <c r="F120" i="3"/>
  <c r="F121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<sst xmlns="http://schemas.openxmlformats.org/spreadsheetml/2006/main" count="627" uniqueCount="250">
  <si>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</si>
  <si>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</si>
  <si>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</si>
  <si>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</si>
  <si>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</si>
  <si>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</si>
  <si>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</si>
  <si>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</si>
  <si>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</si>
  <si>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</si>
  <si>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</si>
  <si>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</si>
  <si>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</si>
  <si>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</si>
  <si>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</si>
  <si>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</si>
  <si>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</si>
  <si>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</si>
  <si>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</si>
  <si>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</si>
  <si>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</si>
  <si>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</si>
  <si>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</si>
  <si>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</si>
  <si>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</si>
  <si>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</si>
  <si>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</si>
  <si>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</si>
  <si>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</si>
  <si>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</si>
  <si>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</si>
  <si>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</si>
  <si>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</si>
  <si>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</si>
  <si>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</si>
  <si>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</si>
  <si>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</si>
  <si>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</si>
  <si>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</si>
  <si>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</si>
  <si>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</si>
  <si>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</si>
  <si>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</si>
  <si>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</si>
  <si>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</si>
  <si>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</si>
  <si>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</si>
  <si>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</si>
  <si>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</si>
  <si>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</si>
  <si>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</si>
  <si>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</si>
  <si>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</si>
  <si>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</si>
  <si>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</si>
  <si>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</si>
  <si>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</si>
  <si>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</si>
  <si>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</si>
  <si>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</si>
  <si>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</si>
  <si>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</si>
  <si>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</si>
  <si>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</si>
  <si>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</si>
  <si>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</si>
  <si>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</si>
  <si>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</si>
  <si>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</si>
  <si>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</si>
  <si>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</si>
  <si>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</si>
  <si>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</si>
  <si>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</si>
  <si>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</si>
  <si>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</si>
  <si>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</si>
  <si>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</si>
  <si>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</si>
  <si>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</si>
  <si>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</si>
  <si>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</si>
  <si>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</si>
  <si>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</si>
  <si>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</si>
  <si>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</si>
  <si>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</si>
  <si>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</si>
  <si>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</si>
  <si>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</si>
  <si>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</si>
  <si>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</si>
  <si>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</si>
  <si>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</si>
  <si>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</si>
  <si>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</si>
  <si>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</si>
  <si>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</si>
  <si>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</si>
  <si>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</si>
  <si>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</si>
  <si>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</si>
  <si>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</si>
  <si>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</si>
  <si>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</si>
  <si>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</si>
  <si>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</si>
  <si>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</si>
  <si>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</si>
  <si>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</si>
  <si>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</si>
  <si>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</si>
  <si>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</si>
  <si>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</si>
  <si>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</si>
  <si>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</si>
  <si>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</si>
  <si>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</si>
  <si>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</si>
  <si>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</si>
  <si>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</si>
  <si>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</si>
  <si>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</si>
  <si>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</si>
  <si>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</si>
  <si>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</si>
  <si>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</si>
  <si>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</si>
  <si>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</si>
  <si>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</si>
  <si>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</si>
  <si>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</si>
  <si>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</si>
  <si>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</si>
  <si>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</si>
  <si>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</si>
  <si>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</si>
  <si>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</si>
  <si>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</si>
  <si>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</si>
  <si>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</si>
  <si>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</si>
  <si>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</si>
  <si>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</si>
  <si>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</si>
  <si>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</si>
  <si>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</si>
  <si>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</si>
  <si>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</si>
  <si>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</si>
  <si>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</si>
  <si>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</si>
  <si>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</si>
  <si>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</si>
  <si>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</si>
  <si>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</si>
  <si>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</si>
  <si>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</si>
  <si>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</si>
  <si>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</si>
  <si>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</si>
  <si>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</si>
  <si>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</si>
  <si>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</si>
  <si>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</si>
  <si>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</si>
  <si>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</si>
  <si>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</si>
  <si>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</si>
  <si>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</si>
  <si>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</si>
  <si>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</si>
  <si>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</si>
  <si>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</si>
  <si>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</si>
  <si>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</si>
  <si>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</si>
  <si>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</si>
  <si>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</si>
  <si>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</si>
  <si>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</si>
  <si>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</si>
  <si>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</si>
  <si>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</si>
  <si>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</si>
  <si>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</si>
  <si>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</si>
  <si>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</si>
  <si>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</si>
  <si>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</si>
  <si>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</si>
  <si>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</si>
  <si>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</si>
  <si>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</si>
  <si>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</si>
  <si>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</si>
  <si>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</si>
  <si>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</si>
  <si>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</si>
  <si>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</si>
  <si>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</si>
  <si>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</si>
  <si>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</si>
  <si>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</si>
  <si>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</si>
  <si>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</si>
  <si>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</si>
  <si>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</si>
  <si>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</si>
  <si>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</si>
  <si>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</si>
  <si>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</si>
  <si>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</si>
  <si>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</si>
  <si>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</si>
  <si>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</si>
  <si>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</si>
  <si>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</si>
  <si>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</si>
  <si>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</si>
  <si>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</si>
  <si>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</si>
  <si>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</si>
  <si>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</si>
  <si>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</si>
  <si>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</si>
  <si>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</si>
  <si>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</si>
  <si>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</si>
  <si>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</si>
  <si>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</si>
  <si>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</si>
  <si>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</si>
  <si>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</si>
  <si>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</si>
  <si>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</si>
  <si>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</si>
  <si>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</si>
  <si>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</si>
  <si>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</si>
  <si>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</si>
  <si>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</si>
  <si>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</si>
  <si>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</si>
  <si>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</si>
  <si>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</si>
  <si>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</si>
  <si>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</si>
  <si>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600000.SH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</si>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</sst>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股东大会通过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股东大会通过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股东大会通过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股东大会通过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股东大会通过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股东大会通过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股东大会通过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10" workbookViewId="0">
      <selection activeCell="H71" sqref="H71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4.4177011685185189E-2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11.34</v>
      </c>
      <c r="L44" s="54">
        <f t="shared" si="6"/>
        <v>3.08641975308642E-3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0.40863330923405145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1.4530600558000002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9</v>
      </c>
      <c r="L45" s="54">
        <f t="shared" si="6"/>
        <v>5.2222222222222218E-2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3.4683889647424433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1.8887194838066583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7.81</v>
      </c>
      <c r="L46" s="54">
        <f t="shared" si="6"/>
        <v>2.7528809218950064E-2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5.3161696224461217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0.9117184546513204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14.77</v>
      </c>
      <c r="L47" s="54">
        <f t="shared" si="6"/>
        <v>2.7081922816519974E-2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26.868460990081012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0.12396208676557173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4.8099999999999996</v>
      </c>
      <c r="L48" s="54">
        <f t="shared" si="6"/>
        <v>4.2411642411642417E-3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1.8494269998298785</v>
      </c>
      <c r="R48" s="54">
        <f t="shared" si="7"/>
        <v>0</v>
      </c>
    </row>
    <row r="49" spans="1:18" s="44" customFormat="1" x14ac:dyDescent="0.25">
      <c r="A49" s="37" t="s">
        <v>15</v>
      </c>
      <c r="B49" s="37" t="s">
        <v>16</v>
      </c>
      <c r="C49" s="38">
        <v>6.2590000000000007E-2</v>
      </c>
      <c r="D49" s="39">
        <f>C49*L49*[1]!s_dq_close("000016.SH",I49,1)</f>
        <v>4.8420677477875298</v>
      </c>
      <c r="E49" s="40" t="str">
        <f>[1]!s_div_ifdiv(A49,"2017/12/31")</f>
        <v>是</v>
      </c>
      <c r="F49" s="40" t="str">
        <f>[1]!s_div_progress(A49,"20171231")</f>
        <v>董事会预案</v>
      </c>
      <c r="G49" s="40">
        <f>[1]!s_div_exdate(A49,"2017/12/31")</f>
        <v>0</v>
      </c>
      <c r="H49" s="40">
        <f>[1]!s_div_ifdiv(A49,"2018/06/30")</f>
        <v>0</v>
      </c>
      <c r="I49" s="50">
        <v>43183</v>
      </c>
      <c r="J49" s="41">
        <v>0.84</v>
      </c>
      <c r="K49" s="41">
        <f>[1]!s_dq_close(A49,I49,3)</f>
        <v>30.31</v>
      </c>
      <c r="L49" s="38">
        <f t="shared" ref="L49:L53" si="8">J49/K49</f>
        <v>2.771362586605081E-2</v>
      </c>
      <c r="M49" s="42">
        <f>[1]!s_performanceexpress_perfexnetprofittoshareholder(A49,"2017/12/31",1)</f>
        <v>70150000000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2.3029821458392608</v>
      </c>
      <c r="R49" s="38">
        <f t="shared" ref="R49:R53" si="9">P49/Q49</f>
        <v>0</v>
      </c>
    </row>
    <row r="50" spans="1:18" s="44" customFormat="1" x14ac:dyDescent="0.25">
      <c r="A50" s="37" t="s">
        <v>243</v>
      </c>
      <c r="B50" s="37" t="s">
        <v>8</v>
      </c>
      <c r="C50" s="38">
        <v>2.9300000000000003E-2</v>
      </c>
      <c r="D50" s="39">
        <f>C50*L50*[1]!s_dq_close("000016.SH",I50,1)</f>
        <v>0.66967120999138674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43218</v>
      </c>
      <c r="J50" s="41">
        <v>0.1</v>
      </c>
      <c r="K50" s="41">
        <f>[1]!s_dq_close(A50,I50,3)</f>
        <v>11.61</v>
      </c>
      <c r="L50" s="38">
        <f t="shared" si="8"/>
        <v>8.6132644272179162E-3</v>
      </c>
      <c r="M50" s="42">
        <f>[1]!s_performanceexpress_perfexnetprofittoshareholder(A50,"2017/12/31",1)</f>
        <v>54240000000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2.274319482632067</v>
      </c>
      <c r="R50" s="38">
        <f t="shared" si="9"/>
        <v>0</v>
      </c>
    </row>
    <row r="51" spans="1:18" s="44" customFormat="1" x14ac:dyDescent="0.25">
      <c r="A51" s="37" t="s">
        <v>21</v>
      </c>
      <c r="B51" s="37" t="s">
        <v>22</v>
      </c>
      <c r="C51" s="38">
        <v>2.3610000000000003E-2</v>
      </c>
      <c r="D51" s="39">
        <f>C51*L51*[1]!s_dq_close("000016.SH",I51,1)</f>
        <v>3.4582228510408712</v>
      </c>
      <c r="E51" s="40" t="str">
        <f>[1]!s_div_ifdiv(A51,"2017/12/31")</f>
        <v>是</v>
      </c>
      <c r="F51" s="40" t="str">
        <f>[1]!s_div_progress(A51,"20171231")</f>
        <v>股东大会通过</v>
      </c>
      <c r="G51" s="40">
        <f>[1]!s_div_exdate(A51,"2017/12/31")</f>
        <v>0</v>
      </c>
      <c r="H51" s="40">
        <f>[1]!s_div_ifdiv(A51,"2018/06/30")</f>
        <v>0</v>
      </c>
      <c r="I51" s="50">
        <v>43189</v>
      </c>
      <c r="J51" s="41">
        <v>1.83</v>
      </c>
      <c r="K51" s="41">
        <f>[1]!s_dq_close(A51,I51,3)</f>
        <v>34.01</v>
      </c>
      <c r="L51" s="38">
        <f t="shared" si="8"/>
        <v>5.3807703616583366E-2</v>
      </c>
      <c r="M51" s="42">
        <f>[1]!s_performanceexpress_perfexnetprofittoshareholder(A51,"2017/12/31",1)</f>
        <v>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1.5468510609060016</v>
      </c>
      <c r="R51" s="38">
        <f t="shared" si="9"/>
        <v>0</v>
      </c>
    </row>
    <row r="52" spans="1:18" s="44" customFormat="1" x14ac:dyDescent="0.25">
      <c r="A52" s="37" t="s">
        <v>165</v>
      </c>
      <c r="B52" s="37" t="s">
        <v>120</v>
      </c>
      <c r="C52" s="38">
        <v>9.8999999999999999E-4</v>
      </c>
      <c r="D52" s="39">
        <f>C52*L52*[1]!s_dq_close("000016.SH",I52,1)</f>
        <v>2.0820884967177242E-2</v>
      </c>
      <c r="E52" s="40" t="str">
        <f>[1]!s_div_ifdiv(A52,"2017/12/31")</f>
        <v>是</v>
      </c>
      <c r="F52" s="40" t="str">
        <f>[1]!s_div_progress(A52,"20171231")</f>
        <v>股东大会通过</v>
      </c>
      <c r="G52" s="40">
        <f>[1]!s_div_exdate(A52,"2017/12/31")</f>
        <v>0</v>
      </c>
      <c r="H52" s="40">
        <f>[1]!s_div_ifdiv(A52,"2018/06/30")</f>
        <v>0</v>
      </c>
      <c r="I52" s="50">
        <v>43172</v>
      </c>
      <c r="J52" s="41">
        <v>0.1</v>
      </c>
      <c r="K52" s="41">
        <f>[1]!s_dq_close(A52,I52,3)</f>
        <v>13.71</v>
      </c>
      <c r="L52" s="38">
        <f t="shared" si="8"/>
        <v>7.2939460247994168E-3</v>
      </c>
      <c r="M52" s="42">
        <f>[1]!s_performanceexpress_perfexnetprofittoshareholder(A52,"2017/12/31",1)</f>
        <v>1062697700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12.17</v>
      </c>
      <c r="R52" s="38">
        <f t="shared" si="9"/>
        <v>0</v>
      </c>
    </row>
    <row r="53" spans="1:18" s="44" customFormat="1" x14ac:dyDescent="0.25">
      <c r="A53" s="37" t="s">
        <v>168</v>
      </c>
      <c r="B53" s="37" t="s">
        <v>169</v>
      </c>
      <c r="C53" s="38">
        <v>1.095E-2</v>
      </c>
      <c r="D53" s="39">
        <f>C53*L53*[1]!s_dq_close("000016.SH",I53,1)</f>
        <v>6.2670456200000002E-2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43217</v>
      </c>
      <c r="J53" s="41">
        <v>1.0999999999999999E-2</v>
      </c>
      <c r="K53" s="41">
        <f>[1]!s_dq_close(A53,I53,3)</f>
        <v>5.0999999999999996</v>
      </c>
      <c r="L53" s="38">
        <f t="shared" si="8"/>
        <v>2.1568627450980391E-3</v>
      </c>
      <c r="M53" s="42">
        <f>[1]!s_performanceexpress_perfexnetprofittoshareholder(A53,"2017/12/31",1)</f>
        <v>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4.9459373296109694</v>
      </c>
      <c r="R53" s="38">
        <f t="shared" si="9"/>
        <v>0</v>
      </c>
    </row>
    <row r="54" spans="1:18" s="44" customFormat="1" x14ac:dyDescent="0.25">
      <c r="A54" s="37" t="s">
        <v>147</v>
      </c>
      <c r="B54" s="37" t="s">
        <v>148</v>
      </c>
      <c r="C54" s="38">
        <v>5.6000000000000008E-3</v>
      </c>
      <c r="D54" s="39">
        <f>C54*L54*[1]!s_dq_close("000016.SH",I54,1)</f>
        <v>0.52651745303867414</v>
      </c>
      <c r="E54" s="40" t="str">
        <f>[1]!s_div_ifdiv(A54,"2017/12/31")</f>
        <v>是</v>
      </c>
      <c r="F54" s="40" t="str">
        <f>[1]!s_div_progress(A54,"20171231")</f>
        <v>股东大会通过</v>
      </c>
      <c r="G54" s="40">
        <f>[1]!s_div_exdate(A54,"2017/12/31")</f>
        <v>0</v>
      </c>
      <c r="H54" s="40">
        <f>[1]!s_div_ifdiv(A54,"2018/06/30")</f>
        <v>0</v>
      </c>
      <c r="I54" s="50">
        <v>43214</v>
      </c>
      <c r="J54" s="41">
        <v>0.25</v>
      </c>
      <c r="K54" s="41">
        <f>[1]!s_dq_close(A54,I54,3)</f>
        <v>7.24</v>
      </c>
      <c r="L54" s="38">
        <f t="shared" ref="L54" si="10">J54/K54</f>
        <v>3.4530386740331494E-2</v>
      </c>
      <c r="M54" s="42">
        <f>[1]!s_performanceexpress_perfexnetprofittoshareholder(A54,"2017/12/31",1)</f>
        <v>8961913800</v>
      </c>
      <c r="N54" s="43" t="str">
        <f>[1]!s_div_ifdiv(A54,"2017/06/30")</f>
        <v>否</v>
      </c>
      <c r="O54" s="40">
        <f>[1]!s_div_recorddate(A54,"2017/06/30")</f>
        <v>0</v>
      </c>
      <c r="P54" s="41">
        <f>[1]!s_div_cashbeforetax(A54,"2017/06/30")</f>
        <v>0</v>
      </c>
      <c r="Q54" s="41">
        <f>[1]!s_dq_close(A54,O54,3)</f>
        <v>0.29564410868058338</v>
      </c>
      <c r="R54" s="38">
        <f t="shared" ref="R54" si="11">P54/Q54</f>
        <v>0</v>
      </c>
    </row>
    <row r="55" spans="1:18" s="70" customFormat="1" x14ac:dyDescent="0.25">
      <c r="A55" s="62" t="s">
        <v>144</v>
      </c>
      <c r="B55" s="62" t="s">
        <v>25</v>
      </c>
      <c r="C55" s="63">
        <v>1.2540000000000001E-2</v>
      </c>
      <c r="D55" s="64">
        <f>C55*L55*[1]!s_dq_close("000016.SH",I55,1)</f>
        <v>0.35614260339573894</v>
      </c>
      <c r="E55" s="65" t="str">
        <f>[1]!s_div_ifdiv(A55,"2017/12/31")</f>
        <v>是</v>
      </c>
      <c r="F55" s="65" t="str">
        <f>[1]!s_div_progress(A55,"20171231")</f>
        <v>股东大会通过</v>
      </c>
      <c r="G55" s="65">
        <f>[1]!s_div_exdate(A55,"2017/12/31")</f>
        <v>0</v>
      </c>
      <c r="H55" s="65">
        <f>[1]!s_div_ifdiv(A55,"2018/06/30")</f>
        <v>0</v>
      </c>
      <c r="I55" s="66">
        <v>43216</v>
      </c>
      <c r="J55" s="67">
        <v>0.23499999999999999</v>
      </c>
      <c r="K55" s="67">
        <f>[1]!s_dq_close(A55,I55,3)</f>
        <v>22.06</v>
      </c>
      <c r="L55" s="63">
        <f t="shared" ref="L55:L69" si="12">J55/K55</f>
        <v>1.0652765185856755E-2</v>
      </c>
      <c r="M55" s="68">
        <f>[1]!s_performanceexpress_perfexnetprofittoshareholder(A55,"2017/12/31",1)</f>
        <v>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0.81956466939071793</v>
      </c>
      <c r="R55" s="63">
        <f t="shared" ref="R55:R69" si="13">P55/Q55</f>
        <v>0</v>
      </c>
    </row>
    <row r="56" spans="1:18" s="44" customFormat="1" x14ac:dyDescent="0.25">
      <c r="A56" s="37" t="s">
        <v>161</v>
      </c>
      <c r="B56" s="37" t="s">
        <v>162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2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3"/>
        <v>0</v>
      </c>
    </row>
    <row r="57" spans="1:18" s="44" customFormat="1" x14ac:dyDescent="0.25">
      <c r="A57" s="37" t="s">
        <v>166</v>
      </c>
      <c r="B57" s="37" t="s">
        <v>167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股东大会通过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2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3"/>
        <v>0</v>
      </c>
    </row>
    <row r="58" spans="1:18" s="44" customFormat="1" x14ac:dyDescent="0.25">
      <c r="A58" s="37" t="s">
        <v>163</v>
      </c>
      <c r="B58" s="37" t="s">
        <v>164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股东大会通过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2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3"/>
        <v>0</v>
      </c>
    </row>
    <row r="59" spans="1:18" s="44" customFormat="1" x14ac:dyDescent="0.25">
      <c r="A59" s="37" t="s">
        <v>138</v>
      </c>
      <c r="B59" s="37" t="s">
        <v>139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股东大会通过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2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3"/>
        <v>1.4925373112124938E-2</v>
      </c>
    </row>
    <row r="60" spans="1:18" s="70" customFormat="1" x14ac:dyDescent="0.25">
      <c r="A60" s="62" t="s">
        <v>149</v>
      </c>
      <c r="B60" s="62" t="s">
        <v>150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157</v>
      </c>
      <c r="B61" s="37" t="s">
        <v>158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2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3"/>
        <v>0</v>
      </c>
    </row>
    <row r="62" spans="1:18" s="44" customFormat="1" x14ac:dyDescent="0.25">
      <c r="A62" s="37" t="s">
        <v>151</v>
      </c>
      <c r="B62" s="37" t="s">
        <v>152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股东大会通过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2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3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股东大会通过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2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3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2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3"/>
        <v>0</v>
      </c>
    </row>
    <row r="65" spans="1:18" s="70" customFormat="1" ht="12.75" customHeight="1" x14ac:dyDescent="0.25">
      <c r="A65" s="62" t="s">
        <v>159</v>
      </c>
      <c r="B65" s="62" t="s">
        <v>160</v>
      </c>
      <c r="C65" s="63">
        <v>6.7500000000000008E-3</v>
      </c>
      <c r="D65" s="64">
        <f>C65*L65*[1]!s_dq_close("000016.SH",I65,1)</f>
        <v>0.28508764610655746</v>
      </c>
      <c r="E65" s="65" t="str">
        <f>[1]!s_div_ifdiv(A65,"2017/12/31")</f>
        <v>是</v>
      </c>
      <c r="F65" s="65" t="str">
        <f>[1]!s_div_progress(A65,"20171231")</f>
        <v>实施</v>
      </c>
      <c r="G65" s="65" t="str">
        <f>[1]!s_div_exdate(A65,"2017/12/31")</f>
        <v>2018-06-29</v>
      </c>
      <c r="H65" s="65">
        <f>[1]!s_div_ifdiv(A65,"2018/06/30")</f>
        <v>0</v>
      </c>
      <c r="I65" s="57" t="str">
        <f>[1]!s_div_recorddate(A65,"2017/12/31")</f>
        <v>2018-06-28</v>
      </c>
      <c r="J65" s="67">
        <v>9.2499999999999999E-2</v>
      </c>
      <c r="K65" s="67">
        <f>[1]!s_dq_close(A65,I65,3)</f>
        <v>5.49</v>
      </c>
      <c r="L65" s="63">
        <f t="shared" si="12"/>
        <v>1.6848816029143898E-2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3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2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3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2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3"/>
        <v>0</v>
      </c>
    </row>
    <row r="68" spans="1:18" s="44" customFormat="1" x14ac:dyDescent="0.25">
      <c r="A68" s="37" t="s">
        <v>155</v>
      </c>
      <c r="B68" s="37" t="s">
        <v>156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2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3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2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3"/>
        <v>0</v>
      </c>
    </row>
    <row r="71" spans="1:18" x14ac:dyDescent="0.25">
      <c r="A71" s="35" t="s">
        <v>228</v>
      </c>
      <c r="B71" s="4"/>
      <c r="C71" s="4"/>
      <c r="D71" s="36">
        <f>SUM(D49:D69)</f>
        <v>27.56710665579655</v>
      </c>
      <c r="F71" s="16" t="s">
        <v>245</v>
      </c>
      <c r="G71" s="30">
        <f>SUM(D40:D44)</f>
        <v>1.569117708813254</v>
      </c>
    </row>
    <row r="73" spans="1:18" x14ac:dyDescent="0.25">
      <c r="A73" s="15" t="s">
        <v>227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209</v>
      </c>
      <c r="B74" s="16" t="s">
        <v>210</v>
      </c>
      <c r="C74" s="16" t="s">
        <v>211</v>
      </c>
      <c r="D74" s="30" t="s">
        <v>212</v>
      </c>
      <c r="E74" s="16" t="s">
        <v>213</v>
      </c>
      <c r="F74" s="16" t="s">
        <v>214</v>
      </c>
      <c r="G74" s="16" t="s">
        <v>215</v>
      </c>
      <c r="H74" s="16" t="s">
        <v>216</v>
      </c>
      <c r="I74" s="16" t="s">
        <v>217</v>
      </c>
      <c r="J74" s="31" t="s">
        <v>218</v>
      </c>
      <c r="K74" s="31" t="s">
        <v>219</v>
      </c>
      <c r="L74" s="32" t="s">
        <v>220</v>
      </c>
      <c r="M74" s="16" t="s">
        <v>221</v>
      </c>
      <c r="N74" s="16" t="s">
        <v>222</v>
      </c>
      <c r="O74" s="16" t="s">
        <v>223</v>
      </c>
      <c r="P74" s="16" t="s">
        <v>224</v>
      </c>
      <c r="Q74" s="16" t="s">
        <v>225</v>
      </c>
      <c r="R74" s="32" t="s">
        <v>226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股东大会通过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4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5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股东大会通过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6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7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6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7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6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7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6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7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6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7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6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7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6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7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6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7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6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7"/>
        <v>0</v>
      </c>
    </row>
    <row r="86" spans="1:18" x14ac:dyDescent="0.25">
      <c r="A86" s="35" t="s">
        <v>228</v>
      </c>
      <c r="B86" s="4"/>
      <c r="C86" s="4"/>
      <c r="D86" s="36">
        <f>SUM(D75:D84)</f>
        <v>6.6328478263301092</v>
      </c>
    </row>
    <row r="91" spans="1:18" x14ac:dyDescent="0.25">
      <c r="A91" s="45" t="s">
        <v>229</v>
      </c>
    </row>
    <row r="94" spans="1:18" x14ac:dyDescent="0.25">
      <c r="A94" s="15" t="s">
        <v>230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172</v>
      </c>
      <c r="B95" s="16" t="s">
        <v>173</v>
      </c>
      <c r="C95" s="16" t="s">
        <v>174</v>
      </c>
      <c r="D95" s="30" t="s">
        <v>231</v>
      </c>
      <c r="E95" s="16" t="s">
        <v>184</v>
      </c>
      <c r="F95" s="16" t="s">
        <v>112</v>
      </c>
      <c r="G95" s="16" t="s">
        <v>185</v>
      </c>
      <c r="H95" s="16" t="s">
        <v>186</v>
      </c>
      <c r="I95" s="32" t="s">
        <v>187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8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19">G97/H97</f>
        <v>8.7719431342575972E-3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9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228</v>
      </c>
      <c r="B100" s="4"/>
      <c r="C100" s="4"/>
      <c r="D100" s="36">
        <f>SUM(D96:D98)</f>
        <v>4.5429652246108683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172</v>
      </c>
      <c r="B106" s="16" t="s">
        <v>173</v>
      </c>
      <c r="C106" s="16" t="s">
        <v>174</v>
      </c>
      <c r="D106" s="30" t="s">
        <v>231</v>
      </c>
      <c r="E106" s="16" t="s">
        <v>184</v>
      </c>
      <c r="F106" s="16" t="s">
        <v>112</v>
      </c>
      <c r="G106" s="16" t="s">
        <v>185</v>
      </c>
      <c r="H106" s="16" t="s">
        <v>186</v>
      </c>
      <c r="I106" s="32" t="s">
        <v>187</v>
      </c>
    </row>
    <row r="107" spans="1:9" x14ac:dyDescent="0.25">
      <c r="A107" s="47" t="s">
        <v>138</v>
      </c>
      <c r="B107" s="47" t="s">
        <v>139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20">G107/H107</f>
        <v>1.4925373112124938E-2</v>
      </c>
    </row>
    <row r="109" spans="1:9" x14ac:dyDescent="0.25">
      <c r="A109" s="35" t="s">
        <v>228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232</v>
      </c>
      <c r="C114" s="48" t="s">
        <v>233</v>
      </c>
      <c r="D114" s="48" t="s">
        <v>234</v>
      </c>
      <c r="E114" s="48" t="s">
        <v>235</v>
      </c>
      <c r="F114" s="48" t="s">
        <v>244</v>
      </c>
    </row>
    <row r="115" spans="1:6" x14ac:dyDescent="0.25">
      <c r="A115" s="49" t="s">
        <v>236</v>
      </c>
      <c r="B115" s="30">
        <f>D10</f>
        <v>0</v>
      </c>
      <c r="C115" s="30">
        <v>0</v>
      </c>
      <c r="D115" s="30">
        <f t="shared" ref="D115:D121" si="21">B115+C115</f>
        <v>0</v>
      </c>
      <c r="E115" s="30"/>
    </row>
    <row r="116" spans="1:6" x14ac:dyDescent="0.25">
      <c r="A116" s="49" t="s">
        <v>237</v>
      </c>
      <c r="B116" s="30">
        <f>D18</f>
        <v>0</v>
      </c>
      <c r="C116" s="30">
        <v>0</v>
      </c>
      <c r="D116" s="30">
        <f t="shared" si="21"/>
        <v>0</v>
      </c>
      <c r="E116" s="30"/>
      <c r="F116" s="52">
        <f>SUM(D115:D116)</f>
        <v>0</v>
      </c>
    </row>
    <row r="117" spans="1:6" x14ac:dyDescent="0.25">
      <c r="A117" s="49" t="s">
        <v>238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239</v>
      </c>
      <c r="B118" s="30">
        <f>D71</f>
        <v>27.56710665579655</v>
      </c>
      <c r="C118" s="30">
        <v>0</v>
      </c>
      <c r="D118" s="30">
        <f t="shared" si="21"/>
        <v>27.56710665579655</v>
      </c>
      <c r="E118" s="30">
        <f>G71</f>
        <v>1.569117708813254</v>
      </c>
      <c r="F118" s="52">
        <f>SUM(D115:D118)-SUM($E$115:E118)</f>
        <v>25.997988946983295</v>
      </c>
    </row>
    <row r="119" spans="1:6" x14ac:dyDescent="0.25">
      <c r="A119" s="49" t="s">
        <v>240</v>
      </c>
      <c r="B119" s="30">
        <f>D86</f>
        <v>6.6328478263301092</v>
      </c>
      <c r="C119" s="30">
        <v>0</v>
      </c>
      <c r="D119" s="30">
        <f t="shared" si="21"/>
        <v>6.6328478263301092</v>
      </c>
      <c r="E119" s="30">
        <v>0</v>
      </c>
      <c r="F119" s="52">
        <f>SUM(D115:D119)-SUM($E$115:E119)</f>
        <v>32.630836773313405</v>
      </c>
    </row>
    <row r="120" spans="1:6" x14ac:dyDescent="0.25">
      <c r="A120" s="49" t="s">
        <v>241</v>
      </c>
      <c r="B120" s="30">
        <v>0</v>
      </c>
      <c r="C120" s="30">
        <f>D100</f>
        <v>4.5429652246108683</v>
      </c>
      <c r="D120" s="30">
        <f t="shared" si="21"/>
        <v>4.5429652246108683</v>
      </c>
      <c r="E120" s="30">
        <v>0</v>
      </c>
      <c r="F120" s="52">
        <f>SUM(D115:D120)-SUM($E$115:E120)</f>
        <v>37.173801997924272</v>
      </c>
    </row>
    <row r="121" spans="1:6" x14ac:dyDescent="0.25">
      <c r="A121" s="49" t="s">
        <v>242</v>
      </c>
      <c r="B121" s="30">
        <v>0</v>
      </c>
      <c r="C121" s="30">
        <f>D109</f>
        <v>1.6083909576073105</v>
      </c>
      <c r="D121" s="30">
        <f t="shared" si="21"/>
        <v>1.6083909576073105</v>
      </c>
      <c r="E121" s="30">
        <v>0</v>
      </c>
      <c r="F121" s="52">
        <f>SUM(D115:D121)-SUM($E$115:E121)</f>
        <v>38.782192955531585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bestFit="1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248</v>
      </c>
      <c r="F10" s="25" t="s">
        <v>249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2018-06-27T00:13:29Z</dcterms:modified>
</cp:coreProperties>
</file>