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omments302.xml" ContentType="application/vnd.openxmlformats-officedocument.spreadsheetml.comments+xml"/>
  <Override PartName="/xl/comments303.xml" ContentType="application/vnd.openxmlformats-officedocument.spreadsheetml.comments+xml"/>
  <Override PartName="/xl/comments304.xml" ContentType="application/vnd.openxmlformats-officedocument.spreadsheetml.comments+xml"/>
  <Override PartName="/xl/comments305.xml" ContentType="application/vnd.openxmlformats-officedocument.spreadsheetml.comments+xml"/>
  <Override PartName="/xl/comments306.xml" ContentType="application/vnd.openxmlformats-officedocument.spreadsheetml.comments+xml"/>
  <Override PartName="/xl/comments307.xml" ContentType="application/vnd.openxmlformats-officedocument.spreadsheetml.comments+xml"/>
  <Override PartName="/xl/comments308.xml" ContentType="application/vnd.openxmlformats-officedocument.spreadsheetml.comments+xml"/>
  <Override PartName="/xl/comments309.xml" ContentType="application/vnd.openxmlformats-officedocument.spreadsheetml.comments+xml"/>
  <Override PartName="/xl/comments310.xml" ContentType="application/vnd.openxmlformats-officedocument.spreadsheetml.comments+xml"/>
  <Override PartName="/xl/comments311.xml" ContentType="application/vnd.openxmlformats-officedocument.spreadsheetml.comments+xml"/>
  <Override PartName="/xl/comments312.xml" ContentType="application/vnd.openxmlformats-officedocument.spreadsheetml.comments+xml"/>
  <Override PartName="/xl/comments313.xml" ContentType="application/vnd.openxmlformats-officedocument.spreadsheetml.comments+xml"/>
  <Override PartName="/xl/comments314.xml" ContentType="application/vnd.openxmlformats-officedocument.spreadsheetml.comments+xml"/>
  <Override PartName="/xl/comments315.xml" ContentType="application/vnd.openxmlformats-officedocument.spreadsheetml.comments+xml"/>
  <Override PartName="/xl/comments316.xml" ContentType="application/vnd.openxmlformats-officedocument.spreadsheetml.comments+xml"/>
  <Override PartName="/xl/comments317.xml" ContentType="application/vnd.openxmlformats-officedocument.spreadsheetml.comments+xml"/>
  <Override PartName="/xl/comments318.xml" ContentType="application/vnd.openxmlformats-officedocument.spreadsheetml.comments+xml"/>
  <Override PartName="/xl/comments319.xml" ContentType="application/vnd.openxmlformats-officedocument.spreadsheetml.comments+xml"/>
  <Override PartName="/xl/comments320.xml" ContentType="application/vnd.openxmlformats-officedocument.spreadsheetml.comments+xml"/>
  <Override PartName="/xl/comments321.xml" ContentType="application/vnd.openxmlformats-officedocument.spreadsheetml.comments+xml"/>
  <Override PartName="/xl/comments322.xml" ContentType="application/vnd.openxmlformats-officedocument.spreadsheetml.comments+xml"/>
  <Override PartName="/xl/comments323.xml" ContentType="application/vnd.openxmlformats-officedocument.spreadsheetml.comments+xml"/>
  <Override PartName="/xl/comments324.xml" ContentType="application/vnd.openxmlformats-officedocument.spreadsheetml.comments+xml"/>
  <Override PartName="/xl/comments325.xml" ContentType="application/vnd.openxmlformats-officedocument.spreadsheetml.comments+xml"/>
  <Override PartName="/xl/comments326.xml" ContentType="application/vnd.openxmlformats-officedocument.spreadsheetml.comments+xml"/>
  <Override PartName="/xl/comments327.xml" ContentType="application/vnd.openxmlformats-officedocument.spreadsheetml.comments+xml"/>
  <Override PartName="/xl/comments328.xml" ContentType="application/vnd.openxmlformats-officedocument.spreadsheetml.comments+xml"/>
  <Override PartName="/xl/comments329.xml" ContentType="application/vnd.openxmlformats-officedocument.spreadsheetml.comments+xml"/>
  <Override PartName="/xl/comments330.xml" ContentType="application/vnd.openxmlformats-officedocument.spreadsheetml.comments+xml"/>
  <Override PartName="/xl/comments331.xml" ContentType="application/vnd.openxmlformats-officedocument.spreadsheetml.comments+xml"/>
  <Override PartName="/xl/comments332.xml" ContentType="application/vnd.openxmlformats-officedocument.spreadsheetml.comments+xml"/>
  <Override PartName="/xl/comments333.xml" ContentType="application/vnd.openxmlformats-officedocument.spreadsheetml.comments+xml"/>
  <Override PartName="/xl/comments334.xml" ContentType="application/vnd.openxmlformats-officedocument.spreadsheetml.comments+xml"/>
  <Override PartName="/xl/comments335.xml" ContentType="application/vnd.openxmlformats-officedocument.spreadsheetml.comments+xml"/>
  <Override PartName="/xl/comments336.xml" ContentType="application/vnd.openxmlformats-officedocument.spreadsheetml.comments+xml"/>
  <Override PartName="/xl/comments337.xml" ContentType="application/vnd.openxmlformats-officedocument.spreadsheetml.comments+xml"/>
  <Override PartName="/xl/comments338.xml" ContentType="application/vnd.openxmlformats-officedocument.spreadsheetml.comments+xml"/>
  <Override PartName="/xl/comments339.xml" ContentType="application/vnd.openxmlformats-officedocument.spreadsheetml.comments+xml"/>
  <Override PartName="/xl/comments340.xml" ContentType="application/vnd.openxmlformats-officedocument.spreadsheetml.comments+xml"/>
  <Override PartName="/xl/comments341.xml" ContentType="application/vnd.openxmlformats-officedocument.spreadsheetml.comments+xml"/>
  <Override PartName="/xl/comments342.xml" ContentType="application/vnd.openxmlformats-officedocument.spreadsheetml.comments+xml"/>
  <Override PartName="/xl/comments343.xml" ContentType="application/vnd.openxmlformats-officedocument.spreadsheetml.comments+xml"/>
  <Override PartName="/xl/comments344.xml" ContentType="application/vnd.openxmlformats-officedocument.spreadsheetml.comments+xml"/>
  <Override PartName="/xl/comments345.xml" ContentType="application/vnd.openxmlformats-officedocument.spreadsheetml.comments+xml"/>
  <Override PartName="/xl/comments346.xml" ContentType="application/vnd.openxmlformats-officedocument.spreadsheetml.comments+xml"/>
  <Override PartName="/xl/comments347.xml" ContentType="application/vnd.openxmlformats-officedocument.spreadsheetml.comments+xml"/>
  <Override PartName="/xl/comments348.xml" ContentType="application/vnd.openxmlformats-officedocument.spreadsheetml.comments+xml"/>
  <Override PartName="/xl/comments349.xml" ContentType="application/vnd.openxmlformats-officedocument.spreadsheetml.comments+xml"/>
  <Override PartName="/xl/comments350.xml" ContentType="application/vnd.openxmlformats-officedocument.spreadsheetml.comments+xml"/>
  <Override PartName="/xl/comments351.xml" ContentType="application/vnd.openxmlformats-officedocument.spreadsheetml.comments+xml"/>
  <Override PartName="/xl/comments352.xml" ContentType="application/vnd.openxmlformats-officedocument.spreadsheetml.comments+xml"/>
  <Override PartName="/xl/comments353.xml" ContentType="application/vnd.openxmlformats-officedocument.spreadsheetml.comments+xml"/>
  <Override PartName="/xl/comments354.xml" ContentType="application/vnd.openxmlformats-officedocument.spreadsheetml.comments+xml"/>
  <Override PartName="/xl/comments355.xml" ContentType="application/vnd.openxmlformats-officedocument.spreadsheetml.comments+xml"/>
  <Override PartName="/xl/comments356.xml" ContentType="application/vnd.openxmlformats-officedocument.spreadsheetml.comments+xml"/>
  <Override PartName="/xl/comments357.xml" ContentType="application/vnd.openxmlformats-officedocument.spreadsheetml.comments+xml"/>
  <Override PartName="/xl/comments358.xml" ContentType="application/vnd.openxmlformats-officedocument.spreadsheetml.comments+xml"/>
  <Override PartName="/xl/comments359.xml" ContentType="application/vnd.openxmlformats-officedocument.spreadsheetml.comments+xml"/>
  <Override PartName="/xl/comments360.xml" ContentType="application/vnd.openxmlformats-officedocument.spreadsheetml.comments+xml"/>
  <Override PartName="/xl/comments361.xml" ContentType="application/vnd.openxmlformats-officedocument.spreadsheetml.comments+xml"/>
  <Override PartName="/xl/comments36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240" yWindow="420" windowWidth="2676" windowHeight="1116"/>
  </bookViews>
  <sheets>
    <sheet name="20180205" sheetId="411" r:id="rId1"/>
    <sheet name="20180202" sheetId="410" r:id="rId2"/>
    <sheet name="20180201" sheetId="409" r:id="rId3"/>
    <sheet name="20180131" sheetId="408" r:id="rId4"/>
    <sheet name="20180130" sheetId="407" r:id="rId5"/>
    <sheet name="20180129" sheetId="406" r:id="rId6"/>
    <sheet name="20180126" sheetId="405" r:id="rId7"/>
    <sheet name="20180125" sheetId="404" r:id="rId8"/>
    <sheet name="20180124" sheetId="403" r:id="rId9"/>
    <sheet name="20180123" sheetId="402" r:id="rId10"/>
    <sheet name="20180122" sheetId="401" r:id="rId11"/>
    <sheet name="20180119" sheetId="400" r:id="rId12"/>
    <sheet name="20180118" sheetId="399" r:id="rId13"/>
    <sheet name="20180117" sheetId="398" r:id="rId14"/>
    <sheet name="20180116" sheetId="397" r:id="rId15"/>
    <sheet name="20180115" sheetId="396" r:id="rId16"/>
    <sheet name="20180112" sheetId="395" r:id="rId17"/>
    <sheet name="20180111" sheetId="394" r:id="rId18"/>
    <sheet name="20180110" sheetId="393" r:id="rId19"/>
    <sheet name="20180109" sheetId="392" r:id="rId20"/>
    <sheet name="20180108" sheetId="391" r:id="rId21"/>
    <sheet name="20180105" sheetId="390" r:id="rId22"/>
    <sheet name="20180104" sheetId="389" r:id="rId23"/>
    <sheet name="20180103" sheetId="388" r:id="rId24"/>
    <sheet name="20180102" sheetId="387" r:id="rId25"/>
    <sheet name="20180101" sheetId="386" r:id="rId26"/>
    <sheet name="20171229" sheetId="385" r:id="rId27"/>
    <sheet name="20171228" sheetId="384" r:id="rId28"/>
    <sheet name="20171227" sheetId="383" r:id="rId29"/>
    <sheet name="20171226" sheetId="382" r:id="rId30"/>
    <sheet name="20171225" sheetId="381" r:id="rId31"/>
    <sheet name="20171222" sheetId="380" r:id="rId32"/>
    <sheet name="20171221" sheetId="379" r:id="rId33"/>
    <sheet name="20171220" sheetId="378" r:id="rId34"/>
    <sheet name="20171219" sheetId="377" r:id="rId35"/>
    <sheet name="20171218" sheetId="376" r:id="rId36"/>
    <sheet name="20171215" sheetId="375" r:id="rId37"/>
    <sheet name="20171214" sheetId="374" r:id="rId38"/>
    <sheet name="20171213" sheetId="373" r:id="rId39"/>
    <sheet name="20171212" sheetId="372" r:id="rId40"/>
    <sheet name="20171211" sheetId="371" r:id="rId41"/>
    <sheet name="20171208" sheetId="370" r:id="rId42"/>
    <sheet name="20171207" sheetId="369" r:id="rId43"/>
    <sheet name="20171206" sheetId="368" r:id="rId44"/>
    <sheet name="20171205" sheetId="367" r:id="rId45"/>
    <sheet name="20171204" sheetId="366" r:id="rId46"/>
    <sheet name="20171201" sheetId="365" r:id="rId47"/>
    <sheet name="20171130" sheetId="364" r:id="rId48"/>
    <sheet name="20171129" sheetId="363" r:id="rId49"/>
    <sheet name="20171128" sheetId="362" r:id="rId50"/>
    <sheet name="20171127" sheetId="361" r:id="rId51"/>
    <sheet name="20171124" sheetId="360" r:id="rId52"/>
    <sheet name="20171123" sheetId="359" r:id="rId53"/>
    <sheet name="20171122" sheetId="358" r:id="rId54"/>
    <sheet name="20171121" sheetId="357" r:id="rId55"/>
    <sheet name="20171120" sheetId="356" r:id="rId56"/>
    <sheet name="20171117" sheetId="355" r:id="rId57"/>
    <sheet name="20171116" sheetId="354" r:id="rId58"/>
    <sheet name="20171115" sheetId="353" r:id="rId59"/>
    <sheet name="20171114" sheetId="352" r:id="rId60"/>
    <sheet name="20171113" sheetId="351" r:id="rId61"/>
    <sheet name="20171110" sheetId="350" r:id="rId62"/>
    <sheet name="20171109" sheetId="349" r:id="rId63"/>
    <sheet name="20171108" sheetId="348" r:id="rId64"/>
    <sheet name="20171107" sheetId="347" r:id="rId65"/>
    <sheet name="20171106" sheetId="346" r:id="rId66"/>
    <sheet name="20171103" sheetId="345" r:id="rId67"/>
    <sheet name="20171102" sheetId="344" r:id="rId68"/>
    <sheet name="20171101" sheetId="343" r:id="rId69"/>
    <sheet name="20171031" sheetId="342" r:id="rId70"/>
    <sheet name="20171030" sheetId="341" r:id="rId71"/>
    <sheet name="20171027" sheetId="340" r:id="rId72"/>
    <sheet name="20171026" sheetId="339" r:id="rId73"/>
    <sheet name="20171025" sheetId="338" r:id="rId74"/>
    <sheet name="20171024" sheetId="337" r:id="rId75"/>
    <sheet name="20171023" sheetId="336" r:id="rId76"/>
    <sheet name="20171020" sheetId="335" r:id="rId77"/>
    <sheet name="20171019" sheetId="334" r:id="rId78"/>
    <sheet name="20171018" sheetId="332" r:id="rId79"/>
    <sheet name="20171017" sheetId="331" r:id="rId80"/>
    <sheet name="20171016" sheetId="330" r:id="rId81"/>
    <sheet name="20171013" sheetId="329" r:id="rId82"/>
    <sheet name="20171012" sheetId="328" r:id="rId83"/>
    <sheet name="20171011" sheetId="327" r:id="rId84"/>
    <sheet name="20171010" sheetId="326" r:id="rId85"/>
    <sheet name="20171009" sheetId="325" r:id="rId86"/>
    <sheet name="20171006" sheetId="324" r:id="rId87"/>
    <sheet name="20171005" sheetId="323" r:id="rId88"/>
    <sheet name="20171004" sheetId="322" r:id="rId89"/>
    <sheet name="20171003" sheetId="321" r:id="rId90"/>
    <sheet name="20171002" sheetId="320" r:id="rId91"/>
    <sheet name="20170929" sheetId="319" r:id="rId92"/>
    <sheet name="20170928" sheetId="318" r:id="rId93"/>
    <sheet name="20170927" sheetId="317" r:id="rId94"/>
    <sheet name="20170926" sheetId="316" r:id="rId95"/>
    <sheet name="20170925" sheetId="315" r:id="rId96"/>
    <sheet name="20170922" sheetId="314" r:id="rId97"/>
    <sheet name="20170921" sheetId="313" r:id="rId98"/>
    <sheet name="20170920" sheetId="312" r:id="rId99"/>
    <sheet name="20170919" sheetId="311" r:id="rId100"/>
    <sheet name="20170918" sheetId="310" r:id="rId101"/>
    <sheet name="20170915" sheetId="309" r:id="rId102"/>
    <sheet name="20170914" sheetId="308" r:id="rId103"/>
    <sheet name="20170913" sheetId="307" r:id="rId104"/>
    <sheet name="20170912" sheetId="306" r:id="rId105"/>
    <sheet name="20170911" sheetId="305" r:id="rId106"/>
    <sheet name="20170908" sheetId="304" r:id="rId107"/>
    <sheet name="20170907" sheetId="303" r:id="rId108"/>
    <sheet name="20170906" sheetId="302" r:id="rId109"/>
    <sheet name="20170905" sheetId="301" r:id="rId110"/>
    <sheet name="20170904" sheetId="300" r:id="rId111"/>
    <sheet name="20170901" sheetId="299" r:id="rId112"/>
    <sheet name="20170831" sheetId="298" r:id="rId113"/>
    <sheet name="20170830" sheetId="297" r:id="rId114"/>
    <sheet name="20170829" sheetId="296" r:id="rId115"/>
    <sheet name="20170828" sheetId="295" r:id="rId116"/>
    <sheet name="20170825" sheetId="294" r:id="rId117"/>
    <sheet name="20170824" sheetId="293" r:id="rId118"/>
    <sheet name="20170823" sheetId="292" r:id="rId119"/>
    <sheet name="20170822" sheetId="291" r:id="rId120"/>
    <sheet name="20170821" sheetId="290" r:id="rId121"/>
    <sheet name="20170818" sheetId="289" r:id="rId122"/>
    <sheet name="20170817" sheetId="288" r:id="rId123"/>
    <sheet name="20170816" sheetId="287" r:id="rId124"/>
    <sheet name="20170815" sheetId="286" r:id="rId125"/>
    <sheet name="20170814" sheetId="285" r:id="rId126"/>
    <sheet name="20170811" sheetId="284" r:id="rId127"/>
    <sheet name="20170810" sheetId="283" r:id="rId128"/>
    <sheet name="20170809" sheetId="282" r:id="rId129"/>
    <sheet name="20170808" sheetId="281" r:id="rId130"/>
    <sheet name="20170807" sheetId="280" r:id="rId131"/>
    <sheet name="20170804" sheetId="279" r:id="rId132"/>
    <sheet name="20170803" sheetId="278" r:id="rId133"/>
    <sheet name="20170802" sheetId="277" r:id="rId134"/>
    <sheet name="20170801" sheetId="276" r:id="rId135"/>
    <sheet name="20170731" sheetId="275" r:id="rId136"/>
    <sheet name="20170728" sheetId="274" r:id="rId137"/>
    <sheet name="20170727" sheetId="273" r:id="rId138"/>
    <sheet name="20170726" sheetId="272" r:id="rId139"/>
    <sheet name="20170725" sheetId="271" r:id="rId140"/>
    <sheet name="20170724" sheetId="270" r:id="rId141"/>
    <sheet name="20170721" sheetId="269" r:id="rId142"/>
    <sheet name="20170720" sheetId="268" r:id="rId143"/>
    <sheet name="20170719" sheetId="267" r:id="rId144"/>
    <sheet name="20170718" sheetId="266" r:id="rId145"/>
    <sheet name="20170717" sheetId="265" r:id="rId146"/>
    <sheet name="20170714" sheetId="264" r:id="rId147"/>
    <sheet name="20170713" sheetId="263" r:id="rId148"/>
    <sheet name="20170712" sheetId="262" r:id="rId149"/>
    <sheet name="20170711" sheetId="261" r:id="rId150"/>
    <sheet name="20170710" sheetId="260" r:id="rId151"/>
    <sheet name="20170707" sheetId="259" r:id="rId152"/>
    <sheet name="20170706" sheetId="258" r:id="rId153"/>
    <sheet name="20170705" sheetId="257" r:id="rId154"/>
    <sheet name="20170704" sheetId="256" r:id="rId155"/>
    <sheet name="20170703" sheetId="255" r:id="rId156"/>
    <sheet name="20170630" sheetId="254" r:id="rId157"/>
    <sheet name="20170629" sheetId="253" r:id="rId158"/>
    <sheet name="20170628" sheetId="252" r:id="rId159"/>
    <sheet name="20170627" sheetId="251" r:id="rId160"/>
    <sheet name="20170626" sheetId="250" r:id="rId161"/>
    <sheet name="20170623" sheetId="249" r:id="rId162"/>
    <sheet name="20170622" sheetId="248" r:id="rId163"/>
    <sheet name="20170621" sheetId="247" r:id="rId164"/>
    <sheet name="20170620" sheetId="246" r:id="rId165"/>
    <sheet name="20170619" sheetId="245" r:id="rId166"/>
    <sheet name="20170616" sheetId="244" r:id="rId167"/>
    <sheet name="20170615" sheetId="243" r:id="rId168"/>
    <sheet name="20170614" sheetId="242" r:id="rId169"/>
    <sheet name="20170613" sheetId="241" r:id="rId170"/>
    <sheet name="20170612" sheetId="240" r:id="rId171"/>
    <sheet name="20170609" sheetId="239" r:id="rId172"/>
    <sheet name="20170608" sheetId="238" r:id="rId173"/>
    <sheet name="20170607" sheetId="237" r:id="rId174"/>
    <sheet name="20170606" sheetId="236" r:id="rId175"/>
    <sheet name="20170605" sheetId="235" r:id="rId176"/>
    <sheet name="20170602" sheetId="234" r:id="rId177"/>
    <sheet name="20170601" sheetId="233" r:id="rId178"/>
    <sheet name="20170531" sheetId="232" r:id="rId179"/>
    <sheet name="20170530" sheetId="231" r:id="rId180"/>
    <sheet name="20170529" sheetId="230" r:id="rId181"/>
    <sheet name="20170526" sheetId="229" r:id="rId182"/>
    <sheet name="20170525" sheetId="228" r:id="rId183"/>
    <sheet name="20170524" sheetId="227" r:id="rId184"/>
    <sheet name="20170523" sheetId="226" r:id="rId185"/>
    <sheet name="20170522" sheetId="225" r:id="rId186"/>
    <sheet name="20170519" sheetId="224" r:id="rId187"/>
    <sheet name="20170518" sheetId="223" r:id="rId188"/>
    <sheet name="20170517" sheetId="222" r:id="rId189"/>
    <sheet name="20170516" sheetId="221" r:id="rId190"/>
    <sheet name="20170515" sheetId="220" r:id="rId191"/>
    <sheet name="20170512" sheetId="219" r:id="rId192"/>
    <sheet name="20170511" sheetId="218" r:id="rId193"/>
    <sheet name="20170510" sheetId="217" r:id="rId194"/>
    <sheet name="20170509" sheetId="216" r:id="rId195"/>
    <sheet name="20170508" sheetId="215" r:id="rId196"/>
    <sheet name="20170505" sheetId="214" r:id="rId197"/>
    <sheet name="20170504" sheetId="213" r:id="rId198"/>
    <sheet name="20170503" sheetId="212" r:id="rId199"/>
    <sheet name="20170502" sheetId="211" r:id="rId200"/>
    <sheet name="20170501" sheetId="210" r:id="rId201"/>
    <sheet name="20170428" sheetId="209" r:id="rId202"/>
    <sheet name="20170427" sheetId="208" r:id="rId203"/>
    <sheet name="20170426" sheetId="207" r:id="rId204"/>
    <sheet name="20170425" sheetId="206" r:id="rId205"/>
    <sheet name="20170424" sheetId="205" r:id="rId206"/>
    <sheet name="20170421" sheetId="204" r:id="rId207"/>
    <sheet name="20170420" sheetId="203" r:id="rId208"/>
    <sheet name="20170419" sheetId="202" r:id="rId209"/>
    <sheet name="20170418" sheetId="201" r:id="rId210"/>
    <sheet name="20170417" sheetId="200" r:id="rId211"/>
    <sheet name="20170414" sheetId="199" r:id="rId212"/>
    <sheet name="20170413" sheetId="198" r:id="rId213"/>
    <sheet name="20170412" sheetId="197" r:id="rId214"/>
    <sheet name="20170411" sheetId="196" r:id="rId215"/>
    <sheet name="20170410" sheetId="195" r:id="rId216"/>
    <sheet name="20170407" sheetId="194" r:id="rId217"/>
    <sheet name="20170406" sheetId="193" r:id="rId218"/>
    <sheet name="20170405" sheetId="192" r:id="rId219"/>
    <sheet name="20170404" sheetId="191" r:id="rId220"/>
    <sheet name="20170403" sheetId="190" r:id="rId221"/>
    <sheet name="20170331" sheetId="189" r:id="rId222"/>
    <sheet name="20170330" sheetId="188" r:id="rId223"/>
    <sheet name="20170329" sheetId="187" r:id="rId224"/>
    <sheet name="20170328" sheetId="186" r:id="rId225"/>
    <sheet name="20170327" sheetId="185" r:id="rId226"/>
    <sheet name="20170324" sheetId="184" r:id="rId227"/>
    <sheet name="20170323" sheetId="183" r:id="rId228"/>
    <sheet name="20170322" sheetId="182" r:id="rId229"/>
    <sheet name="20170321" sheetId="181" r:id="rId230"/>
    <sheet name="20170320" sheetId="180" r:id="rId231"/>
    <sheet name="20170317" sheetId="179" r:id="rId232"/>
    <sheet name="20170316" sheetId="178" r:id="rId233"/>
    <sheet name="20170315" sheetId="177" r:id="rId234"/>
    <sheet name="20170314" sheetId="176" r:id="rId235"/>
    <sheet name="20170313" sheetId="175" r:id="rId236"/>
    <sheet name="20170310" sheetId="174" r:id="rId237"/>
    <sheet name="20170309" sheetId="173" r:id="rId238"/>
    <sheet name="20170308" sheetId="170" r:id="rId239"/>
    <sheet name="20170307" sheetId="169" r:id="rId240"/>
    <sheet name="20170306" sheetId="168" r:id="rId241"/>
    <sheet name="20170303" sheetId="167" r:id="rId242"/>
    <sheet name="20170302" sheetId="166" r:id="rId243"/>
    <sheet name="20170301" sheetId="165" r:id="rId244"/>
    <sheet name="20170228" sheetId="164" r:id="rId245"/>
    <sheet name="20170227" sheetId="163" r:id="rId246"/>
    <sheet name="20170224" sheetId="162" r:id="rId247"/>
    <sheet name="20170223" sheetId="161" r:id="rId248"/>
    <sheet name="20170222" sheetId="160" r:id="rId249"/>
    <sheet name="20170221" sheetId="159" r:id="rId250"/>
    <sheet name="20170220" sheetId="158" r:id="rId251"/>
    <sheet name="20170217" sheetId="157" r:id="rId252"/>
    <sheet name="20170216" sheetId="156" r:id="rId253"/>
    <sheet name="20170215" sheetId="155" r:id="rId254"/>
    <sheet name="20170214" sheetId="154" r:id="rId255"/>
    <sheet name="20170213" sheetId="153" r:id="rId256"/>
    <sheet name="20170210" sheetId="152" r:id="rId257"/>
    <sheet name="20170209" sheetId="151" r:id="rId258"/>
    <sheet name="20170208" sheetId="150" r:id="rId259"/>
    <sheet name="20170207" sheetId="149" r:id="rId260"/>
    <sheet name="20170206" sheetId="148" r:id="rId261"/>
    <sheet name="20170203" sheetId="147" r:id="rId262"/>
    <sheet name="20170126" sheetId="146" r:id="rId263"/>
    <sheet name="20170125" sheetId="145" r:id="rId264"/>
    <sheet name="20170124" sheetId="144" r:id="rId265"/>
    <sheet name="20170123" sheetId="143" r:id="rId266"/>
    <sheet name="20170120" sheetId="142" r:id="rId267"/>
    <sheet name="20170119" sheetId="141" r:id="rId268"/>
    <sheet name="20170118" sheetId="140" r:id="rId269"/>
    <sheet name="20170117" sheetId="139" r:id="rId270"/>
    <sheet name="20170116" sheetId="138" r:id="rId271"/>
    <sheet name="20170113" sheetId="137" r:id="rId272"/>
    <sheet name="20170112" sheetId="136" r:id="rId273"/>
    <sheet name="20170111" sheetId="135" r:id="rId274"/>
    <sheet name="20170110" sheetId="134" r:id="rId275"/>
    <sheet name="20170109" sheetId="133" r:id="rId276"/>
    <sheet name="20170106" sheetId="132" r:id="rId277"/>
    <sheet name="20170105" sheetId="131" r:id="rId278"/>
    <sheet name="20170104" sheetId="130" r:id="rId279"/>
    <sheet name="20170103" sheetId="129" r:id="rId280"/>
    <sheet name="20161230" sheetId="128" r:id="rId281"/>
    <sheet name="20161229" sheetId="127" r:id="rId282"/>
    <sheet name="20161228" sheetId="126" r:id="rId283"/>
    <sheet name="20161227" sheetId="125" r:id="rId284"/>
    <sheet name="20161226" sheetId="124" r:id="rId285"/>
    <sheet name="20161223" sheetId="123" r:id="rId286"/>
    <sheet name="20161222" sheetId="122" r:id="rId287"/>
    <sheet name="20161221" sheetId="121" r:id="rId288"/>
    <sheet name="20161220" sheetId="120" r:id="rId289"/>
    <sheet name="20161219" sheetId="119" r:id="rId290"/>
    <sheet name="20161216" sheetId="118" r:id="rId291"/>
    <sheet name="20161215" sheetId="117" r:id="rId292"/>
    <sheet name="20161214" sheetId="116" r:id="rId293"/>
    <sheet name="20161213" sheetId="115" r:id="rId294"/>
    <sheet name="20161212" sheetId="114" r:id="rId295"/>
    <sheet name="20161209" sheetId="113" r:id="rId296"/>
    <sheet name="20161208" sheetId="112" r:id="rId297"/>
    <sheet name="20161207" sheetId="111" r:id="rId298"/>
    <sheet name="20161206" sheetId="110" r:id="rId299"/>
    <sheet name="20161205" sheetId="109" r:id="rId300"/>
    <sheet name="20161202" sheetId="108" r:id="rId301"/>
    <sheet name="20161201" sheetId="107" r:id="rId302"/>
    <sheet name="20161130" sheetId="106" r:id="rId303"/>
    <sheet name="20161129" sheetId="105" r:id="rId304"/>
    <sheet name="20161128" sheetId="104" r:id="rId305"/>
    <sheet name="20161125" sheetId="103" r:id="rId306"/>
    <sheet name="20161124" sheetId="102" r:id="rId307"/>
    <sheet name="20161123" sheetId="101" r:id="rId308"/>
    <sheet name="20161122" sheetId="100" r:id="rId309"/>
    <sheet name="20161121" sheetId="99" r:id="rId310"/>
    <sheet name="20161118" sheetId="98" r:id="rId311"/>
    <sheet name="20161117" sheetId="97" r:id="rId312"/>
    <sheet name="20161116" sheetId="96" r:id="rId313"/>
    <sheet name="20161115" sheetId="95" r:id="rId314"/>
    <sheet name="20161114" sheetId="94" r:id="rId315"/>
    <sheet name="20161111" sheetId="93" r:id="rId316"/>
    <sheet name="20161110" sheetId="92" r:id="rId317"/>
    <sheet name="20161109" sheetId="91" r:id="rId318"/>
    <sheet name="20161108" sheetId="90" r:id="rId319"/>
    <sheet name="20161107" sheetId="89" r:id="rId320"/>
    <sheet name="20161104" sheetId="88" r:id="rId321"/>
    <sheet name="20161103" sheetId="87" r:id="rId322"/>
    <sheet name="20161102" sheetId="86" r:id="rId323"/>
    <sheet name="20161101" sheetId="85" r:id="rId324"/>
    <sheet name="20161031" sheetId="84" r:id="rId325"/>
    <sheet name="20161028" sheetId="83" r:id="rId326"/>
    <sheet name="20161027" sheetId="82" r:id="rId327"/>
    <sheet name="20161026" sheetId="81" r:id="rId328"/>
    <sheet name="20161025" sheetId="80" r:id="rId329"/>
    <sheet name="20161024" sheetId="79" r:id="rId330"/>
    <sheet name="20161021" sheetId="78" r:id="rId331"/>
    <sheet name="20161020" sheetId="77" r:id="rId332"/>
    <sheet name="20161019" sheetId="76" r:id="rId333"/>
    <sheet name="20161018" sheetId="75" r:id="rId334"/>
    <sheet name="20161017" sheetId="74" r:id="rId335"/>
    <sheet name="20161014" sheetId="73" r:id="rId336"/>
    <sheet name="20161013" sheetId="72" r:id="rId337"/>
    <sheet name="20160930" sheetId="71" r:id="rId338"/>
    <sheet name="20160929" sheetId="70" r:id="rId339"/>
    <sheet name="20160928" sheetId="69" r:id="rId340"/>
    <sheet name="20160927" sheetId="68" r:id="rId341"/>
    <sheet name="20160926" sheetId="67" r:id="rId342"/>
    <sheet name="20160923" sheetId="66" r:id="rId343"/>
    <sheet name="20160922" sheetId="65" r:id="rId344"/>
    <sheet name="20160921" sheetId="64" r:id="rId345"/>
    <sheet name="20160920" sheetId="63" r:id="rId346"/>
    <sheet name="20160919" sheetId="62" r:id="rId347"/>
    <sheet name="20160914" sheetId="61" r:id="rId348"/>
    <sheet name="20160913" sheetId="60" r:id="rId349"/>
    <sheet name="20160912" sheetId="59" r:id="rId350"/>
    <sheet name="20160909" sheetId="58" r:id="rId351"/>
    <sheet name="20160908" sheetId="57" r:id="rId352"/>
    <sheet name="20160907" sheetId="56" r:id="rId353"/>
    <sheet name="20160906" sheetId="55" r:id="rId354"/>
    <sheet name="20160905" sheetId="54" r:id="rId355"/>
    <sheet name="20160902" sheetId="53" r:id="rId356"/>
    <sheet name="20160901" sheetId="52" r:id="rId357"/>
    <sheet name="20160831" sheetId="51" r:id="rId358"/>
    <sheet name="20160830" sheetId="50" r:id="rId359"/>
    <sheet name="20160829" sheetId="49" r:id="rId360"/>
    <sheet name="20160826" sheetId="48" r:id="rId361"/>
    <sheet name="20160825" sheetId="47" r:id="rId362"/>
    <sheet name="20160824" sheetId="45" r:id="rId363"/>
    <sheet name="20160823" sheetId="44" r:id="rId364"/>
    <sheet name="20160819" sheetId="43" r:id="rId365"/>
    <sheet name="20160818" sheetId="42" r:id="rId366"/>
    <sheet name="20160817" sheetId="41" r:id="rId367"/>
    <sheet name="20160816" sheetId="40" r:id="rId368"/>
    <sheet name="20160815" sheetId="38" r:id="rId369"/>
    <sheet name="20160812" sheetId="37" r:id="rId370"/>
    <sheet name="20160811" sheetId="36" r:id="rId371"/>
    <sheet name="20160810" sheetId="35" r:id="rId372"/>
    <sheet name="20160809" sheetId="34" r:id="rId373"/>
    <sheet name="20160808" sheetId="33" r:id="rId374"/>
    <sheet name="20160805" sheetId="32" r:id="rId375"/>
    <sheet name="20160804" sheetId="31" r:id="rId376"/>
    <sheet name="20160803" sheetId="30" r:id="rId377"/>
    <sheet name="20160802" sheetId="29" r:id="rId378"/>
    <sheet name="20160801" sheetId="28" r:id="rId379"/>
    <sheet name="20160729" sheetId="27" r:id="rId380"/>
    <sheet name="20160728" sheetId="26" r:id="rId381"/>
    <sheet name="20160727" sheetId="25" r:id="rId382"/>
    <sheet name="20160726" sheetId="24" r:id="rId383"/>
    <sheet name="20160725" sheetId="23" r:id="rId384"/>
    <sheet name="20160722" sheetId="22" r:id="rId385"/>
    <sheet name="20160721" sheetId="21" r:id="rId386"/>
    <sheet name="20160720" sheetId="20" r:id="rId387"/>
    <sheet name="20160719" sheetId="19" r:id="rId388"/>
    <sheet name="20160718" sheetId="18" r:id="rId389"/>
    <sheet name="20160715" sheetId="17" r:id="rId390"/>
    <sheet name="20160714" sheetId="16" r:id="rId391"/>
    <sheet name="20160713" sheetId="15" r:id="rId392"/>
    <sheet name="20160712" sheetId="14" r:id="rId393"/>
    <sheet name="20160711" sheetId="13" r:id="rId394"/>
    <sheet name="20160708" sheetId="12" r:id="rId395"/>
    <sheet name="20160707" sheetId="11" r:id="rId396"/>
    <sheet name="20160706" sheetId="10" r:id="rId397"/>
    <sheet name="20160705" sheetId="9" r:id="rId398"/>
    <sheet name="20160704" sheetId="8" r:id="rId399"/>
    <sheet name="20160701" sheetId="7" r:id="rId400"/>
    <sheet name="20160630" sheetId="5" r:id="rId401"/>
    <sheet name="20160629" sheetId="4" r:id="rId402"/>
    <sheet name="20160628" sheetId="1" r:id="rId403"/>
  </sheets>
  <calcPr calcId="162913"/>
</workbook>
</file>

<file path=xl/calcChain.xml><?xml version="1.0" encoding="utf-8"?>
<calcChain xmlns="http://schemas.openxmlformats.org/spreadsheetml/2006/main">
  <c r="E11" i="411" l="1"/>
  <c r="E10" i="411"/>
  <c r="B11" i="411"/>
  <c r="B49" i="411"/>
  <c r="E46" i="411"/>
  <c r="B38" i="411"/>
  <c r="H35" i="411"/>
  <c r="H34" i="411"/>
  <c r="B28" i="411"/>
  <c r="I27" i="411"/>
  <c r="B26" i="411"/>
  <c r="I25" i="411"/>
  <c r="B25" i="411"/>
  <c r="I19" i="411"/>
  <c r="I15" i="411"/>
  <c r="I10" i="411"/>
  <c r="B5" i="411"/>
  <c r="H36" i="411" l="1"/>
  <c r="B49" i="410"/>
  <c r="H35" i="410" s="1"/>
  <c r="E46" i="410"/>
  <c r="B38" i="410"/>
  <c r="H34" i="410"/>
  <c r="B28" i="410"/>
  <c r="I27" i="410"/>
  <c r="B26" i="410"/>
  <c r="I25" i="410"/>
  <c r="B25" i="410"/>
  <c r="I19" i="410"/>
  <c r="I15" i="410"/>
  <c r="I10" i="410"/>
  <c r="B5" i="410"/>
  <c r="H36" i="410" l="1"/>
  <c r="B49" i="409"/>
  <c r="H35" i="409" s="1"/>
  <c r="E46" i="409"/>
  <c r="B38" i="409"/>
  <c r="H34" i="409"/>
  <c r="B28" i="409"/>
  <c r="I27" i="409"/>
  <c r="B26" i="409"/>
  <c r="I25" i="409"/>
  <c r="B25" i="409"/>
  <c r="I19" i="409"/>
  <c r="I15" i="409"/>
  <c r="I10" i="409"/>
  <c r="B5" i="409"/>
  <c r="H36" i="409" l="1"/>
  <c r="B5" i="408"/>
  <c r="B49" i="408" l="1"/>
  <c r="H35" i="408" s="1"/>
  <c r="E46" i="408"/>
  <c r="B38" i="408"/>
  <c r="H34" i="408"/>
  <c r="B28" i="408"/>
  <c r="I27" i="408"/>
  <c r="B26" i="408"/>
  <c r="I25" i="408"/>
  <c r="B25" i="408"/>
  <c r="I19" i="408"/>
  <c r="I15" i="408"/>
  <c r="I10" i="408"/>
  <c r="H36" i="408" l="1"/>
  <c r="I27" i="407"/>
  <c r="B49" i="407"/>
  <c r="H35" i="407" s="1"/>
  <c r="E46" i="407"/>
  <c r="B38" i="407"/>
  <c r="H34" i="407"/>
  <c r="B28" i="407"/>
  <c r="B26" i="407"/>
  <c r="I25" i="407"/>
  <c r="B25" i="407"/>
  <c r="I19" i="407"/>
  <c r="I15" i="407"/>
  <c r="I10" i="407"/>
  <c r="H36" i="407" l="1"/>
  <c r="B49" i="406"/>
  <c r="H35" i="406" s="1"/>
  <c r="E46" i="406"/>
  <c r="B38" i="406"/>
  <c r="H34" i="406"/>
  <c r="B28" i="406"/>
  <c r="I27" i="406"/>
  <c r="B26" i="406"/>
  <c r="I25" i="406"/>
  <c r="B25" i="406"/>
  <c r="I19" i="406"/>
  <c r="I15" i="406"/>
  <c r="I10" i="406"/>
  <c r="H36" i="406" l="1"/>
  <c r="B49" i="405"/>
  <c r="H35" i="405" s="1"/>
  <c r="E46" i="405"/>
  <c r="B38" i="405"/>
  <c r="H34" i="405"/>
  <c r="B28" i="405"/>
  <c r="I27" i="405"/>
  <c r="B26" i="405"/>
  <c r="I25" i="405"/>
  <c r="B25" i="405"/>
  <c r="I19" i="405"/>
  <c r="I15" i="405"/>
  <c r="I10" i="405"/>
  <c r="H36" i="405" l="1"/>
  <c r="B49" i="404"/>
  <c r="H35" i="404" s="1"/>
  <c r="E46" i="404"/>
  <c r="B38" i="404"/>
  <c r="H34" i="404"/>
  <c r="B28" i="404"/>
  <c r="I27" i="404"/>
  <c r="B26" i="404"/>
  <c r="I25" i="404"/>
  <c r="B25" i="404"/>
  <c r="I19" i="404"/>
  <c r="I15" i="404"/>
  <c r="I10" i="404"/>
  <c r="H36" i="404" l="1"/>
  <c r="B49" i="403"/>
  <c r="H35" i="403" s="1"/>
  <c r="E46" i="403"/>
  <c r="B38" i="403"/>
  <c r="H34" i="403"/>
  <c r="B28" i="403"/>
  <c r="I27" i="403"/>
  <c r="B26" i="403"/>
  <c r="I25" i="403"/>
  <c r="B25" i="403"/>
  <c r="I19" i="403"/>
  <c r="I15" i="403"/>
  <c r="I10" i="403"/>
  <c r="H36" i="403" l="1"/>
  <c r="B49" i="402"/>
  <c r="H35" i="402" s="1"/>
  <c r="E46" i="402"/>
  <c r="B38" i="402"/>
  <c r="H34" i="402"/>
  <c r="B28" i="402"/>
  <c r="I27" i="402"/>
  <c r="B26" i="402"/>
  <c r="I25" i="402"/>
  <c r="B25" i="402"/>
  <c r="I19" i="402"/>
  <c r="I15" i="402"/>
  <c r="I10" i="402"/>
  <c r="H36" i="402" l="1"/>
  <c r="B49" i="401"/>
  <c r="H35" i="401" s="1"/>
  <c r="E46" i="401"/>
  <c r="B38" i="401"/>
  <c r="H34" i="401"/>
  <c r="B28" i="401"/>
  <c r="I27" i="401"/>
  <c r="B26" i="401"/>
  <c r="I25" i="401"/>
  <c r="B25" i="401"/>
  <c r="I19" i="401"/>
  <c r="I15" i="401"/>
  <c r="I10" i="401"/>
  <c r="H36" i="401" l="1"/>
  <c r="B49" i="400"/>
  <c r="H35" i="400" s="1"/>
  <c r="E46" i="400"/>
  <c r="B38" i="400"/>
  <c r="H34" i="400"/>
  <c r="B28" i="400"/>
  <c r="I27" i="400"/>
  <c r="B26" i="400"/>
  <c r="I25" i="400"/>
  <c r="B25" i="400"/>
  <c r="I19" i="400"/>
  <c r="I15" i="400"/>
  <c r="I11" i="400"/>
  <c r="I10" i="400"/>
  <c r="H36" i="400" l="1"/>
  <c r="E46" i="399"/>
  <c r="B49" i="399"/>
  <c r="H35" i="399" s="1"/>
  <c r="B38" i="399"/>
  <c r="H34" i="399"/>
  <c r="B28" i="399"/>
  <c r="I27" i="399"/>
  <c r="B26" i="399"/>
  <c r="I25" i="399"/>
  <c r="B25" i="399"/>
  <c r="I19" i="399"/>
  <c r="I15" i="399"/>
  <c r="I11" i="399"/>
  <c r="I10" i="399"/>
  <c r="H36" i="399" l="1"/>
  <c r="I27" i="398"/>
  <c r="B49" i="398" l="1"/>
  <c r="H35" i="398" s="1"/>
  <c r="E46" i="398"/>
  <c r="B38" i="398"/>
  <c r="H34" i="398"/>
  <c r="B28" i="398"/>
  <c r="B26" i="398"/>
  <c r="I25" i="398"/>
  <c r="B25" i="398"/>
  <c r="I19" i="398"/>
  <c r="I15" i="398"/>
  <c r="I11" i="398"/>
  <c r="I10" i="398"/>
  <c r="H36" i="398" l="1"/>
  <c r="B49" i="397"/>
  <c r="H35" i="397" s="1"/>
  <c r="E46" i="397"/>
  <c r="B38" i="397"/>
  <c r="H34" i="397"/>
  <c r="B28" i="397"/>
  <c r="B26" i="397"/>
  <c r="I25" i="397"/>
  <c r="B25" i="397"/>
  <c r="I19" i="397"/>
  <c r="I15" i="397"/>
  <c r="I11" i="397"/>
  <c r="I10" i="397"/>
  <c r="H36" i="397" l="1"/>
  <c r="B49" i="396"/>
  <c r="H35" i="396" s="1"/>
  <c r="E46" i="396"/>
  <c r="B38" i="396"/>
  <c r="H34" i="396"/>
  <c r="B28" i="396"/>
  <c r="B26" i="396"/>
  <c r="I25" i="396"/>
  <c r="B25" i="396"/>
  <c r="I19" i="396"/>
  <c r="I15" i="396"/>
  <c r="I11" i="396"/>
  <c r="I10" i="396"/>
  <c r="H36" i="396" l="1"/>
  <c r="B49" i="395"/>
  <c r="H35" i="395" s="1"/>
  <c r="E46" i="395"/>
  <c r="B38" i="395"/>
  <c r="H34" i="395"/>
  <c r="B28" i="395"/>
  <c r="B26" i="395"/>
  <c r="I25" i="395"/>
  <c r="B25" i="395"/>
  <c r="I19" i="395"/>
  <c r="I15" i="395"/>
  <c r="I11" i="395"/>
  <c r="I10" i="395"/>
  <c r="H36" i="395" l="1"/>
  <c r="B49" i="394"/>
  <c r="H35" i="394" s="1"/>
  <c r="E46" i="394"/>
  <c r="B38" i="394"/>
  <c r="H34" i="394"/>
  <c r="B28" i="394"/>
  <c r="B26" i="394"/>
  <c r="I25" i="394"/>
  <c r="B25" i="394"/>
  <c r="I19" i="394"/>
  <c r="I15" i="394"/>
  <c r="I11" i="394"/>
  <c r="I10" i="394"/>
  <c r="H36" i="394" l="1"/>
  <c r="B49" i="393"/>
  <c r="H35" i="393" s="1"/>
  <c r="E46" i="393"/>
  <c r="B38" i="393"/>
  <c r="H34" i="393"/>
  <c r="B28" i="393"/>
  <c r="B26" i="393"/>
  <c r="I25" i="393"/>
  <c r="B25" i="393"/>
  <c r="I19" i="393"/>
  <c r="I15" i="393"/>
  <c r="I11" i="393"/>
  <c r="I10" i="393"/>
  <c r="H36" i="393" l="1"/>
  <c r="B49" i="392"/>
  <c r="H35" i="392" s="1"/>
  <c r="E46" i="392"/>
  <c r="B38" i="392"/>
  <c r="H34" i="392"/>
  <c r="B28" i="392"/>
  <c r="B26" i="392"/>
  <c r="I25" i="392"/>
  <c r="B25" i="392"/>
  <c r="I19" i="392"/>
  <c r="I15" i="392"/>
  <c r="I11" i="392"/>
  <c r="I10" i="392"/>
  <c r="H36" i="392" l="1"/>
  <c r="B49" i="391"/>
  <c r="H35" i="391" s="1"/>
  <c r="E46" i="391"/>
  <c r="B38" i="391"/>
  <c r="H34" i="391"/>
  <c r="B28" i="391"/>
  <c r="B26" i="391"/>
  <c r="I25" i="391"/>
  <c r="B25" i="391"/>
  <c r="I19" i="391"/>
  <c r="I15" i="391"/>
  <c r="I11" i="391"/>
  <c r="I10" i="391"/>
  <c r="H36" i="391" l="1"/>
  <c r="B49" i="390"/>
  <c r="H35" i="390" s="1"/>
  <c r="E46" i="390"/>
  <c r="B38" i="390"/>
  <c r="H34" i="390"/>
  <c r="B28" i="390"/>
  <c r="B26" i="390"/>
  <c r="I25" i="390"/>
  <c r="B25" i="390"/>
  <c r="I19" i="390"/>
  <c r="I15" i="390"/>
  <c r="I11" i="390"/>
  <c r="I10" i="390"/>
  <c r="H36" i="390" l="1"/>
  <c r="E46" i="389"/>
  <c r="B49" i="389"/>
  <c r="H35" i="389" s="1"/>
  <c r="B38" i="389"/>
  <c r="H34" i="389"/>
  <c r="B28" i="389"/>
  <c r="B26" i="389"/>
  <c r="I25" i="389"/>
  <c r="B25" i="389"/>
  <c r="I19" i="389"/>
  <c r="I15" i="389"/>
  <c r="I11" i="389"/>
  <c r="I10" i="389"/>
  <c r="H36" i="389" l="1"/>
  <c r="E11" i="388"/>
  <c r="B15" i="388"/>
  <c r="I27" i="388"/>
  <c r="I27" i="389" l="1"/>
  <c r="B15" i="389"/>
  <c r="E11" i="389"/>
  <c r="B29" i="388"/>
  <c r="E46" i="388"/>
  <c r="B49" i="388"/>
  <c r="H35" i="388" s="1"/>
  <c r="B38" i="388"/>
  <c r="H34" i="388"/>
  <c r="B28" i="388"/>
  <c r="B26" i="388"/>
  <c r="I25" i="388"/>
  <c r="B25" i="388"/>
  <c r="I19" i="388"/>
  <c r="I15" i="388"/>
  <c r="I11" i="388"/>
  <c r="I10" i="388"/>
  <c r="B15" i="390" l="1"/>
  <c r="I27" i="390"/>
  <c r="B29" i="389"/>
  <c r="E11" i="390"/>
  <c r="H36" i="388"/>
  <c r="B25" i="384"/>
  <c r="B48" i="387"/>
  <c r="H34" i="387" s="1"/>
  <c r="B37" i="387"/>
  <c r="H33" i="387"/>
  <c r="B28" i="387"/>
  <c r="B26" i="387"/>
  <c r="I25" i="387"/>
  <c r="B25" i="387"/>
  <c r="I19" i="387"/>
  <c r="I15" i="387"/>
  <c r="I11" i="387"/>
  <c r="I10" i="387"/>
  <c r="I27" i="391" l="1"/>
  <c r="B15" i="391"/>
  <c r="B29" i="390"/>
  <c r="E11" i="391"/>
  <c r="H35" i="387"/>
  <c r="B48" i="386"/>
  <c r="H34" i="386" s="1"/>
  <c r="B37" i="386"/>
  <c r="H33" i="386"/>
  <c r="B28" i="386"/>
  <c r="B26" i="386"/>
  <c r="I25" i="386"/>
  <c r="B25" i="386"/>
  <c r="I19" i="386"/>
  <c r="I15" i="386"/>
  <c r="I11" i="386"/>
  <c r="I10" i="386"/>
  <c r="E11" i="392" l="1"/>
  <c r="B15" i="392"/>
  <c r="I27" i="392"/>
  <c r="B29" i="391"/>
  <c r="H35" i="386"/>
  <c r="B48" i="385"/>
  <c r="H34" i="385" s="1"/>
  <c r="B37" i="385"/>
  <c r="H33" i="385"/>
  <c r="B28" i="385"/>
  <c r="B26" i="385"/>
  <c r="I25" i="385"/>
  <c r="B25" i="385"/>
  <c r="I19" i="385"/>
  <c r="I15" i="385"/>
  <c r="I11" i="385"/>
  <c r="I10" i="385"/>
  <c r="B29" i="392" l="1"/>
  <c r="I27" i="393"/>
  <c r="B15" i="393"/>
  <c r="E11" i="393"/>
  <c r="H35" i="385"/>
  <c r="B48" i="384"/>
  <c r="H34" i="384" s="1"/>
  <c r="B37" i="384"/>
  <c r="H33" i="384"/>
  <c r="B28" i="384"/>
  <c r="B26" i="384"/>
  <c r="I25" i="384"/>
  <c r="I19" i="384"/>
  <c r="I15" i="384"/>
  <c r="I11" i="384"/>
  <c r="I10" i="384"/>
  <c r="B29" i="393" l="1"/>
  <c r="E11" i="394"/>
  <c r="B15" i="394"/>
  <c r="I27" i="394"/>
  <c r="H35" i="384"/>
  <c r="B48" i="383"/>
  <c r="H34" i="383" s="1"/>
  <c r="B37" i="383"/>
  <c r="H33" i="383"/>
  <c r="B28" i="383"/>
  <c r="B26" i="383"/>
  <c r="I25" i="383"/>
  <c r="B25" i="383"/>
  <c r="I19" i="383"/>
  <c r="I15" i="383"/>
  <c r="I11" i="383"/>
  <c r="I10" i="383"/>
  <c r="I27" i="395" l="1"/>
  <c r="E11" i="395"/>
  <c r="B29" i="394"/>
  <c r="B15" i="395"/>
  <c r="H35" i="383"/>
  <c r="B48" i="382"/>
  <c r="H34" i="382" s="1"/>
  <c r="B37" i="382"/>
  <c r="H33" i="382"/>
  <c r="B28" i="382"/>
  <c r="B26" i="382"/>
  <c r="I25" i="382"/>
  <c r="B25" i="382"/>
  <c r="I19" i="382"/>
  <c r="I15" i="382"/>
  <c r="I11" i="382"/>
  <c r="I10" i="382"/>
  <c r="E11" i="396" l="1"/>
  <c r="I27" i="396"/>
  <c r="B29" i="395"/>
  <c r="B15" i="396"/>
  <c r="H35" i="382"/>
  <c r="B48" i="381"/>
  <c r="H34" i="381" s="1"/>
  <c r="B37" i="381"/>
  <c r="H33" i="381"/>
  <c r="B28" i="381"/>
  <c r="B26" i="381"/>
  <c r="I25" i="381"/>
  <c r="B25" i="381"/>
  <c r="I19" i="381"/>
  <c r="I15" i="381"/>
  <c r="I11" i="381"/>
  <c r="I10" i="381"/>
  <c r="I27" i="397" l="1"/>
  <c r="B15" i="397"/>
  <c r="E11" i="397"/>
  <c r="B29" i="396"/>
  <c r="H35" i="381"/>
  <c r="B48" i="380"/>
  <c r="H34" i="380" s="1"/>
  <c r="B37" i="380"/>
  <c r="H33" i="380"/>
  <c r="B28" i="380"/>
  <c r="B26" i="380"/>
  <c r="I25" i="380"/>
  <c r="B25" i="380"/>
  <c r="I19" i="380"/>
  <c r="I15" i="380"/>
  <c r="I11" i="380"/>
  <c r="I10" i="380"/>
  <c r="E11" i="398" l="1"/>
  <c r="E11" i="399" s="1"/>
  <c r="B15" i="398"/>
  <c r="B29" i="397"/>
  <c r="H35" i="380"/>
  <c r="B48" i="379"/>
  <c r="H34" i="379" s="1"/>
  <c r="B37" i="379"/>
  <c r="H33" i="379"/>
  <c r="B28" i="379"/>
  <c r="I25" i="379"/>
  <c r="B26" i="379"/>
  <c r="B25" i="379"/>
  <c r="I19" i="379"/>
  <c r="I15" i="379"/>
  <c r="I11" i="379"/>
  <c r="I10" i="379"/>
  <c r="E11" i="400" l="1"/>
  <c r="B29" i="398"/>
  <c r="B15" i="399"/>
  <c r="H35" i="379"/>
  <c r="I12" i="378"/>
  <c r="I13" i="378"/>
  <c r="E11" i="401" l="1"/>
  <c r="B15" i="400"/>
  <c r="B29" i="399"/>
  <c r="B48" i="378"/>
  <c r="H34" i="378" s="1"/>
  <c r="B37" i="378"/>
  <c r="H33" i="378"/>
  <c r="B28" i="378"/>
  <c r="B26" i="378"/>
  <c r="I27" i="378"/>
  <c r="B25" i="378"/>
  <c r="I21" i="378"/>
  <c r="I17" i="378"/>
  <c r="E11" i="402" l="1"/>
  <c r="B29" i="400"/>
  <c r="B15" i="401"/>
  <c r="H35" i="378"/>
  <c r="B48" i="377"/>
  <c r="H34" i="377" s="1"/>
  <c r="B37" i="377"/>
  <c r="H33" i="377"/>
  <c r="B28" i="377"/>
  <c r="B26" i="377"/>
  <c r="I25" i="377"/>
  <c r="B25" i="377"/>
  <c r="I19" i="377"/>
  <c r="I15" i="377"/>
  <c r="I11" i="377"/>
  <c r="I10" i="377"/>
  <c r="E11" i="403" l="1"/>
  <c r="B29" i="401"/>
  <c r="B15" i="402"/>
  <c r="H35" i="377"/>
  <c r="B48" i="376"/>
  <c r="H34" i="376" s="1"/>
  <c r="B37" i="376"/>
  <c r="H33" i="376"/>
  <c r="B28" i="376"/>
  <c r="B26" i="376"/>
  <c r="I25" i="376"/>
  <c r="B25" i="376"/>
  <c r="I19" i="376"/>
  <c r="I15" i="376"/>
  <c r="I11" i="376"/>
  <c r="I10" i="376"/>
  <c r="E11" i="404" l="1"/>
  <c r="B29" i="402"/>
  <c r="B15" i="403"/>
  <c r="H35" i="376"/>
  <c r="B48" i="375"/>
  <c r="H34" i="375" s="1"/>
  <c r="B37" i="375"/>
  <c r="H33" i="375"/>
  <c r="B28" i="375"/>
  <c r="B26" i="375"/>
  <c r="I25" i="375"/>
  <c r="B25" i="375"/>
  <c r="I19" i="375"/>
  <c r="I15" i="375"/>
  <c r="I11" i="375"/>
  <c r="I10" i="375"/>
  <c r="E11" i="405" l="1"/>
  <c r="B29" i="403"/>
  <c r="B15" i="404"/>
  <c r="H35" i="375"/>
  <c r="B48" i="374"/>
  <c r="H34" i="374" s="1"/>
  <c r="B37" i="374"/>
  <c r="H33" i="374"/>
  <c r="B28" i="374"/>
  <c r="B26" i="374"/>
  <c r="I25" i="374"/>
  <c r="B25" i="374"/>
  <c r="I19" i="374"/>
  <c r="I15" i="374"/>
  <c r="I11" i="374"/>
  <c r="I10" i="374"/>
  <c r="E11" i="406" l="1"/>
  <c r="B29" i="404"/>
  <c r="B15" i="405"/>
  <c r="H35" i="374"/>
  <c r="B48" i="373"/>
  <c r="H34" i="373" s="1"/>
  <c r="B37" i="373"/>
  <c r="H33" i="373"/>
  <c r="B28" i="373"/>
  <c r="B26" i="373"/>
  <c r="I25" i="373"/>
  <c r="B25" i="373"/>
  <c r="I19" i="373"/>
  <c r="I15" i="373"/>
  <c r="I11" i="373"/>
  <c r="I10" i="373"/>
  <c r="E11" i="407" l="1"/>
  <c r="B29" i="405"/>
  <c r="B15" i="406"/>
  <c r="H35" i="373"/>
  <c r="B37" i="372"/>
  <c r="E11" i="408" l="1"/>
  <c r="B29" i="406"/>
  <c r="B15" i="407"/>
  <c r="B48" i="372"/>
  <c r="H34" i="372" s="1"/>
  <c r="H33" i="372"/>
  <c r="B28" i="372"/>
  <c r="B26" i="372"/>
  <c r="I25" i="372"/>
  <c r="B25" i="372"/>
  <c r="I19" i="372"/>
  <c r="I15" i="372"/>
  <c r="I11" i="372"/>
  <c r="I10" i="372"/>
  <c r="E11" i="409" l="1"/>
  <c r="B29" i="407"/>
  <c r="B15" i="408"/>
  <c r="H35" i="372"/>
  <c r="B48" i="371"/>
  <c r="H34" i="371" s="1"/>
  <c r="B37" i="371"/>
  <c r="H33" i="371"/>
  <c r="B28" i="371"/>
  <c r="B26" i="371"/>
  <c r="I25" i="371"/>
  <c r="B25" i="371"/>
  <c r="I19" i="371"/>
  <c r="I15" i="371"/>
  <c r="I11" i="371"/>
  <c r="I10" i="371"/>
  <c r="E11" i="410" l="1"/>
  <c r="B29" i="408"/>
  <c r="B15" i="409"/>
  <c r="B15" i="411" s="1"/>
  <c r="B29" i="411" s="1"/>
  <c r="H35" i="371"/>
  <c r="B48" i="370"/>
  <c r="H34" i="370" s="1"/>
  <c r="B37" i="370"/>
  <c r="H33" i="370"/>
  <c r="B28" i="370"/>
  <c r="B26" i="370"/>
  <c r="I25" i="370"/>
  <c r="B25" i="370"/>
  <c r="I19" i="370"/>
  <c r="I15" i="370"/>
  <c r="I11" i="370"/>
  <c r="I10" i="370"/>
  <c r="B29" i="409" l="1"/>
  <c r="B15" i="410"/>
  <c r="B29" i="410" s="1"/>
  <c r="H35" i="370"/>
  <c r="B48" i="369"/>
  <c r="H34" i="369" s="1"/>
  <c r="B37" i="369"/>
  <c r="H33" i="369"/>
  <c r="B28" i="369"/>
  <c r="B26" i="369"/>
  <c r="I25" i="369"/>
  <c r="B25" i="369"/>
  <c r="I19" i="369"/>
  <c r="I15" i="369"/>
  <c r="I11" i="369"/>
  <c r="I10" i="369"/>
  <c r="H35" i="369" l="1"/>
  <c r="B48" i="368"/>
  <c r="H34" i="368" s="1"/>
  <c r="B37" i="368"/>
  <c r="H33" i="368"/>
  <c r="B28" i="368"/>
  <c r="B26" i="368"/>
  <c r="I25" i="368"/>
  <c r="B25" i="368"/>
  <c r="I19" i="368"/>
  <c r="I15" i="368"/>
  <c r="I11" i="368"/>
  <c r="I10" i="368"/>
  <c r="H35" i="368" l="1"/>
  <c r="B48" i="367"/>
  <c r="H34" i="367" s="1"/>
  <c r="B37" i="367"/>
  <c r="H33" i="367"/>
  <c r="B28" i="367"/>
  <c r="B26" i="367"/>
  <c r="I25" i="367"/>
  <c r="B25" i="367"/>
  <c r="I19" i="367"/>
  <c r="I15" i="367"/>
  <c r="I11" i="367"/>
  <c r="I10" i="367"/>
  <c r="H35" i="367" l="1"/>
  <c r="B48" i="366"/>
  <c r="H34" i="366" s="1"/>
  <c r="B37" i="366"/>
  <c r="H33" i="366"/>
  <c r="B28" i="366"/>
  <c r="B26" i="366"/>
  <c r="I25" i="366"/>
  <c r="B25" i="366"/>
  <c r="I19" i="366"/>
  <c r="I15" i="366"/>
  <c r="I11" i="366"/>
  <c r="I10" i="366"/>
  <c r="H35" i="366" l="1"/>
  <c r="B48" i="365"/>
  <c r="H34" i="365" s="1"/>
  <c r="B37" i="365"/>
  <c r="H33" i="365"/>
  <c r="B28" i="365"/>
  <c r="B26" i="365"/>
  <c r="I25" i="365"/>
  <c r="B25" i="365"/>
  <c r="I19" i="365"/>
  <c r="I15" i="365"/>
  <c r="I11" i="365"/>
  <c r="I10" i="365"/>
  <c r="H35" i="365" l="1"/>
  <c r="B48" i="364"/>
  <c r="H34" i="364" s="1"/>
  <c r="B37" i="364"/>
  <c r="H33" i="364"/>
  <c r="B28" i="364"/>
  <c r="B26" i="364"/>
  <c r="I25" i="364"/>
  <c r="B25" i="364"/>
  <c r="I19" i="364"/>
  <c r="I15" i="364"/>
  <c r="I11" i="364"/>
  <c r="I10" i="364"/>
  <c r="B48" i="363"/>
  <c r="H34" i="363" s="1"/>
  <c r="B37" i="363"/>
  <c r="H33" i="363"/>
  <c r="B28" i="363"/>
  <c r="B26" i="363"/>
  <c r="I25" i="363"/>
  <c r="B25" i="363"/>
  <c r="I19" i="363"/>
  <c r="I15" i="363"/>
  <c r="I11" i="363"/>
  <c r="I10" i="363"/>
  <c r="H35" i="363" l="1"/>
  <c r="H35" i="364"/>
  <c r="B48" i="362"/>
  <c r="H34" i="362" s="1"/>
  <c r="B37" i="362"/>
  <c r="H33" i="362"/>
  <c r="B28" i="362"/>
  <c r="B26" i="362"/>
  <c r="I25" i="362"/>
  <c r="B25" i="362"/>
  <c r="I19" i="362"/>
  <c r="I15" i="362"/>
  <c r="I11" i="362"/>
  <c r="I10" i="362"/>
  <c r="H35" i="362" l="1"/>
  <c r="B48" i="361"/>
  <c r="H34" i="361" s="1"/>
  <c r="B37" i="361"/>
  <c r="H33" i="361"/>
  <c r="B28" i="361"/>
  <c r="B26" i="361"/>
  <c r="I25" i="361"/>
  <c r="B25" i="361"/>
  <c r="I19" i="361"/>
  <c r="I15" i="361"/>
  <c r="I11" i="361"/>
  <c r="I10" i="361"/>
  <c r="H35" i="361" l="1"/>
  <c r="B48" i="360"/>
  <c r="H34" i="360" s="1"/>
  <c r="B37" i="360"/>
  <c r="H33" i="360"/>
  <c r="B28" i="360"/>
  <c r="B26" i="360"/>
  <c r="I25" i="360"/>
  <c r="B25" i="360"/>
  <c r="I19" i="360"/>
  <c r="I15" i="360"/>
  <c r="I11" i="360"/>
  <c r="I10" i="360"/>
  <c r="H35" i="360" l="1"/>
  <c r="B48" i="359"/>
  <c r="H34" i="359" s="1"/>
  <c r="B37" i="359"/>
  <c r="H33" i="359"/>
  <c r="B28" i="359"/>
  <c r="B26" i="359"/>
  <c r="I25" i="359"/>
  <c r="B25" i="359"/>
  <c r="I19" i="359"/>
  <c r="I15" i="359"/>
  <c r="I11" i="359"/>
  <c r="I10" i="359"/>
  <c r="H35" i="359" l="1"/>
  <c r="B48" i="358"/>
  <c r="H34" i="358" s="1"/>
  <c r="B37" i="358"/>
  <c r="H33" i="358"/>
  <c r="B28" i="358"/>
  <c r="B26" i="358"/>
  <c r="I25" i="358"/>
  <c r="B25" i="358"/>
  <c r="I19" i="358"/>
  <c r="I15" i="358"/>
  <c r="I11" i="358"/>
  <c r="I10" i="358"/>
  <c r="H35" i="358" l="1"/>
  <c r="B48" i="357"/>
  <c r="H34" i="357" s="1"/>
  <c r="B37" i="357"/>
  <c r="H33" i="357"/>
  <c r="B28" i="357"/>
  <c r="B26" i="357"/>
  <c r="I25" i="357"/>
  <c r="B25" i="357"/>
  <c r="I19" i="357"/>
  <c r="I15" i="357"/>
  <c r="I11" i="357"/>
  <c r="I10" i="357"/>
  <c r="H35" i="357" l="1"/>
  <c r="B48" i="356"/>
  <c r="H34" i="356" s="1"/>
  <c r="B37" i="356"/>
  <c r="H33" i="356"/>
  <c r="B28" i="356"/>
  <c r="B26" i="356"/>
  <c r="I25" i="356"/>
  <c r="B25" i="356"/>
  <c r="I19" i="356"/>
  <c r="I15" i="356"/>
  <c r="I11" i="356"/>
  <c r="I10" i="356"/>
  <c r="H35" i="356" l="1"/>
  <c r="B48" i="355"/>
  <c r="H34" i="355" s="1"/>
  <c r="B37" i="355"/>
  <c r="H33" i="355"/>
  <c r="B28" i="355"/>
  <c r="B26" i="355"/>
  <c r="I25" i="355"/>
  <c r="B25" i="355"/>
  <c r="I19" i="355"/>
  <c r="I15" i="355"/>
  <c r="I11" i="355"/>
  <c r="I10" i="355"/>
  <c r="H35" i="355" l="1"/>
  <c r="B48" i="354"/>
  <c r="H34" i="354" s="1"/>
  <c r="B37" i="354"/>
  <c r="H33" i="354"/>
  <c r="B28" i="354"/>
  <c r="B26" i="354"/>
  <c r="I25" i="354"/>
  <c r="B25" i="354"/>
  <c r="I19" i="354"/>
  <c r="I15" i="354"/>
  <c r="I11" i="354"/>
  <c r="I10" i="354"/>
  <c r="H35" i="354" l="1"/>
  <c r="B48" i="353"/>
  <c r="H34" i="353" s="1"/>
  <c r="B37" i="353"/>
  <c r="H33" i="353"/>
  <c r="B28" i="353"/>
  <c r="B26" i="353"/>
  <c r="I25" i="353"/>
  <c r="B25" i="353"/>
  <c r="I19" i="353"/>
  <c r="I15" i="353"/>
  <c r="I11" i="353"/>
  <c r="I10" i="353"/>
  <c r="H35" i="353" l="1"/>
  <c r="B48" i="352"/>
  <c r="H34" i="352" s="1"/>
  <c r="B37" i="352"/>
  <c r="H33" i="352"/>
  <c r="B28" i="352"/>
  <c r="B26" i="352"/>
  <c r="I25" i="352"/>
  <c r="B25" i="352"/>
  <c r="I19" i="352"/>
  <c r="I15" i="352"/>
  <c r="I11" i="352"/>
  <c r="I10" i="352"/>
  <c r="H35" i="352" l="1"/>
  <c r="B48" i="351"/>
  <c r="H34" i="351" s="1"/>
  <c r="B37" i="351"/>
  <c r="H33" i="351"/>
  <c r="B28" i="351"/>
  <c r="B26" i="351"/>
  <c r="I25" i="351"/>
  <c r="B25" i="351"/>
  <c r="I19" i="351"/>
  <c r="I15" i="351"/>
  <c r="I11" i="351"/>
  <c r="I10" i="351"/>
  <c r="H35" i="351" l="1"/>
  <c r="B48" i="350"/>
  <c r="H34" i="350" s="1"/>
  <c r="B37" i="350"/>
  <c r="H33" i="350"/>
  <c r="B28" i="350"/>
  <c r="B26" i="350"/>
  <c r="I25" i="350"/>
  <c r="B25" i="350"/>
  <c r="I19" i="350"/>
  <c r="I15" i="350"/>
  <c r="I11" i="350"/>
  <c r="I10" i="350"/>
  <c r="H35" i="350" l="1"/>
  <c r="I25" i="349"/>
  <c r="B48" i="349"/>
  <c r="H34" i="349" s="1"/>
  <c r="B37" i="349"/>
  <c r="H33" i="349"/>
  <c r="B28" i="349"/>
  <c r="B26" i="349"/>
  <c r="B25" i="349"/>
  <c r="I19" i="349"/>
  <c r="I15" i="349"/>
  <c r="I11" i="349"/>
  <c r="I10" i="349"/>
  <c r="H35" i="349" l="1"/>
  <c r="B48" i="348"/>
  <c r="H34" i="348" s="1"/>
  <c r="B37" i="348"/>
  <c r="H33" i="348"/>
  <c r="B28" i="348"/>
  <c r="B26" i="348"/>
  <c r="I25" i="348"/>
  <c r="B25" i="348"/>
  <c r="I19" i="348"/>
  <c r="I15" i="348"/>
  <c r="I11" i="348"/>
  <c r="I10" i="348"/>
  <c r="H35" i="348" l="1"/>
  <c r="B48" i="347"/>
  <c r="H34" i="347" s="1"/>
  <c r="B37" i="347"/>
  <c r="H33" i="347"/>
  <c r="B28" i="347"/>
  <c r="B26" i="347"/>
  <c r="I25" i="347"/>
  <c r="B25" i="347"/>
  <c r="I19" i="347"/>
  <c r="I15" i="347"/>
  <c r="I11" i="347"/>
  <c r="I10" i="347"/>
  <c r="H35" i="347" l="1"/>
  <c r="B48" i="346"/>
  <c r="H34" i="346" s="1"/>
  <c r="B37" i="346"/>
  <c r="H33" i="346"/>
  <c r="B28" i="346"/>
  <c r="B26" i="346"/>
  <c r="I25" i="346"/>
  <c r="B25" i="346"/>
  <c r="I19" i="346"/>
  <c r="I15" i="346"/>
  <c r="I11" i="346"/>
  <c r="I10" i="346"/>
  <c r="H35" i="346" l="1"/>
  <c r="B48" i="345"/>
  <c r="H34" i="345" s="1"/>
  <c r="B37" i="345"/>
  <c r="H33" i="345"/>
  <c r="B28" i="345"/>
  <c r="B26" i="345"/>
  <c r="I25" i="345"/>
  <c r="B25" i="345"/>
  <c r="I19" i="345"/>
  <c r="I15" i="345"/>
  <c r="I11" i="345"/>
  <c r="I10" i="345"/>
  <c r="H35" i="345" l="1"/>
  <c r="B48" i="344"/>
  <c r="H34" i="344" s="1"/>
  <c r="B37" i="344"/>
  <c r="H33" i="344"/>
  <c r="B28" i="344"/>
  <c r="B26" i="344"/>
  <c r="I25" i="344"/>
  <c r="B25" i="344"/>
  <c r="I19" i="344"/>
  <c r="I15" i="344"/>
  <c r="I11" i="344"/>
  <c r="I10" i="344"/>
  <c r="H35" i="344" l="1"/>
  <c r="B48" i="343"/>
  <c r="H34" i="343" s="1"/>
  <c r="B37" i="343"/>
  <c r="H33" i="343"/>
  <c r="B28" i="343"/>
  <c r="B26" i="343"/>
  <c r="I25" i="343"/>
  <c r="B25" i="343"/>
  <c r="I19" i="343"/>
  <c r="I15" i="343"/>
  <c r="I11" i="343"/>
  <c r="I10" i="343"/>
  <c r="H35" i="343" l="1"/>
  <c r="B48" i="342"/>
  <c r="H34" i="342" s="1"/>
  <c r="B37" i="342"/>
  <c r="H33" i="342"/>
  <c r="B28" i="342"/>
  <c r="B26" i="342"/>
  <c r="I25" i="342"/>
  <c r="B25" i="342"/>
  <c r="I19" i="342"/>
  <c r="I15" i="342"/>
  <c r="I11" i="342"/>
  <c r="I10" i="342"/>
  <c r="H35" i="342" l="1"/>
  <c r="B48" i="341"/>
  <c r="H34" i="341" s="1"/>
  <c r="B37" i="341"/>
  <c r="H33" i="341"/>
  <c r="B28" i="341"/>
  <c r="B26" i="341"/>
  <c r="I25" i="341"/>
  <c r="B25" i="341"/>
  <c r="I19" i="341"/>
  <c r="I15" i="341"/>
  <c r="I11" i="341"/>
  <c r="I10" i="341"/>
  <c r="H35" i="341" l="1"/>
  <c r="B48" i="340"/>
  <c r="H34" i="340" s="1"/>
  <c r="B37" i="340"/>
  <c r="H33" i="340"/>
  <c r="B28" i="340"/>
  <c r="B26" i="340"/>
  <c r="I25" i="340"/>
  <c r="B25" i="340"/>
  <c r="I19" i="340"/>
  <c r="I15" i="340"/>
  <c r="I11" i="340"/>
  <c r="I10" i="340"/>
  <c r="H35" i="340" l="1"/>
  <c r="I60" i="339"/>
  <c r="H60" i="339"/>
  <c r="B48" i="339" l="1"/>
  <c r="H34" i="339" s="1"/>
  <c r="B37" i="339"/>
  <c r="H33" i="339"/>
  <c r="B28" i="339"/>
  <c r="B26" i="339"/>
  <c r="I25" i="339"/>
  <c r="B25" i="339"/>
  <c r="I19" i="339"/>
  <c r="I15" i="339"/>
  <c r="I11" i="339"/>
  <c r="I10" i="339"/>
  <c r="H35" i="339" l="1"/>
  <c r="B48" i="338"/>
  <c r="H34" i="338" s="1"/>
  <c r="B37" i="338"/>
  <c r="H33" i="338"/>
  <c r="B28" i="338"/>
  <c r="B26" i="338"/>
  <c r="I25" i="338"/>
  <c r="B25" i="338"/>
  <c r="I19" i="338"/>
  <c r="I15" i="338"/>
  <c r="I11" i="338"/>
  <c r="I10" i="338"/>
  <c r="H35" i="338" l="1"/>
  <c r="B48" i="337"/>
  <c r="H34" i="337" s="1"/>
  <c r="B37" i="337"/>
  <c r="H33" i="337"/>
  <c r="B28" i="337"/>
  <c r="B26" i="337"/>
  <c r="I25" i="337"/>
  <c r="B25" i="337"/>
  <c r="I19" i="337"/>
  <c r="I15" i="337"/>
  <c r="I11" i="337"/>
  <c r="I10" i="337"/>
  <c r="H35" i="337" l="1"/>
  <c r="B48" i="336"/>
  <c r="H34" i="336" s="1"/>
  <c r="B37" i="336"/>
  <c r="H33" i="336"/>
  <c r="B28" i="336"/>
  <c r="B26" i="336"/>
  <c r="I25" i="336"/>
  <c r="B25" i="336"/>
  <c r="I19" i="336"/>
  <c r="I15" i="336"/>
  <c r="I11" i="336"/>
  <c r="I10" i="336"/>
  <c r="H35" i="336" l="1"/>
  <c r="B48" i="335"/>
  <c r="H34" i="335" s="1"/>
  <c r="B37" i="335"/>
  <c r="H33" i="335"/>
  <c r="B28" i="335"/>
  <c r="B26" i="335"/>
  <c r="I25" i="335"/>
  <c r="B25" i="335"/>
  <c r="I19" i="335"/>
  <c r="I15" i="335"/>
  <c r="I11" i="335"/>
  <c r="I10" i="335"/>
  <c r="H35" i="335" l="1"/>
  <c r="B48" i="334"/>
  <c r="H34" i="334" s="1"/>
  <c r="B37" i="334"/>
  <c r="H33" i="334"/>
  <c r="B28" i="334"/>
  <c r="B26" i="334"/>
  <c r="I25" i="334"/>
  <c r="B25" i="334"/>
  <c r="I19" i="334"/>
  <c r="I15" i="334"/>
  <c r="I11" i="334"/>
  <c r="I10" i="334"/>
  <c r="H35" i="334" l="1"/>
  <c r="B48" i="332"/>
  <c r="H34" i="332" s="1"/>
  <c r="B37" i="332"/>
  <c r="H33" i="332"/>
  <c r="B28" i="332"/>
  <c r="B26" i="332"/>
  <c r="I25" i="332"/>
  <c r="B25" i="332"/>
  <c r="I19" i="332"/>
  <c r="I15" i="332"/>
  <c r="I11" i="332"/>
  <c r="I10" i="332"/>
  <c r="H35" i="332" l="1"/>
  <c r="B28" i="331"/>
  <c r="B48" i="331" l="1"/>
  <c r="H34" i="331" s="1"/>
  <c r="B37" i="331"/>
  <c r="H33" i="331"/>
  <c r="B26" i="331"/>
  <c r="I25" i="331"/>
  <c r="B25" i="331"/>
  <c r="I19" i="331"/>
  <c r="I15" i="331"/>
  <c r="I11" i="331"/>
  <c r="I10" i="331"/>
  <c r="H35" i="331" l="1"/>
  <c r="B48" i="330"/>
  <c r="H34" i="330" s="1"/>
  <c r="B37" i="330"/>
  <c r="H33" i="330"/>
  <c r="B26" i="330"/>
  <c r="I25" i="330"/>
  <c r="B25" i="330"/>
  <c r="I19" i="330"/>
  <c r="I15" i="330"/>
  <c r="I11" i="330"/>
  <c r="I10" i="330"/>
  <c r="H35" i="330" l="1"/>
  <c r="B48" i="329"/>
  <c r="H34" i="329" s="1"/>
  <c r="B37" i="329"/>
  <c r="H33" i="329"/>
  <c r="B26" i="329"/>
  <c r="I25" i="329"/>
  <c r="B25" i="329"/>
  <c r="I19" i="329"/>
  <c r="I15" i="329"/>
  <c r="I11" i="329"/>
  <c r="I10" i="329"/>
  <c r="H35" i="329" l="1"/>
  <c r="B48" i="328"/>
  <c r="H34" i="328" s="1"/>
  <c r="B37" i="328"/>
  <c r="H33" i="328"/>
  <c r="B26" i="328"/>
  <c r="I25" i="328"/>
  <c r="B25" i="328"/>
  <c r="I19" i="328"/>
  <c r="I15" i="328"/>
  <c r="I11" i="328"/>
  <c r="I10" i="328"/>
  <c r="B48" i="327"/>
  <c r="H34" i="327" s="1"/>
  <c r="B37" i="327"/>
  <c r="H33" i="327"/>
  <c r="B26" i="327"/>
  <c r="I25" i="327"/>
  <c r="B25" i="327"/>
  <c r="I19" i="327"/>
  <c r="I15" i="327"/>
  <c r="I11" i="327"/>
  <c r="I10" i="327"/>
  <c r="H35" i="328" l="1"/>
  <c r="H35" i="327"/>
  <c r="B48" i="326"/>
  <c r="H34" i="326" s="1"/>
  <c r="B37" i="326"/>
  <c r="H33" i="326"/>
  <c r="B26" i="326"/>
  <c r="I25" i="326"/>
  <c r="B25" i="326"/>
  <c r="I19" i="326"/>
  <c r="I15" i="326"/>
  <c r="I11" i="326"/>
  <c r="I10" i="326"/>
  <c r="H35" i="326" l="1"/>
  <c r="B48" i="325"/>
  <c r="H34" i="325" s="1"/>
  <c r="B37" i="325"/>
  <c r="H33" i="325"/>
  <c r="B26" i="325"/>
  <c r="I25" i="325"/>
  <c r="B25" i="325"/>
  <c r="I19" i="325"/>
  <c r="I15" i="325"/>
  <c r="I11" i="325"/>
  <c r="I10" i="325"/>
  <c r="B48" i="324"/>
  <c r="H34" i="324" s="1"/>
  <c r="B37" i="324"/>
  <c r="H33" i="324"/>
  <c r="B26" i="324"/>
  <c r="I25" i="324"/>
  <c r="B25" i="324"/>
  <c r="I19" i="324"/>
  <c r="I15" i="324"/>
  <c r="I11" i="324"/>
  <c r="I10" i="324"/>
  <c r="B48" i="323"/>
  <c r="H34" i="323" s="1"/>
  <c r="B37" i="323"/>
  <c r="H33" i="323"/>
  <c r="B26" i="323"/>
  <c r="I25" i="323"/>
  <c r="B25" i="323"/>
  <c r="I19" i="323"/>
  <c r="I15" i="323"/>
  <c r="I11" i="323"/>
  <c r="I10" i="323"/>
  <c r="B48" i="322"/>
  <c r="H34" i="322" s="1"/>
  <c r="B37" i="322"/>
  <c r="H33" i="322"/>
  <c r="B26" i="322"/>
  <c r="I25" i="322"/>
  <c r="B25" i="322"/>
  <c r="I19" i="322"/>
  <c r="I15" i="322"/>
  <c r="I11" i="322"/>
  <c r="I10" i="322"/>
  <c r="B48" i="321"/>
  <c r="H34" i="321" s="1"/>
  <c r="B37" i="321"/>
  <c r="H33" i="321"/>
  <c r="B26" i="321"/>
  <c r="I25" i="321"/>
  <c r="B25" i="321"/>
  <c r="I19" i="321"/>
  <c r="I15" i="321"/>
  <c r="I11" i="321"/>
  <c r="I10" i="321"/>
  <c r="H35" i="324" l="1"/>
  <c r="H35" i="325"/>
  <c r="H35" i="321"/>
  <c r="H35" i="323"/>
  <c r="H35" i="322"/>
  <c r="B48" i="320"/>
  <c r="H34" i="320" s="1"/>
  <c r="B37" i="320"/>
  <c r="H33" i="320"/>
  <c r="B26" i="320"/>
  <c r="I25" i="320"/>
  <c r="B25" i="320"/>
  <c r="I19" i="320"/>
  <c r="I15" i="320"/>
  <c r="I11" i="320"/>
  <c r="I10" i="320"/>
  <c r="H35" i="320" l="1"/>
  <c r="B37" i="319"/>
  <c r="B48" i="319"/>
  <c r="H34" i="319" s="1"/>
  <c r="H33" i="319"/>
  <c r="B26" i="319"/>
  <c r="I25" i="319"/>
  <c r="B25" i="319"/>
  <c r="I19" i="319"/>
  <c r="I15" i="319"/>
  <c r="I11" i="319"/>
  <c r="I10" i="319"/>
  <c r="H35" i="319" l="1"/>
  <c r="I61" i="318"/>
  <c r="H61" i="318"/>
  <c r="B48" i="318" l="1"/>
  <c r="H34" i="318" s="1"/>
  <c r="B37" i="318"/>
  <c r="H33" i="318"/>
  <c r="B26" i="318"/>
  <c r="I25" i="318"/>
  <c r="B25" i="318"/>
  <c r="I19" i="318"/>
  <c r="I15" i="318"/>
  <c r="I11" i="318"/>
  <c r="I10" i="318"/>
  <c r="H35" i="318" l="1"/>
  <c r="B48" i="317"/>
  <c r="H34" i="317" s="1"/>
  <c r="B37" i="317"/>
  <c r="H33" i="317"/>
  <c r="B26" i="317"/>
  <c r="I25" i="317"/>
  <c r="B25" i="317"/>
  <c r="I19" i="317"/>
  <c r="I15" i="317"/>
  <c r="I11" i="317"/>
  <c r="I10" i="317"/>
  <c r="H35" i="317" l="1"/>
  <c r="B48" i="316"/>
  <c r="H34" i="316" s="1"/>
  <c r="B37" i="316"/>
  <c r="H33" i="316"/>
  <c r="B26" i="316"/>
  <c r="I25" i="316"/>
  <c r="B25" i="316"/>
  <c r="I19" i="316"/>
  <c r="I15" i="316"/>
  <c r="I11" i="316"/>
  <c r="I10" i="316"/>
  <c r="H35" i="316" l="1"/>
  <c r="B48" i="315"/>
  <c r="H34" i="315" s="1"/>
  <c r="B37" i="315"/>
  <c r="H33" i="315"/>
  <c r="B26" i="315"/>
  <c r="I25" i="315"/>
  <c r="B25" i="315"/>
  <c r="I19" i="315"/>
  <c r="I15" i="315"/>
  <c r="I11" i="315"/>
  <c r="I10" i="315"/>
  <c r="B48" i="314"/>
  <c r="H34" i="314" s="1"/>
  <c r="B37" i="314"/>
  <c r="H33" i="314"/>
  <c r="B26" i="314"/>
  <c r="I25" i="314"/>
  <c r="B25" i="314"/>
  <c r="I19" i="314"/>
  <c r="I15" i="314"/>
  <c r="I11" i="314"/>
  <c r="I10" i="314"/>
  <c r="B48" i="313"/>
  <c r="H34" i="313" s="1"/>
  <c r="B37" i="313"/>
  <c r="H33" i="313"/>
  <c r="B26" i="313"/>
  <c r="I25" i="313"/>
  <c r="B25" i="313"/>
  <c r="I19" i="313"/>
  <c r="I15" i="313"/>
  <c r="I11" i="313"/>
  <c r="I10" i="313"/>
  <c r="B48" i="312"/>
  <c r="H34" i="312" s="1"/>
  <c r="B37" i="312"/>
  <c r="H33" i="312"/>
  <c r="B26" i="312"/>
  <c r="I25" i="312"/>
  <c r="B25" i="312"/>
  <c r="I19" i="312"/>
  <c r="I15" i="312"/>
  <c r="I11" i="312"/>
  <c r="I10" i="312"/>
  <c r="H35" i="315" l="1"/>
  <c r="H35" i="314"/>
  <c r="H35" i="313"/>
  <c r="H35" i="312"/>
  <c r="B48" i="311"/>
  <c r="H34" i="311" s="1"/>
  <c r="B37" i="311"/>
  <c r="H33" i="311"/>
  <c r="B26" i="311"/>
  <c r="I25" i="311"/>
  <c r="B25" i="311"/>
  <c r="I19" i="311"/>
  <c r="I15" i="311"/>
  <c r="I11" i="311"/>
  <c r="I10" i="311"/>
  <c r="H35" i="311" l="1"/>
  <c r="B48" i="310"/>
  <c r="H34" i="310" s="1"/>
  <c r="B37" i="310"/>
  <c r="H33" i="310"/>
  <c r="B26" i="310"/>
  <c r="I25" i="310"/>
  <c r="B25" i="310"/>
  <c r="I19" i="310"/>
  <c r="I15" i="310"/>
  <c r="I11" i="310"/>
  <c r="I10" i="310"/>
  <c r="H35" i="310" l="1"/>
  <c r="B48" i="309"/>
  <c r="H34" i="309" s="1"/>
  <c r="B37" i="309"/>
  <c r="H33" i="309"/>
  <c r="B26" i="309"/>
  <c r="I25" i="309"/>
  <c r="B25" i="309"/>
  <c r="I19" i="309"/>
  <c r="I15" i="309"/>
  <c r="I11" i="309"/>
  <c r="I10" i="309"/>
  <c r="H35" i="309" l="1"/>
  <c r="B48" i="308"/>
  <c r="H34" i="308" s="1"/>
  <c r="B37" i="308"/>
  <c r="H33" i="308"/>
  <c r="B26" i="308"/>
  <c r="I25" i="308"/>
  <c r="B25" i="308"/>
  <c r="I19" i="308"/>
  <c r="I15" i="308"/>
  <c r="I11" i="308"/>
  <c r="I10" i="308"/>
  <c r="H35" i="308" l="1"/>
  <c r="B48" i="307"/>
  <c r="H34" i="307" s="1"/>
  <c r="B37" i="307"/>
  <c r="H33" i="307"/>
  <c r="B26" i="307"/>
  <c r="I25" i="307"/>
  <c r="B25" i="307"/>
  <c r="I19" i="307"/>
  <c r="I15" i="307"/>
  <c r="I11" i="307"/>
  <c r="I10" i="307"/>
  <c r="H35" i="307" l="1"/>
  <c r="B48" i="306"/>
  <c r="H34" i="306" s="1"/>
  <c r="B37" i="306"/>
  <c r="H33" i="306"/>
  <c r="B26" i="306"/>
  <c r="I25" i="306"/>
  <c r="B25" i="306"/>
  <c r="I19" i="306"/>
  <c r="I15" i="306"/>
  <c r="I11" i="306"/>
  <c r="I10" i="306"/>
  <c r="H35" i="306" l="1"/>
  <c r="B48" i="305"/>
  <c r="H34" i="305" s="1"/>
  <c r="B37" i="305"/>
  <c r="H33" i="305"/>
  <c r="B26" i="305"/>
  <c r="I25" i="305"/>
  <c r="B25" i="305"/>
  <c r="I19" i="305"/>
  <c r="I15" i="305"/>
  <c r="I11" i="305"/>
  <c r="I10" i="305"/>
  <c r="H35" i="305" l="1"/>
  <c r="B48" i="304"/>
  <c r="H34" i="304" s="1"/>
  <c r="B37" i="304"/>
  <c r="H33" i="304"/>
  <c r="B26" i="304"/>
  <c r="I25" i="304"/>
  <c r="B25" i="304"/>
  <c r="I19" i="304"/>
  <c r="I15" i="304"/>
  <c r="I11" i="304"/>
  <c r="I10" i="304"/>
  <c r="H35" i="304" l="1"/>
  <c r="B48" i="303"/>
  <c r="H34" i="303" s="1"/>
  <c r="B37" i="303"/>
  <c r="H33" i="303"/>
  <c r="B26" i="303"/>
  <c r="I25" i="303"/>
  <c r="B25" i="303"/>
  <c r="I19" i="303"/>
  <c r="I15" i="303"/>
  <c r="I11" i="303"/>
  <c r="I10" i="303"/>
  <c r="H35" i="303" l="1"/>
  <c r="B48" i="302"/>
  <c r="H34" i="302" s="1"/>
  <c r="B37" i="302"/>
  <c r="H33" i="302"/>
  <c r="B26" i="302"/>
  <c r="I25" i="302"/>
  <c r="B25" i="302"/>
  <c r="I19" i="302"/>
  <c r="I15" i="302"/>
  <c r="I11" i="302"/>
  <c r="I10" i="302"/>
  <c r="H35" i="302" l="1"/>
  <c r="B48" i="301"/>
  <c r="H34" i="301" s="1"/>
  <c r="B37" i="301"/>
  <c r="H33" i="301"/>
  <c r="B26" i="301"/>
  <c r="I25" i="301"/>
  <c r="B25" i="301"/>
  <c r="I19" i="301"/>
  <c r="I15" i="301"/>
  <c r="I11" i="301"/>
  <c r="I10" i="301"/>
  <c r="B48" i="300"/>
  <c r="H34" i="300" s="1"/>
  <c r="B37" i="300"/>
  <c r="H33" i="300"/>
  <c r="B26" i="300"/>
  <c r="I25" i="300"/>
  <c r="B25" i="300"/>
  <c r="I19" i="300"/>
  <c r="I15" i="300"/>
  <c r="I11" i="300"/>
  <c r="I10" i="300"/>
  <c r="B48" i="299"/>
  <c r="H34" i="299" s="1"/>
  <c r="B37" i="299"/>
  <c r="H33" i="299"/>
  <c r="B26" i="299"/>
  <c r="I25" i="299"/>
  <c r="B25" i="299"/>
  <c r="I19" i="299"/>
  <c r="I15" i="299"/>
  <c r="I11" i="299"/>
  <c r="I10" i="299"/>
  <c r="B48" i="298"/>
  <c r="H34" i="298" s="1"/>
  <c r="B37" i="298"/>
  <c r="H33" i="298"/>
  <c r="B26" i="298"/>
  <c r="I25" i="298"/>
  <c r="B25" i="298"/>
  <c r="I19" i="298"/>
  <c r="I15" i="298"/>
  <c r="I11" i="298"/>
  <c r="I10" i="298"/>
  <c r="B48" i="297"/>
  <c r="H34" i="297" s="1"/>
  <c r="B37" i="297"/>
  <c r="H33" i="297"/>
  <c r="B26" i="297"/>
  <c r="I25" i="297"/>
  <c r="B25" i="297"/>
  <c r="I19" i="297"/>
  <c r="I15" i="297"/>
  <c r="I11" i="297"/>
  <c r="I10" i="297"/>
  <c r="B48" i="296"/>
  <c r="H34" i="296" s="1"/>
  <c r="B37" i="296"/>
  <c r="H33" i="296"/>
  <c r="B26" i="296"/>
  <c r="I25" i="296"/>
  <c r="B25" i="296"/>
  <c r="I19" i="296"/>
  <c r="I15" i="296"/>
  <c r="I11" i="296"/>
  <c r="I10" i="296"/>
  <c r="H35" i="299" l="1"/>
  <c r="H35" i="300"/>
  <c r="H35" i="301"/>
  <c r="H35" i="297"/>
  <c r="H35" i="298"/>
  <c r="H35" i="296"/>
  <c r="B48" i="295"/>
  <c r="H34" i="295" s="1"/>
  <c r="B37" i="295"/>
  <c r="H33" i="295"/>
  <c r="B26" i="295"/>
  <c r="I25" i="295"/>
  <c r="B25" i="295"/>
  <c r="I19" i="295"/>
  <c r="I15" i="295"/>
  <c r="I11" i="295"/>
  <c r="I10" i="295"/>
  <c r="H35" i="295" l="1"/>
  <c r="B48" i="294"/>
  <c r="H34" i="294" s="1"/>
  <c r="B37" i="294"/>
  <c r="H33" i="294"/>
  <c r="B26" i="294"/>
  <c r="I25" i="294"/>
  <c r="B25" i="294"/>
  <c r="I19" i="294"/>
  <c r="I15" i="294"/>
  <c r="I11" i="294"/>
  <c r="I10" i="294"/>
  <c r="H35" i="294" l="1"/>
  <c r="I58" i="293"/>
  <c r="H58" i="293"/>
  <c r="B48" i="293" l="1"/>
  <c r="H34" i="293" s="1"/>
  <c r="B37" i="293"/>
  <c r="H33" i="293"/>
  <c r="B26" i="293"/>
  <c r="I25" i="293"/>
  <c r="B25" i="293"/>
  <c r="I19" i="293"/>
  <c r="I15" i="293"/>
  <c r="I11" i="293"/>
  <c r="I10" i="293"/>
  <c r="H35" i="293" l="1"/>
  <c r="B48" i="292"/>
  <c r="H34" i="292" s="1"/>
  <c r="B37" i="292"/>
  <c r="H33" i="292"/>
  <c r="B26" i="292"/>
  <c r="I25" i="292"/>
  <c r="B25" i="292"/>
  <c r="I19" i="292"/>
  <c r="I15" i="292"/>
  <c r="I11" i="292"/>
  <c r="I10" i="292"/>
  <c r="H35" i="292" l="1"/>
  <c r="B48" i="291"/>
  <c r="H34" i="291" s="1"/>
  <c r="B37" i="291"/>
  <c r="H33" i="291"/>
  <c r="B26" i="291"/>
  <c r="I25" i="291"/>
  <c r="B25" i="291"/>
  <c r="I19" i="291"/>
  <c r="I15" i="291"/>
  <c r="I11" i="291"/>
  <c r="I10" i="291"/>
  <c r="H35" i="291" l="1"/>
  <c r="B48" i="290"/>
  <c r="H34" i="290" s="1"/>
  <c r="B37" i="290"/>
  <c r="H33" i="290"/>
  <c r="B26" i="290"/>
  <c r="I25" i="290"/>
  <c r="B25" i="290"/>
  <c r="I19" i="290"/>
  <c r="I15" i="290"/>
  <c r="I11" i="290"/>
  <c r="I10" i="290"/>
  <c r="H35" i="290" l="1"/>
  <c r="B48" i="289"/>
  <c r="H34" i="289" s="1"/>
  <c r="B37" i="289"/>
  <c r="H33" i="289"/>
  <c r="B26" i="289"/>
  <c r="I25" i="289"/>
  <c r="B25" i="289"/>
  <c r="I19" i="289"/>
  <c r="I15" i="289"/>
  <c r="I11" i="289"/>
  <c r="I10" i="289"/>
  <c r="H35" i="289" l="1"/>
  <c r="B48" i="288"/>
  <c r="H34" i="288" s="1"/>
  <c r="B37" i="288"/>
  <c r="H33" i="288"/>
  <c r="B26" i="288"/>
  <c r="I25" i="288"/>
  <c r="B25" i="288"/>
  <c r="I19" i="288"/>
  <c r="I15" i="288"/>
  <c r="I11" i="288"/>
  <c r="I10" i="288"/>
  <c r="H35" i="288" l="1"/>
  <c r="I10" i="287"/>
  <c r="I11" i="287"/>
  <c r="B48" i="287" l="1"/>
  <c r="H34" i="287" s="1"/>
  <c r="B37" i="287"/>
  <c r="H33" i="287"/>
  <c r="B26" i="287"/>
  <c r="I25" i="287"/>
  <c r="B25" i="287"/>
  <c r="I19" i="287"/>
  <c r="I15" i="287"/>
  <c r="H35" i="287" l="1"/>
  <c r="I19" i="286"/>
  <c r="B48" i="286"/>
  <c r="H34" i="286" s="1"/>
  <c r="B37" i="286"/>
  <c r="H33" i="286"/>
  <c r="B26" i="286"/>
  <c r="I25" i="286"/>
  <c r="B25" i="286"/>
  <c r="I15" i="286"/>
  <c r="I11" i="286"/>
  <c r="I10" i="286"/>
  <c r="H35" i="286" l="1"/>
  <c r="B48" i="285"/>
  <c r="H34" i="285" s="1"/>
  <c r="B37" i="285"/>
  <c r="H33" i="285"/>
  <c r="B26" i="285"/>
  <c r="I25" i="285"/>
  <c r="B25" i="285"/>
  <c r="I19" i="285"/>
  <c r="I15" i="285"/>
  <c r="I11" i="285"/>
  <c r="I10" i="285"/>
  <c r="H35" i="285" l="1"/>
  <c r="B48" i="284"/>
  <c r="H34" i="284" s="1"/>
  <c r="B37" i="284"/>
  <c r="H33" i="284"/>
  <c r="B26" i="284"/>
  <c r="I25" i="284"/>
  <c r="B25" i="284"/>
  <c r="I19" i="284"/>
  <c r="I15" i="284"/>
  <c r="I11" i="284"/>
  <c r="I10" i="284"/>
  <c r="H35" i="284" l="1"/>
  <c r="B48" i="283"/>
  <c r="H34" i="283" s="1"/>
  <c r="B37" i="283"/>
  <c r="H33" i="283"/>
  <c r="B26" i="283"/>
  <c r="I25" i="283"/>
  <c r="B25" i="283"/>
  <c r="I19" i="283"/>
  <c r="I15" i="283"/>
  <c r="I11" i="283"/>
  <c r="I10" i="283"/>
  <c r="H35" i="283" l="1"/>
  <c r="B48" i="282"/>
  <c r="H34" i="282" s="1"/>
  <c r="B37" i="282"/>
  <c r="H33" i="282"/>
  <c r="B26" i="282"/>
  <c r="I25" i="282"/>
  <c r="B25" i="282"/>
  <c r="I19" i="282"/>
  <c r="I15" i="282"/>
  <c r="I11" i="282"/>
  <c r="I10" i="282"/>
  <c r="H35" i="282" l="1"/>
  <c r="B48" i="281"/>
  <c r="H34" i="281" s="1"/>
  <c r="B37" i="281"/>
  <c r="H33" i="281"/>
  <c r="B26" i="281"/>
  <c r="I25" i="281"/>
  <c r="B25" i="281"/>
  <c r="I19" i="281"/>
  <c r="I15" i="281"/>
  <c r="I11" i="281"/>
  <c r="I10" i="281"/>
  <c r="H35" i="281" l="1"/>
  <c r="B48" i="280"/>
  <c r="H34" i="280" s="1"/>
  <c r="B37" i="280"/>
  <c r="H33" i="280"/>
  <c r="B26" i="280"/>
  <c r="I25" i="280"/>
  <c r="B25" i="280"/>
  <c r="I19" i="280"/>
  <c r="I15" i="280"/>
  <c r="I11" i="280"/>
  <c r="I10" i="280"/>
  <c r="H35" i="280" l="1"/>
  <c r="B37" i="279"/>
  <c r="B48" i="279" l="1"/>
  <c r="H34" i="279" s="1"/>
  <c r="H33" i="279"/>
  <c r="B26" i="279"/>
  <c r="I25" i="279"/>
  <c r="B25" i="279"/>
  <c r="I19" i="279"/>
  <c r="I15" i="279"/>
  <c r="I11" i="279"/>
  <c r="I10" i="279"/>
  <c r="H35" i="279" l="1"/>
  <c r="B25" i="277"/>
  <c r="B25" i="278"/>
  <c r="B48" i="278"/>
  <c r="H34" i="278" s="1"/>
  <c r="B37" i="278"/>
  <c r="H33" i="278"/>
  <c r="B26" i="278"/>
  <c r="I25" i="278"/>
  <c r="I19" i="278"/>
  <c r="I15" i="278"/>
  <c r="I11" i="278"/>
  <c r="I10" i="278"/>
  <c r="H35" i="278" l="1"/>
  <c r="B48" i="277"/>
  <c r="H34" i="277" s="1"/>
  <c r="B37" i="277"/>
  <c r="H33" i="277"/>
  <c r="B26" i="277"/>
  <c r="I25" i="277"/>
  <c r="I19" i="277"/>
  <c r="I15" i="277"/>
  <c r="I11" i="277"/>
  <c r="I10" i="277"/>
  <c r="H35" i="277" l="1"/>
  <c r="B48" i="276"/>
  <c r="H34" i="276" s="1"/>
  <c r="B37" i="276"/>
  <c r="H33" i="276"/>
  <c r="B26" i="276"/>
  <c r="I25" i="276"/>
  <c r="B25" i="276"/>
  <c r="I19" i="276"/>
  <c r="I15" i="276"/>
  <c r="I11" i="276"/>
  <c r="I10" i="276"/>
  <c r="H35" i="276" l="1"/>
  <c r="B48" i="275"/>
  <c r="H34" i="275" s="1"/>
  <c r="B37" i="275"/>
  <c r="H33" i="275"/>
  <c r="B26" i="275"/>
  <c r="I25" i="275"/>
  <c r="B25" i="275"/>
  <c r="I19" i="275"/>
  <c r="I15" i="275"/>
  <c r="I11" i="275"/>
  <c r="I10" i="275"/>
  <c r="H35" i="275" l="1"/>
  <c r="B48" i="274"/>
  <c r="H34" i="274" s="1"/>
  <c r="B37" i="274"/>
  <c r="H33" i="274"/>
  <c r="B26" i="274"/>
  <c r="I25" i="274"/>
  <c r="B25" i="274"/>
  <c r="I19" i="274"/>
  <c r="I15" i="274"/>
  <c r="I11" i="274"/>
  <c r="I10" i="274"/>
  <c r="H35" i="274" l="1"/>
  <c r="I62" i="273"/>
  <c r="H62" i="273"/>
  <c r="B48" i="273" l="1"/>
  <c r="H34" i="273" s="1"/>
  <c r="B37" i="273"/>
  <c r="H33" i="273"/>
  <c r="B26" i="273"/>
  <c r="I25" i="273"/>
  <c r="B25" i="273"/>
  <c r="I19" i="273"/>
  <c r="I15" i="273"/>
  <c r="I11" i="273"/>
  <c r="I10" i="273"/>
  <c r="H35" i="273" l="1"/>
  <c r="B48" i="272"/>
  <c r="H34" i="272" s="1"/>
  <c r="B37" i="272"/>
  <c r="H33" i="272"/>
  <c r="B26" i="272"/>
  <c r="I25" i="272"/>
  <c r="B25" i="272"/>
  <c r="I19" i="272"/>
  <c r="I15" i="272"/>
  <c r="I11" i="272"/>
  <c r="I10" i="272"/>
  <c r="H35" i="272" l="1"/>
  <c r="B48" i="271"/>
  <c r="H34" i="271" s="1"/>
  <c r="B37" i="271"/>
  <c r="H33" i="271"/>
  <c r="B26" i="271"/>
  <c r="I25" i="271"/>
  <c r="B25" i="271"/>
  <c r="I19" i="271"/>
  <c r="I15" i="271"/>
  <c r="I11" i="271"/>
  <c r="I10" i="271"/>
  <c r="H35" i="271" l="1"/>
  <c r="B48" i="270"/>
  <c r="H34" i="270" s="1"/>
  <c r="B37" i="270"/>
  <c r="H33" i="270"/>
  <c r="B26" i="270"/>
  <c r="I25" i="270"/>
  <c r="B25" i="270"/>
  <c r="I19" i="270"/>
  <c r="I15" i="270"/>
  <c r="I11" i="270"/>
  <c r="I10" i="270"/>
  <c r="H35" i="270" l="1"/>
  <c r="B48" i="269"/>
  <c r="H34" i="269" s="1"/>
  <c r="B37" i="269"/>
  <c r="H33" i="269"/>
  <c r="B26" i="269"/>
  <c r="I25" i="269"/>
  <c r="B25" i="269"/>
  <c r="I19" i="269"/>
  <c r="I15" i="269"/>
  <c r="I11" i="269"/>
  <c r="I10" i="269"/>
  <c r="H35" i="269" l="1"/>
  <c r="I19" i="268"/>
  <c r="B48" i="268" l="1"/>
  <c r="H34" i="268" s="1"/>
  <c r="B37" i="268"/>
  <c r="H33" i="268"/>
  <c r="B26" i="268"/>
  <c r="I25" i="268"/>
  <c r="B25" i="268"/>
  <c r="I15" i="268"/>
  <c r="I11" i="268"/>
  <c r="I10" i="268"/>
  <c r="H35" i="268" l="1"/>
  <c r="B48" i="267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H34" i="264" s="1"/>
  <c r="B37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B11" i="268" l="1"/>
  <c r="E10" i="266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B11" i="269" l="1"/>
  <c r="E10" i="267"/>
  <c r="B27" i="89"/>
  <c r="B13" i="90"/>
  <c r="I21" i="63"/>
  <c r="I22" i="63" s="1"/>
  <c r="B11" i="270" l="1"/>
  <c r="E10" i="268"/>
  <c r="B27" i="90"/>
  <c r="B13" i="91"/>
  <c r="B36" i="63"/>
  <c r="B25" i="63"/>
  <c r="B24" i="63"/>
  <c r="I17" i="63"/>
  <c r="I13" i="63"/>
  <c r="B11" i="271" l="1"/>
  <c r="E10" i="269"/>
  <c r="B27" i="91"/>
  <c r="B13" i="92"/>
  <c r="B25" i="62"/>
  <c r="B24" i="62"/>
  <c r="I21" i="62"/>
  <c r="I17" i="62"/>
  <c r="I13" i="62"/>
  <c r="B11" i="272" l="1"/>
  <c r="E10" i="270"/>
  <c r="B27" i="92"/>
  <c r="B13" i="93"/>
  <c r="I17" i="61"/>
  <c r="B36" i="61"/>
  <c r="B25" i="61"/>
  <c r="B24" i="61"/>
  <c r="I21" i="61"/>
  <c r="I13" i="61"/>
  <c r="B11" i="273" l="1"/>
  <c r="E10" i="271"/>
  <c r="B27" i="93"/>
  <c r="B13" i="94"/>
  <c r="B36" i="60"/>
  <c r="B25" i="60"/>
  <c r="B24" i="60"/>
  <c r="I21" i="60"/>
  <c r="I13" i="60"/>
  <c r="B11" i="274" l="1"/>
  <c r="E10" i="272"/>
  <c r="B27" i="94"/>
  <c r="B13" i="95"/>
  <c r="B36" i="59"/>
  <c r="B25" i="59"/>
  <c r="B24" i="59"/>
  <c r="I21" i="59"/>
  <c r="I13" i="59"/>
  <c r="B11" i="275" l="1"/>
  <c r="E10" i="273"/>
  <c r="B27" i="95"/>
  <c r="B13" i="96"/>
  <c r="B36" i="58"/>
  <c r="B25" i="58"/>
  <c r="B24" i="58"/>
  <c r="I21" i="58"/>
  <c r="I13" i="58"/>
  <c r="B11" i="276" l="1"/>
  <c r="E10" i="274"/>
  <c r="B27" i="96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11" i="277" l="1"/>
  <c r="E10" i="275"/>
  <c r="B27" i="97"/>
  <c r="B13" i="98"/>
  <c r="B11" i="71"/>
  <c r="E10" i="71"/>
  <c r="B26" i="58"/>
  <c r="B13" i="59"/>
  <c r="B26" i="57"/>
  <c r="B24" i="53"/>
  <c r="B11" i="278" l="1"/>
  <c r="E10" i="276"/>
  <c r="B27" i="98"/>
  <c r="B13" i="99"/>
  <c r="B26" i="59"/>
  <c r="B13" i="60"/>
  <c r="B24" i="56"/>
  <c r="B11" i="279" l="1"/>
  <c r="E10" i="277"/>
  <c r="B27" i="99"/>
  <c r="B13" i="100"/>
  <c r="B26" i="60"/>
  <c r="B13" i="61"/>
  <c r="B36" i="56"/>
  <c r="B25" i="56"/>
  <c r="I20" i="56"/>
  <c r="B26" i="56" s="1"/>
  <c r="I12" i="56"/>
  <c r="B11" i="280" l="1"/>
  <c r="E10" i="278"/>
  <c r="B27" i="100"/>
  <c r="B13" i="101"/>
  <c r="B26" i="61"/>
  <c r="B13" i="62"/>
  <c r="B36" i="55"/>
  <c r="B25" i="55"/>
  <c r="B24" i="55"/>
  <c r="I20" i="55"/>
  <c r="B26" i="55" s="1"/>
  <c r="I12" i="55"/>
  <c r="B11" i="281" l="1"/>
  <c r="E10" i="279"/>
  <c r="B27" i="101"/>
  <c r="B13" i="102"/>
  <c r="B26" i="62"/>
  <c r="B13" i="63"/>
  <c r="B36" i="54"/>
  <c r="B25" i="54"/>
  <c r="B24" i="54"/>
  <c r="I20" i="54"/>
  <c r="B26" i="54" s="1"/>
  <c r="I12" i="54"/>
  <c r="B11" i="282" l="1"/>
  <c r="E10" i="280"/>
  <c r="B27" i="102"/>
  <c r="B13" i="103"/>
  <c r="B26" i="63"/>
  <c r="B13" i="64"/>
  <c r="B36" i="53"/>
  <c r="B25" i="53"/>
  <c r="I20" i="53"/>
  <c r="B26" i="53" s="1"/>
  <c r="I12" i="53"/>
  <c r="B11" i="283" l="1"/>
  <c r="E10" i="281"/>
  <c r="B27" i="103"/>
  <c r="B13" i="104"/>
  <c r="B27" i="64"/>
  <c r="B13" i="65"/>
  <c r="B25" i="52"/>
  <c r="B36" i="52"/>
  <c r="B24" i="52"/>
  <c r="I20" i="52"/>
  <c r="B26" i="52" s="1"/>
  <c r="I12" i="52"/>
  <c r="B11" i="284" l="1"/>
  <c r="E10" i="282"/>
  <c r="B27" i="104"/>
  <c r="B13" i="105"/>
  <c r="B27" i="65"/>
  <c r="B13" i="66"/>
  <c r="I20" i="51"/>
  <c r="B26" i="51" s="1"/>
  <c r="B36" i="51"/>
  <c r="B25" i="51"/>
  <c r="B24" i="51"/>
  <c r="I12" i="51"/>
  <c r="B11" i="285" l="1"/>
  <c r="E10" i="283"/>
  <c r="B27" i="105"/>
  <c r="B13" i="106"/>
  <c r="B27" i="66"/>
  <c r="B13" i="67"/>
  <c r="I20" i="50"/>
  <c r="B26" i="50" s="1"/>
  <c r="B36" i="50"/>
  <c r="B25" i="50"/>
  <c r="B24" i="50"/>
  <c r="I12" i="50"/>
  <c r="B11" i="286" l="1"/>
  <c r="E10" i="284"/>
  <c r="B27" i="106"/>
  <c r="B13" i="107"/>
  <c r="B27" i="67"/>
  <c r="B13" i="68"/>
  <c r="I20" i="49"/>
  <c r="B26" i="49" s="1"/>
  <c r="B36" i="49"/>
  <c r="B25" i="49"/>
  <c r="B24" i="49"/>
  <c r="I12" i="49"/>
  <c r="B11" i="287" l="1"/>
  <c r="E10" i="285"/>
  <c r="B27" i="107"/>
  <c r="B13" i="108"/>
  <c r="B13" i="109" s="1"/>
  <c r="B27" i="68"/>
  <c r="B13" i="69"/>
  <c r="B36" i="48"/>
  <c r="B25" i="48"/>
  <c r="B24" i="48"/>
  <c r="I20" i="48"/>
  <c r="B26" i="48" s="1"/>
  <c r="I12" i="48"/>
  <c r="B11" i="288" l="1"/>
  <c r="E10" i="286"/>
  <c r="B27" i="109"/>
  <c r="B13" i="110"/>
  <c r="B27" i="69"/>
  <c r="B13" i="70"/>
  <c r="B27" i="72" s="1"/>
  <c r="I20" i="47"/>
  <c r="B26" i="47" s="1"/>
  <c r="B36" i="47"/>
  <c r="B25" i="47"/>
  <c r="B24" i="47"/>
  <c r="I12" i="47"/>
  <c r="B11" i="289" l="1"/>
  <c r="E10" i="287"/>
  <c r="B27" i="110"/>
  <c r="B13" i="111"/>
  <c r="B27" i="70"/>
  <c r="B13" i="71"/>
  <c r="B27" i="71" s="1"/>
  <c r="I20" i="45"/>
  <c r="B26" i="45" s="1"/>
  <c r="B36" i="45"/>
  <c r="B25" i="45"/>
  <c r="B24" i="45"/>
  <c r="I12" i="45"/>
  <c r="B11" i="290" l="1"/>
  <c r="E10" i="288"/>
  <c r="B27" i="111"/>
  <c r="B13" i="112"/>
  <c r="B36" i="44"/>
  <c r="B26" i="44"/>
  <c r="B25" i="44"/>
  <c r="B24" i="44"/>
  <c r="I12" i="44"/>
  <c r="B11" i="291" l="1"/>
  <c r="E10" i="289"/>
  <c r="B27" i="112"/>
  <c r="B13" i="113"/>
  <c r="B36" i="43"/>
  <c r="B25" i="43"/>
  <c r="B24" i="43"/>
  <c r="B26" i="43"/>
  <c r="I12" i="43"/>
  <c r="B11" i="292" l="1"/>
  <c r="E10" i="290"/>
  <c r="B27" i="113"/>
  <c r="B13" i="114"/>
  <c r="B36" i="42"/>
  <c r="B25" i="42"/>
  <c r="B24" i="42"/>
  <c r="I20" i="42"/>
  <c r="B26" i="42" s="1"/>
  <c r="I12" i="42"/>
  <c r="B11" i="293" l="1"/>
  <c r="E10" i="291"/>
  <c r="B27" i="114"/>
  <c r="B13" i="115"/>
  <c r="I12" i="41"/>
  <c r="B36" i="41"/>
  <c r="B25" i="41"/>
  <c r="B24" i="41"/>
  <c r="I20" i="41"/>
  <c r="B26" i="41" s="1"/>
  <c r="B11" i="294" l="1"/>
  <c r="E10" i="292"/>
  <c r="B27" i="115"/>
  <c r="B13" i="116"/>
  <c r="I13" i="40"/>
  <c r="B36" i="40"/>
  <c r="B25" i="40"/>
  <c r="B24" i="40"/>
  <c r="I21" i="40"/>
  <c r="B26" i="40" s="1"/>
  <c r="B11" i="295" l="1"/>
  <c r="E10" i="293"/>
  <c r="B27" i="116"/>
  <c r="B13" i="117"/>
  <c r="B35" i="38"/>
  <c r="B25" i="38"/>
  <c r="B24" i="38"/>
  <c r="I21" i="38"/>
  <c r="I13" i="38"/>
  <c r="B11" i="296" l="1"/>
  <c r="E10" i="294"/>
  <c r="B27" i="117"/>
  <c r="B13" i="118"/>
  <c r="I14" i="37"/>
  <c r="B35" i="37"/>
  <c r="B25" i="37"/>
  <c r="B24" i="37"/>
  <c r="I22" i="37"/>
  <c r="B11" i="297" l="1"/>
  <c r="E10" i="295"/>
  <c r="B27" i="118"/>
  <c r="B13" i="119"/>
  <c r="B35" i="36"/>
  <c r="B25" i="36"/>
  <c r="B24" i="36"/>
  <c r="I22" i="36"/>
  <c r="I14" i="36"/>
  <c r="B11" i="298" l="1"/>
  <c r="E10" i="296"/>
  <c r="B27" i="119"/>
  <c r="B13" i="120"/>
  <c r="B13" i="121" s="1"/>
  <c r="B35" i="35"/>
  <c r="B25" i="35"/>
  <c r="B24" i="35"/>
  <c r="I21" i="35"/>
  <c r="I13" i="35"/>
  <c r="B11" i="299" l="1"/>
  <c r="E10" i="297"/>
  <c r="B27" i="121"/>
  <c r="B13" i="122"/>
  <c r="B27" i="120"/>
  <c r="I13" i="34"/>
  <c r="B36" i="34"/>
  <c r="B25" i="34"/>
  <c r="B24" i="34"/>
  <c r="I21" i="34"/>
  <c r="B11" i="300" l="1"/>
  <c r="E10" i="298"/>
  <c r="B27" i="122"/>
  <c r="B13" i="123"/>
  <c r="B36" i="33"/>
  <c r="I21" i="33"/>
  <c r="B25" i="33"/>
  <c r="B24" i="33"/>
  <c r="B11" i="301" l="1"/>
  <c r="E10" i="299"/>
  <c r="B27" i="123"/>
  <c r="B13" i="124"/>
  <c r="B36" i="32"/>
  <c r="I22" i="32"/>
  <c r="B25" i="32"/>
  <c r="B24" i="32"/>
  <c r="I14" i="32"/>
  <c r="B11" i="302" l="1"/>
  <c r="E10" i="300"/>
  <c r="B27" i="124"/>
  <c r="B13" i="125"/>
  <c r="B36" i="31"/>
  <c r="I22" i="31"/>
  <c r="I14" i="31"/>
  <c r="B25" i="31"/>
  <c r="B24" i="31"/>
  <c r="B11" i="303" l="1"/>
  <c r="E10" i="301"/>
  <c r="B27" i="125"/>
  <c r="B13" i="126"/>
  <c r="B25" i="30"/>
  <c r="B24" i="30"/>
  <c r="B11" i="304" l="1"/>
  <c r="E10" i="302"/>
  <c r="B27" i="126"/>
  <c r="B13" i="127"/>
  <c r="B25" i="29"/>
  <c r="B24" i="29"/>
  <c r="B11" i="305" l="1"/>
  <c r="E10" i="303"/>
  <c r="B27" i="127"/>
  <c r="B13" i="128"/>
  <c r="B25" i="28"/>
  <c r="B24" i="28"/>
  <c r="B11" i="306" l="1"/>
  <c r="E10" i="304"/>
  <c r="B27" i="128"/>
  <c r="B13" i="129"/>
  <c r="C28" i="17"/>
  <c r="B27" i="108"/>
  <c r="B11" i="307" l="1"/>
  <c r="E10" i="305"/>
  <c r="B27" i="129"/>
  <c r="B13" i="130"/>
  <c r="B11" i="308" l="1"/>
  <c r="E10" i="306"/>
  <c r="B27" i="130"/>
  <c r="B13" i="131"/>
  <c r="B11" i="309" l="1"/>
  <c r="E10" i="307"/>
  <c r="B27" i="131"/>
  <c r="B13" i="132"/>
  <c r="B11" i="310" l="1"/>
  <c r="E10" i="308"/>
  <c r="B27" i="132"/>
  <c r="B13" i="133"/>
  <c r="B11" i="311" l="1"/>
  <c r="E10" i="309"/>
  <c r="B27" i="133"/>
  <c r="B13" i="134"/>
  <c r="B11" i="312" l="1"/>
  <c r="E10" i="310"/>
  <c r="B27" i="134"/>
  <c r="B13" i="135"/>
  <c r="B11" i="313" l="1"/>
  <c r="E10" i="311"/>
  <c r="B27" i="135"/>
  <c r="B13" i="136"/>
  <c r="B11" i="314" l="1"/>
  <c r="E10" i="312"/>
  <c r="B27" i="136"/>
  <c r="B13" i="137"/>
  <c r="B27" i="137" s="1"/>
  <c r="B11" i="315" l="1"/>
  <c r="E10" i="313"/>
  <c r="B13" i="138"/>
  <c r="B11" i="316" l="1"/>
  <c r="E10" i="314"/>
  <c r="B27" i="138"/>
  <c r="B13" i="139"/>
  <c r="B11" i="317" l="1"/>
  <c r="E10" i="315"/>
  <c r="B27" i="139"/>
  <c r="B13" i="140"/>
  <c r="B11" i="318" l="1"/>
  <c r="E10" i="316"/>
  <c r="B27" i="140"/>
  <c r="B13" i="141"/>
  <c r="B11" i="319" l="1"/>
  <c r="E10" i="317"/>
  <c r="B27" i="141"/>
  <c r="B13" i="142"/>
  <c r="B11" i="324" l="1"/>
  <c r="B11" i="325"/>
  <c r="B11" i="322"/>
  <c r="B11" i="323"/>
  <c r="B11" i="320"/>
  <c r="B11" i="321"/>
  <c r="E10" i="318"/>
  <c r="B27" i="142"/>
  <c r="B13" i="143"/>
  <c r="B11" i="326" l="1"/>
  <c r="E10" i="319"/>
  <c r="B27" i="143"/>
  <c r="B13" i="144"/>
  <c r="B13" i="145" s="1"/>
  <c r="B13" i="146" s="1"/>
  <c r="B11" i="327" l="1"/>
  <c r="E10" i="324"/>
  <c r="E10" i="325"/>
  <c r="E10" i="322"/>
  <c r="E10" i="323"/>
  <c r="E10" i="320"/>
  <c r="E10" i="321"/>
  <c r="B13" i="147"/>
  <c r="B27" i="146"/>
  <c r="B27" i="144"/>
  <c r="B27" i="145"/>
  <c r="B11" i="328" l="1"/>
  <c r="E10" i="326"/>
  <c r="B13" i="148"/>
  <c r="B27" i="147"/>
  <c r="B11" i="329" l="1"/>
  <c r="E10" i="327"/>
  <c r="B27" i="148"/>
  <c r="B13" i="149"/>
  <c r="B11" i="330" l="1"/>
  <c r="E10" i="328"/>
  <c r="B27" i="149"/>
  <c r="B13" i="150"/>
  <c r="B11" i="331" l="1"/>
  <c r="E10" i="329"/>
  <c r="B27" i="150"/>
  <c r="B13" i="151"/>
  <c r="B11" i="332" l="1"/>
  <c r="E10" i="330"/>
  <c r="B27" i="151"/>
  <c r="B13" i="152"/>
  <c r="B11" i="334" l="1"/>
  <c r="E10" i="331"/>
  <c r="B27" i="152"/>
  <c r="B13" i="153"/>
  <c r="B11" i="335" l="1"/>
  <c r="E10" i="332"/>
  <c r="B27" i="153"/>
  <c r="B13" i="154"/>
  <c r="B11" i="336" l="1"/>
  <c r="E10" i="334"/>
  <c r="B27" i="154"/>
  <c r="B13" i="155"/>
  <c r="B11" i="337" l="1"/>
  <c r="E10" i="335"/>
  <c r="B27" i="155"/>
  <c r="B13" i="156"/>
  <c r="B11" i="338" l="1"/>
  <c r="E10" i="336"/>
  <c r="B27" i="156"/>
  <c r="B13" i="157"/>
  <c r="B11" i="339" l="1"/>
  <c r="E10" i="337"/>
  <c r="B27" i="157"/>
  <c r="B13" i="158"/>
  <c r="B27" i="158" s="1"/>
  <c r="B11" i="340" l="1"/>
  <c r="E10" i="338"/>
  <c r="B13" i="159"/>
  <c r="B11" i="341" l="1"/>
  <c r="E10" i="339"/>
  <c r="B27" i="159"/>
  <c r="B13" i="160"/>
  <c r="B11" i="342" l="1"/>
  <c r="E10" i="340"/>
  <c r="B27" i="160"/>
  <c r="B13" i="161"/>
  <c r="B11" i="343" l="1"/>
  <c r="E10" i="341"/>
  <c r="B27" i="161"/>
  <c r="B13" i="162"/>
  <c r="B11" i="344" l="1"/>
  <c r="E10" i="342"/>
  <c r="B27" i="162"/>
  <c r="B13" i="163"/>
  <c r="B11" i="345" l="1"/>
  <c r="E10" i="343"/>
  <c r="B27" i="163"/>
  <c r="B13" i="164"/>
  <c r="B11" i="346" l="1"/>
  <c r="E10" i="344"/>
  <c r="B27" i="164"/>
  <c r="B13" i="165"/>
  <c r="B11" i="347" l="1"/>
  <c r="E10" i="345"/>
  <c r="B27" i="165"/>
  <c r="B13" i="166"/>
  <c r="B11" i="348" l="1"/>
  <c r="E10" i="346"/>
  <c r="B27" i="166"/>
  <c r="B13" i="167"/>
  <c r="B11" i="349" l="1"/>
  <c r="E10" i="347"/>
  <c r="B27" i="167"/>
  <c r="B13" i="168"/>
  <c r="B11" i="350" l="1"/>
  <c r="E10" i="348"/>
  <c r="B27" i="168"/>
  <c r="B13" i="169"/>
  <c r="B11" i="351" l="1"/>
  <c r="E10" i="349"/>
  <c r="B27" i="169"/>
  <c r="B13" i="170"/>
  <c r="B11" i="352" l="1"/>
  <c r="E10" i="350"/>
  <c r="B13" i="173"/>
  <c r="B27" i="170"/>
  <c r="B11" i="353" l="1"/>
  <c r="E10" i="351"/>
  <c r="B13" i="174"/>
  <c r="B27" i="173"/>
  <c r="B11" i="354" l="1"/>
  <c r="E10" i="352"/>
  <c r="B27" i="174"/>
  <c r="B13" i="175"/>
  <c r="B11" i="355" l="1"/>
  <c r="E10" i="353"/>
  <c r="B27" i="175"/>
  <c r="B13" i="176"/>
  <c r="B11" i="356" l="1"/>
  <c r="E10" i="354"/>
  <c r="B27" i="176"/>
  <c r="B13" i="177"/>
  <c r="B11" i="357" l="1"/>
  <c r="E10" i="355"/>
  <c r="B27" i="177"/>
  <c r="B13" i="178"/>
  <c r="B11" i="358" l="1"/>
  <c r="E10" i="356"/>
  <c r="B27" i="178"/>
  <c r="B13" i="179"/>
  <c r="B11" i="359" l="1"/>
  <c r="E10" i="357"/>
  <c r="B27" i="179"/>
  <c r="B13" i="180"/>
  <c r="B11" i="360" l="1"/>
  <c r="E10" i="358"/>
  <c r="B27" i="180"/>
  <c r="B13" i="181"/>
  <c r="B11" i="361" l="1"/>
  <c r="E10" i="359"/>
  <c r="B27" i="181"/>
  <c r="B13" i="182"/>
  <c r="B11" i="362" l="1"/>
  <c r="B11" i="363" s="1"/>
  <c r="E10" i="360"/>
  <c r="B27" i="182"/>
  <c r="B13" i="183"/>
  <c r="B11" i="364" l="1"/>
  <c r="E10" i="361"/>
  <c r="B27" i="183"/>
  <c r="B13" i="184"/>
  <c r="B11" i="365" l="1"/>
  <c r="E10" i="362"/>
  <c r="E10" i="363" s="1"/>
  <c r="E10" i="364" s="1"/>
  <c r="B27" i="184"/>
  <c r="B13" i="185"/>
  <c r="B11" i="366" l="1"/>
  <c r="E10" i="365"/>
  <c r="B27" i="185"/>
  <c r="B13" i="186"/>
  <c r="B11" i="367" l="1"/>
  <c r="E10" i="366"/>
  <c r="B27" i="186"/>
  <c r="B13" i="187"/>
  <c r="B11" i="368" l="1"/>
  <c r="E10" i="367"/>
  <c r="B27" i="187"/>
  <c r="B13" i="188"/>
  <c r="B11" i="369" l="1"/>
  <c r="E10" i="368"/>
  <c r="B27" i="188"/>
  <c r="B13" i="189"/>
  <c r="B11" i="370" l="1"/>
  <c r="E10" i="369"/>
  <c r="B27" i="189"/>
  <c r="B13" i="190"/>
  <c r="B11" i="371" l="1"/>
  <c r="E10" i="370"/>
  <c r="B13" i="191"/>
  <c r="B27" i="190"/>
  <c r="B11" i="372" l="1"/>
  <c r="E10" i="371"/>
  <c r="B13" i="192"/>
  <c r="B27" i="191"/>
  <c r="B11" i="373" l="1"/>
  <c r="E10" i="372"/>
  <c r="B27" i="192"/>
  <c r="B13" i="193"/>
  <c r="B11" i="374" l="1"/>
  <c r="E10" i="373"/>
  <c r="B27" i="193"/>
  <c r="B13" i="194"/>
  <c r="B11" i="375" l="1"/>
  <c r="E10" i="374"/>
  <c r="B27" i="194"/>
  <c r="B13" i="195"/>
  <c r="B11" i="376" l="1"/>
  <c r="E10" i="375"/>
  <c r="B27" i="195"/>
  <c r="B13" i="196"/>
  <c r="B11" i="377" l="1"/>
  <c r="E10" i="376"/>
  <c r="B27" i="196"/>
  <c r="B13" i="197"/>
  <c r="B11" i="378" l="1"/>
  <c r="E10" i="377"/>
  <c r="B27" i="197"/>
  <c r="B13" i="198"/>
  <c r="B11" i="379" l="1"/>
  <c r="E10" i="378"/>
  <c r="B13" i="199"/>
  <c r="B27" i="198"/>
  <c r="B11" i="380" l="1"/>
  <c r="E10" i="379"/>
  <c r="B27" i="199"/>
  <c r="B13" i="200"/>
  <c r="B11" i="381" l="1"/>
  <c r="E10" i="380"/>
  <c r="B27" i="200"/>
  <c r="B13" i="201"/>
  <c r="B11" i="382" l="1"/>
  <c r="E10" i="381"/>
  <c r="B27" i="201"/>
  <c r="B13" i="202"/>
  <c r="B11" i="383" l="1"/>
  <c r="E10" i="382"/>
  <c r="B27" i="202"/>
  <c r="B13" i="203"/>
  <c r="B11" i="384" l="1"/>
  <c r="E10" i="383"/>
  <c r="B27" i="203"/>
  <c r="B13" i="204"/>
  <c r="B11" i="385" l="1"/>
  <c r="E10" i="384"/>
  <c r="B27" i="204"/>
  <c r="B13" i="205"/>
  <c r="B11" i="386" l="1"/>
  <c r="E10" i="385"/>
  <c r="B27" i="205"/>
  <c r="B13" i="206"/>
  <c r="B11" i="387" l="1"/>
  <c r="E10" i="386"/>
  <c r="B27" i="206"/>
  <c r="B13" i="207"/>
  <c r="B11" i="388" l="1"/>
  <c r="E10" i="387"/>
  <c r="B27" i="207"/>
  <c r="B13" i="208"/>
  <c r="B11" i="389" l="1"/>
  <c r="E10" i="388"/>
  <c r="B27" i="208"/>
  <c r="B13" i="209"/>
  <c r="B11" i="390" l="1"/>
  <c r="E10" i="389"/>
  <c r="B27" i="209"/>
  <c r="B13" i="210"/>
  <c r="B11" i="391" l="1"/>
  <c r="E10" i="390"/>
  <c r="B27" i="210"/>
  <c r="B13" i="211"/>
  <c r="B11" i="392" l="1"/>
  <c r="E10" i="391"/>
  <c r="B27" i="211"/>
  <c r="B13" i="212"/>
  <c r="B11" i="393" l="1"/>
  <c r="E10" i="392"/>
  <c r="B27" i="212"/>
  <c r="B13" i="213"/>
  <c r="B11" i="394" l="1"/>
  <c r="E10" i="393"/>
  <c r="B27" i="213"/>
  <c r="B13" i="214"/>
  <c r="B11" i="395" l="1"/>
  <c r="E10" i="394"/>
  <c r="B27" i="214"/>
  <c r="B13" i="215"/>
  <c r="B11" i="396" l="1"/>
  <c r="E10" i="395"/>
  <c r="B27" i="215"/>
  <c r="B13" i="216"/>
  <c r="B11" i="397" l="1"/>
  <c r="E10" i="396"/>
  <c r="B27" i="216"/>
  <c r="B13" i="217"/>
  <c r="B11" i="398" l="1"/>
  <c r="E10" i="397"/>
  <c r="B27" i="217"/>
  <c r="B13" i="218"/>
  <c r="B11" i="399" l="1"/>
  <c r="E10" i="398"/>
  <c r="B27" i="218"/>
  <c r="B13" i="219"/>
  <c r="B11" i="400" l="1"/>
  <c r="E10" i="399"/>
  <c r="B27" i="219"/>
  <c r="B13" i="220"/>
  <c r="B11" i="401" l="1"/>
  <c r="E10" i="400"/>
  <c r="B27" i="220"/>
  <c r="B13" i="221"/>
  <c r="B11" i="402" l="1"/>
  <c r="E10" i="401"/>
  <c r="B27" i="221"/>
  <c r="B13" i="222"/>
  <c r="B11" i="403" l="1"/>
  <c r="E10" i="402"/>
  <c r="B27" i="222"/>
  <c r="B13" i="223"/>
  <c r="B11" i="404" l="1"/>
  <c r="E10" i="403"/>
  <c r="B27" i="223"/>
  <c r="B13" i="224"/>
  <c r="B11" i="405" l="1"/>
  <c r="E10" i="404"/>
  <c r="B27" i="224"/>
  <c r="B13" i="225"/>
  <c r="B11" i="406" l="1"/>
  <c r="E10" i="405"/>
  <c r="B27" i="225"/>
  <c r="B13" i="226"/>
  <c r="B11" i="407" l="1"/>
  <c r="E10" i="406"/>
  <c r="B27" i="226"/>
  <c r="B13" i="227"/>
  <c r="B11" i="408" l="1"/>
  <c r="E10" i="407"/>
  <c r="B27" i="227"/>
  <c r="B13" i="228"/>
  <c r="B11" i="409" l="1"/>
  <c r="E10" i="408"/>
  <c r="B13" i="231"/>
  <c r="B13" i="230"/>
  <c r="B27" i="230" s="1"/>
  <c r="B27" i="228"/>
  <c r="B13" i="229"/>
  <c r="B27" i="229" s="1"/>
  <c r="B11" i="410" l="1"/>
  <c r="E10" i="409"/>
  <c r="B27" i="231"/>
  <c r="B13" i="232"/>
  <c r="E10" i="410" l="1"/>
  <c r="B27" i="232"/>
  <c r="B13" i="233"/>
  <c r="B27" i="233" l="1"/>
  <c r="B13" i="234"/>
  <c r="B27" i="234" l="1"/>
  <c r="B13" i="235"/>
  <c r="B27" i="235" l="1"/>
  <c r="B13" i="236"/>
  <c r="B27" i="236" l="1"/>
  <c r="B13" i="237"/>
  <c r="B27" i="237" l="1"/>
  <c r="B13" i="238"/>
  <c r="B27" i="238" l="1"/>
  <c r="B13" i="239"/>
  <c r="B27" i="239" l="1"/>
  <c r="B13" i="240"/>
  <c r="B27" i="240" l="1"/>
  <c r="B13" i="241"/>
  <c r="B27" i="241" l="1"/>
  <c r="B13" i="242"/>
  <c r="B27" i="242" l="1"/>
  <c r="B13" i="243"/>
  <c r="B27" i="243" l="1"/>
  <c r="B13" i="244"/>
  <c r="B27" i="244" l="1"/>
  <c r="B13" i="245"/>
  <c r="B27" i="245" l="1"/>
  <c r="B13" i="246"/>
  <c r="B27" i="246" l="1"/>
  <c r="B13" i="247"/>
  <c r="B27" i="247" l="1"/>
  <c r="B13" i="248"/>
  <c r="B27" i="248" l="1"/>
  <c r="B13" i="249"/>
  <c r="B27" i="249" l="1"/>
  <c r="B13" i="250"/>
  <c r="B27" i="250" l="1"/>
  <c r="B13" i="251"/>
  <c r="B27" i="251" l="1"/>
  <c r="B13" i="252"/>
  <c r="B27" i="252" l="1"/>
  <c r="B13" i="253"/>
  <c r="B27" i="253" l="1"/>
  <c r="B13" i="254"/>
  <c r="B27" i="254" l="1"/>
  <c r="B13" i="255"/>
  <c r="B27" i="255" l="1"/>
  <c r="B13" i="256"/>
  <c r="B27" i="256" l="1"/>
  <c r="B13" i="257"/>
  <c r="B27" i="257" l="1"/>
  <c r="B13" i="258"/>
  <c r="B27" i="258" l="1"/>
  <c r="B13" i="259"/>
  <c r="B27" i="259" l="1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13" i="267" l="1"/>
  <c r="B27" i="266"/>
  <c r="B27" i="267" l="1"/>
  <c r="B13" i="268"/>
  <c r="B27" i="268" l="1"/>
  <c r="B13" i="269"/>
  <c r="B27" i="269" l="1"/>
  <c r="B13" i="270"/>
  <c r="B27" i="270" l="1"/>
  <c r="B13" i="271"/>
  <c r="B27" i="271" l="1"/>
  <c r="B13" i="272"/>
  <c r="B27" i="272" l="1"/>
  <c r="B13" i="273"/>
  <c r="B27" i="273" l="1"/>
  <c r="B13" i="274"/>
  <c r="B27" i="274" l="1"/>
  <c r="B13" i="275"/>
  <c r="B27" i="275" l="1"/>
  <c r="B13" i="276"/>
  <c r="B27" i="276" l="1"/>
  <c r="B13" i="277"/>
  <c r="B27" i="277" l="1"/>
  <c r="B13" i="278"/>
  <c r="B27" i="278" l="1"/>
  <c r="B13" i="279"/>
  <c r="B27" i="279" l="1"/>
  <c r="B13" i="280"/>
  <c r="B27" i="280" l="1"/>
  <c r="B13" i="281"/>
  <c r="B27" i="281" l="1"/>
  <c r="B13" i="282"/>
  <c r="B27" i="282" l="1"/>
  <c r="B13" i="283"/>
  <c r="B27" i="283" l="1"/>
  <c r="B13" i="284"/>
  <c r="B27" i="284" l="1"/>
  <c r="B13" i="285"/>
  <c r="B27" i="285" l="1"/>
  <c r="B13" i="286"/>
  <c r="B27" i="286" l="1"/>
  <c r="B13" i="287"/>
  <c r="B27" i="287" l="1"/>
  <c r="B13" i="288"/>
  <c r="B27" i="288" l="1"/>
  <c r="B13" i="289"/>
  <c r="B27" i="289" l="1"/>
  <c r="B13" i="290"/>
  <c r="B27" i="290" l="1"/>
  <c r="B13" i="291"/>
  <c r="B27" i="291" l="1"/>
  <c r="B13" i="292"/>
  <c r="B27" i="292" l="1"/>
  <c r="B13" i="293"/>
  <c r="B27" i="293" l="1"/>
  <c r="B13" i="294"/>
  <c r="B27" i="294" l="1"/>
  <c r="B13" i="295"/>
  <c r="B27" i="295" l="1"/>
  <c r="B13" i="296"/>
  <c r="B27" i="296" l="1"/>
  <c r="B13" i="297"/>
  <c r="B27" i="297" l="1"/>
  <c r="B13" i="298"/>
  <c r="B27" i="298" l="1"/>
  <c r="B13" i="299"/>
  <c r="B27" i="299" l="1"/>
  <c r="B13" i="300"/>
  <c r="B27" i="300" l="1"/>
  <c r="B13" i="301"/>
  <c r="B27" i="301" l="1"/>
  <c r="B13" i="302"/>
  <c r="B27" i="302" l="1"/>
  <c r="B13" i="303"/>
  <c r="B27" i="303" l="1"/>
  <c r="B13" i="304"/>
  <c r="B27" i="304" l="1"/>
  <c r="B13" i="305"/>
  <c r="B27" i="305" l="1"/>
  <c r="B13" i="306"/>
  <c r="B27" i="306" l="1"/>
  <c r="B13" i="307"/>
  <c r="B27" i="307" l="1"/>
  <c r="B13" i="308"/>
  <c r="B27" i="308" l="1"/>
  <c r="B13" i="309"/>
  <c r="B27" i="309" l="1"/>
  <c r="B13" i="310"/>
  <c r="B27" i="310" l="1"/>
  <c r="B13" i="311"/>
  <c r="B27" i="311" l="1"/>
  <c r="B13" i="312"/>
  <c r="B27" i="312" l="1"/>
  <c r="B13" i="313"/>
  <c r="B27" i="313" l="1"/>
  <c r="B13" i="314"/>
  <c r="B27" i="314" l="1"/>
  <c r="B13" i="315"/>
  <c r="B27" i="315" l="1"/>
  <c r="B13" i="316"/>
  <c r="B27" i="316" l="1"/>
  <c r="B13" i="317"/>
  <c r="B27" i="317" l="1"/>
  <c r="B13" i="318"/>
  <c r="B27" i="318" l="1"/>
  <c r="B13" i="319"/>
  <c r="B13" i="325" l="1"/>
  <c r="B13" i="323"/>
  <c r="B27" i="323" s="1"/>
  <c r="B13" i="324"/>
  <c r="B27" i="324" s="1"/>
  <c r="B13" i="321"/>
  <c r="B27" i="321" s="1"/>
  <c r="B13" i="322"/>
  <c r="B27" i="322" s="1"/>
  <c r="B27" i="319"/>
  <c r="B13" i="320"/>
  <c r="B27" i="320" s="1"/>
  <c r="B27" i="325" l="1"/>
  <c r="B13" i="326"/>
  <c r="B27" i="326" l="1"/>
  <c r="B13" i="327"/>
  <c r="B27" i="327" l="1"/>
  <c r="B13" i="328"/>
  <c r="B27" i="328" l="1"/>
  <c r="B13" i="329"/>
  <c r="B27" i="329" l="1"/>
  <c r="B13" i="330"/>
  <c r="B27" i="330" l="1"/>
  <c r="B13" i="331"/>
  <c r="B27" i="331" l="1"/>
  <c r="B13" i="332"/>
  <c r="B27" i="332" l="1"/>
  <c r="B13" i="334"/>
  <c r="B27" i="334" l="1"/>
  <c r="B13" i="335"/>
  <c r="B27" i="335" l="1"/>
  <c r="B13" i="336"/>
  <c r="B13" i="337" l="1"/>
  <c r="B27" i="336"/>
  <c r="B27" i="337" l="1"/>
  <c r="B13" i="338"/>
  <c r="B27" i="338" l="1"/>
  <c r="B13" i="339"/>
  <c r="B27" i="339" l="1"/>
  <c r="B13" i="340"/>
  <c r="B27" i="340" l="1"/>
  <c r="B13" i="341"/>
  <c r="B27" i="341" l="1"/>
  <c r="B13" i="342"/>
  <c r="B27" i="342" l="1"/>
  <c r="B13" i="343"/>
  <c r="B27" i="343" l="1"/>
  <c r="B13" i="344"/>
  <c r="B27" i="344" l="1"/>
  <c r="B13" i="345"/>
  <c r="B27" i="345" l="1"/>
  <c r="B13" i="346"/>
  <c r="B27" i="346" l="1"/>
  <c r="B13" i="347"/>
  <c r="B27" i="347" l="1"/>
  <c r="B13" i="348"/>
  <c r="B27" i="348" l="1"/>
  <c r="B13" i="349"/>
  <c r="B27" i="349" l="1"/>
  <c r="B13" i="350"/>
  <c r="B27" i="350" l="1"/>
  <c r="B13" i="351"/>
  <c r="B27" i="351" l="1"/>
  <c r="B13" i="352"/>
  <c r="B27" i="352" l="1"/>
  <c r="B13" i="353"/>
  <c r="B27" i="353" l="1"/>
  <c r="B13" i="354"/>
  <c r="B27" i="354" l="1"/>
  <c r="B13" i="355"/>
  <c r="B27" i="355" l="1"/>
  <c r="B13" i="356"/>
  <c r="B27" i="356" l="1"/>
  <c r="B13" i="357"/>
  <c r="B27" i="357" l="1"/>
  <c r="B13" i="358"/>
  <c r="B27" i="358" l="1"/>
  <c r="B13" i="359"/>
  <c r="B27" i="359" l="1"/>
  <c r="B13" i="360"/>
  <c r="B27" i="360" l="1"/>
  <c r="B13" i="361"/>
  <c r="B27" i="361" l="1"/>
  <c r="B13" i="362"/>
  <c r="B27" i="362" l="1"/>
  <c r="B13" i="363"/>
  <c r="B13" i="364" l="1"/>
  <c r="B27" i="363"/>
  <c r="B27" i="364" l="1"/>
  <c r="B13" i="365"/>
  <c r="B13" i="366" s="1"/>
  <c r="B13" i="367" l="1"/>
  <c r="B27" i="365"/>
  <c r="B13" i="368" l="1"/>
  <c r="B27" i="366"/>
  <c r="B27" i="367"/>
  <c r="B27" i="368" l="1"/>
  <c r="B13" i="369"/>
  <c r="B27" i="369" l="1"/>
  <c r="B13" i="370"/>
  <c r="B27" i="370" l="1"/>
  <c r="B13" i="371"/>
  <c r="B27" i="371" l="1"/>
  <c r="B13" i="372"/>
  <c r="B27" i="372" l="1"/>
  <c r="B13" i="373"/>
  <c r="B27" i="373" l="1"/>
  <c r="B13" i="374"/>
  <c r="B27" i="374" l="1"/>
  <c r="B13" i="375"/>
  <c r="B27" i="375" l="1"/>
  <c r="B13" i="376"/>
  <c r="B27" i="376" l="1"/>
  <c r="B13" i="377"/>
  <c r="B27" i="377" l="1"/>
  <c r="B13" i="378"/>
  <c r="B27" i="378" l="1"/>
  <c r="B13" i="379"/>
  <c r="B27" i="379" l="1"/>
  <c r="B13" i="380"/>
  <c r="B27" i="380" l="1"/>
  <c r="B13" i="381"/>
  <c r="B27" i="381" l="1"/>
  <c r="B13" i="382"/>
  <c r="B27" i="382" l="1"/>
  <c r="B13" i="383"/>
  <c r="B27" i="383" l="1"/>
  <c r="B13" i="384"/>
  <c r="B27" i="384" l="1"/>
  <c r="B13" i="385"/>
  <c r="B27" i="385" l="1"/>
  <c r="B13" i="386"/>
  <c r="B27" i="386" l="1"/>
  <c r="B13" i="387"/>
  <c r="B27" i="387" l="1"/>
  <c r="B13" i="388"/>
  <c r="B27" i="388" l="1"/>
  <c r="B13" i="389"/>
  <c r="B27" i="389" l="1"/>
  <c r="B13" i="390"/>
  <c r="B27" i="390" l="1"/>
  <c r="B13" i="391"/>
  <c r="B27" i="391" l="1"/>
  <c r="B13" i="392"/>
  <c r="B27" i="392" l="1"/>
  <c r="B13" i="393"/>
  <c r="B27" i="393" l="1"/>
  <c r="B13" i="394"/>
  <c r="B27" i="394" l="1"/>
  <c r="B13" i="395"/>
  <c r="B27" i="395" l="1"/>
  <c r="B13" i="396"/>
  <c r="B27" i="396" l="1"/>
  <c r="B13" i="397"/>
  <c r="B27" i="397" l="1"/>
  <c r="B13" i="398"/>
  <c r="B27" i="398" l="1"/>
  <c r="B13" i="399"/>
  <c r="B27" i="399" l="1"/>
  <c r="B13" i="400"/>
  <c r="B27" i="400" l="1"/>
  <c r="B13" i="401"/>
  <c r="B27" i="401" l="1"/>
  <c r="B13" i="402"/>
  <c r="B27" i="402" l="1"/>
  <c r="B13" i="403"/>
  <c r="B27" i="403" l="1"/>
  <c r="B13" i="404"/>
  <c r="B27" i="404" l="1"/>
  <c r="B13" i="405"/>
  <c r="B27" i="405" l="1"/>
  <c r="B13" i="406"/>
  <c r="B27" i="406" l="1"/>
  <c r="B13" i="407"/>
  <c r="B27" i="407" l="1"/>
  <c r="B13" i="408"/>
  <c r="B27" i="408" l="1"/>
  <c r="B13" i="409"/>
  <c r="B13" i="411" s="1"/>
  <c r="B27" i="411" s="1"/>
  <c r="B27" i="409" l="1"/>
  <c r="B13" i="410"/>
  <c r="B27" i="410" s="1"/>
</calcChain>
</file>

<file path=xl/comments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5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4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4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35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35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5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53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54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55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56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57.xml><?xml version="1.0" encoding="utf-8"?>
<comments xmlns="http://schemas.openxmlformats.org/spreadsheetml/2006/main">
  <authors>
    <author>作者</author>
  </authors>
  <commentLis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58.xml><?xml version="1.0" encoding="utf-8"?>
<comments xmlns="http://schemas.openxmlformats.org/spreadsheetml/2006/main">
  <authors>
    <author>作者</author>
  </authors>
  <commentLis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59.xml><?xml version="1.0" encoding="utf-8"?>
<comments xmlns="http://schemas.openxmlformats.org/spreadsheetml/2006/main">
  <authors>
    <author>作者</author>
  </authors>
  <commentList>
    <comment ref="C29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60.xml><?xml version="1.0" encoding="utf-8"?>
<comments xmlns="http://schemas.openxmlformats.org/spreadsheetml/2006/main">
  <authors>
    <author>作者</author>
  </authors>
  <commentList>
    <comment ref="C26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61.xml><?xml version="1.0" encoding="utf-8"?>
<comments xmlns="http://schemas.openxmlformats.org/spreadsheetml/2006/main">
  <authors>
    <author>作者</author>
  </authors>
  <commentList>
    <comment ref="C22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362.xml><?xml version="1.0" encoding="utf-8"?>
<comments xmlns="http://schemas.openxmlformats.org/spreadsheetml/2006/main">
  <authors>
    <author>作者</author>
  </authors>
  <commentList>
    <comment ref="C23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<sst xmlns="http://schemas.openxmlformats.org/spreadsheetml/2006/main" count="29139" uniqueCount="384">
  <si>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</si>
  <si>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</si>
  <si>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</si>
  <si>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</si>
  <si>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</si>
  <si>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</si>
  <si>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</si>
  <si>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</si>
  <si>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</si>
  <si>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</si>
  <si>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</si>
  <si>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</si>
  <si>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</si>
  <si>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</si>
  <si>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</si>
  <si>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</si>
  <si>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</si>
  <si>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</si>
  <si>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</si>
  <si>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</si>
  <si>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</si>
  <si>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</si>
  <si>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</si>
  <si>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</si>
  <si>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</si>
  <si>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</si>
  <si>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</si>
  <si>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</si>
  <si>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</si>
  <si>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</si>
  <si>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</si>
  <si>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</si>
  <si>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</si>
  <si>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</si>
  <si>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</si>
  <si>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</si>
  <si>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</si>
  <si>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</si>
  <si>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</si>
  <si>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</si>
  <si>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</si>
  <si>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</si>
  <si>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</si>
  <si>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</si>
  <si>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</si>
  <si>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</si>
  <si>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</si>
  <si>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</si>
  <si>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</si>
  <si>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</si>
  <si>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</si>
  <si>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</si>
  <si>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</si>
  <si>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</si>
  <si>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</si>
  <si>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</si>
  <si>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</si>
  <si>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</si>
  <si>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</si>
  <si>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</si>
  <si>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</si>
  <si>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</si>
  <si>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</si>
  <si>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</si>
  <si>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</si>
  <si>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</si>
  <si>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</si>
  <si>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</si>
  <si>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</si>
  <si>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</si>
  <si>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</si>
  <si>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</si>
  <si>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</si>
  <si>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</si>
  <si>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</si>
  <si>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</si>
  <si>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</si>
  <si>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</si>
  <si>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</si>
  <si>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</si>
  <si>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</si>
  <si>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</si>
  <si>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</si>
  <si>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</si>
  <si>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</si>
  <si>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</si>
  <si>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</si>
  <si>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</si>
  <si>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</si>
  <si>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</si>
  <si>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</si>
  <si>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</si>
  <si>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</si>
  <si>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</si>
  <si>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</si>
  <si>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</si>
  <si>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</si>
  <si>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</si>
  <si>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</si>
  <si>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</si>
  <si>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</si>
  <si>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</si>
  <si>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</si>
  <si>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</si>
  <si>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</si>
  <si>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</si>
  <si>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</si>
  <si>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</si>
  <si>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</si>
  <si>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</si>
  <si>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</si>
  <si>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</si>
  <si>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</si>
  <si>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</si>
  <si>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</si>
  <si>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</si>
  <si>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</si>
  <si>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</si>
  <si>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</si>
  <si>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</si>
  <si>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</si>
  <si>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</si>
  <si>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</si>
  <si>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</si>
  <si>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</si>
  <si>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</si>
  <si>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</si>
  <si>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</si>
  <si>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</si>
  <si>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</si>
  <si>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</si>
  <si>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</si>
  <si>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</si>
  <si>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</si>
  <si>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</si>
  <si>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</si>
  <si>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</si>
  <si>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</si>
  <si>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</si>
  <si>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</si>
  <si>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</si>
  <si>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</si>
  <si>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</si>
  <si>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</si>
  <si>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</si>
  <si>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</si>
  <si>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</si>
  <si>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</si>
  <si>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</si>
  <si>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</si>
  <si>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</si>
  <si>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</si>
  <si>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</si>
  <si>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</si>
  <si>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</si>
  <si>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</si>
  <si>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</si>
  <si>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</si>
  <si>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</si>
  <si>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</si>
  <si>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</si>
  <si>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</si>
  <si>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</si>
  <si>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</si>
  <si>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</si>
  <si>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</si>
  <si>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</si>
  <si>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</si>
  <si>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</si>
  <si>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</si>
  <si>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</si>
  <si>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</si>
  <si>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</si>
  <si>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</si>
  <si>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</si>
  <si>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</si>
  <si>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</si>
  <si>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</si>
  <si>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</si>
  <si>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</si>
  <si>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</si>
  <si>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</si>
  <si>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</si>
  <si>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</si>
  <si>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</si>
  <si>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</si>
  <si>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</si>
  <si>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</si>
  <si>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</si>
  <si>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</si>
  <si>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</si>
  <si>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</si>
  <si>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</si>
  <si>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</si>
  <si>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</si>
  <si>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</si>
  <si>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</si>
  <si>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</si>
  <si>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</si>
  <si>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</si>
  <si>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</si>
  <si>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</si>
  <si>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</si>
  <si>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</si>
  <si>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</si>
  <si>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</si>
  <si>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</si>
  <si>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</si>
  <si>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</si>
  <si>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</si>
  <si>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</si>
  <si>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</si>
  <si>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</si>
  <si>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</si>
  <si>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</si>
  <si>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</si>
  <si>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</si>
  <si>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</si>
  <si>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</si>
  <si>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</si>
  <si>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</si>
  <si>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</si>
  <si>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</si>
  <si>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</si>
  <si>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</si>
  <si>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</si>
  <si>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</si>
  <si>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</si>
  <si>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</si>
  <si>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</si>
  <si>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</si>
  <si>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</si>
  <si>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</si>
  <si>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</si>
  <si>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</si>
  <si>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</si>
  <si>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</si>
  <si>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</si>
  <si>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</si>
  <si>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</si>
  <si>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</si>
  <si>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</si>
  <si>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</si>
  <si>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</si>
  <si>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</si>
  <si>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</si>
  <si>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</si>
  <si>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</si>
  <si>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</si>
  <si>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</si>
  <si>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</si>
  <si>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</si>
  <si>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</si>
  <si>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</si>
  <si>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</si>
  <si>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</si>
  <si>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</si>
  <si>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</si>
  <si>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</si>
  <si>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</si>
  <si>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</si>
  <si>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</si>
  <si>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</si>
  <si>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</si>
  <si>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</si>
  <si>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</si>
  <si>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</si>
  <si>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</si>
  <si>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</si>
  <si>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</si>
  <si>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</si>
  <si>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</si>
  <si>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</si>
  <si>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</si>
  <si>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</si>
  <si>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</si>
  <si>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</si>
  <si>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</si>
  <si>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</si>
  <si>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</si>
  <si>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</si>
  <si>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</si>
  <si>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</si>
  <si>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</si>
  <si>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</si>
  <si>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</si>
  <si>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</si>
  <si>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</si>
  <si>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</si>
  <si>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</si>
  <si>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</si>
  <si>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</si>
  <si>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</si>
  <si>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</si>
  <si>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</si>
  <si>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</si>
  <si>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</si>
  <si>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</si>
  <si>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</si>
  <si>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</si>
  <si>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</si>
  <si>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</si>
  <si>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</si>
  <si>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</si>
  <si>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</si>
  <si>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</si>
  <si>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</si>
  <si>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</si>
  <si>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</si>
  <si>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</si>
  <si>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</si>
  <si>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</si>
  <si>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</si>
  <si>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</si>
  <si>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</si>
  <si>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</si>
  <si>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</si>
  <si>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</si>
  <si>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</si>
  <si>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</si>
  <si>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</si>
  <si>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</si>
  <si>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</si>
  <si>
    <t>IH 1803</t>
    <phoneticPr fontId="1" type="noConversion"/>
  </si>
  <si>
    <t>10000905</t>
  </si>
  <si>
    <t>10000911</t>
  </si>
  <si>
    <t>10000927</t>
  </si>
  <si>
    <t>50ETF购7月2500</t>
  </si>
  <si>
    <t>50ETF购7月2550</t>
  </si>
  <si>
    <t>50ETF购7月2650</t>
  </si>
  <si>
    <t>20</t>
  </si>
  <si>
    <t>IH 1709</t>
    <phoneticPr fontId="1" type="noConversion"/>
  </si>
  <si>
    <t>IH 1710</t>
    <phoneticPr fontId="1" type="noConversion"/>
  </si>
  <si>
    <t>ETF份额</t>
    <phoneticPr fontId="1" type="noConversion"/>
  </si>
  <si>
    <t>9月</t>
    <phoneticPr fontId="1" type="noConversion"/>
  </si>
  <si>
    <t>10月</t>
    <phoneticPr fontId="1" type="noConversion"/>
  </si>
  <si>
    <t>50ETF购8月2700</t>
    <phoneticPr fontId="1" type="noConversion"/>
  </si>
  <si>
    <t>50ETF沽8月2750</t>
    <phoneticPr fontId="1" type="noConversion"/>
  </si>
  <si>
    <t>50ETF沽8月2800</t>
    <phoneticPr fontId="1" type="noConversion"/>
  </si>
  <si>
    <t>50ETF沽8月2850</t>
    <phoneticPr fontId="1" type="noConversion"/>
  </si>
  <si>
    <t>ETF份额</t>
    <phoneticPr fontId="1" type="noConversion"/>
  </si>
  <si>
    <t>IH 1711</t>
    <phoneticPr fontId="1" type="noConversion"/>
  </si>
  <si>
    <t>10月</t>
    <phoneticPr fontId="1" type="noConversion"/>
  </si>
  <si>
    <t>50ETF沽9月2800</t>
  </si>
  <si>
    <t>50ETF沽9月2750</t>
  </si>
  <si>
    <t>50ETF购9月2700</t>
  </si>
  <si>
    <t>50ETF购9月2650</t>
  </si>
  <si>
    <t>50ETF购9月2350</t>
  </si>
  <si>
    <t>50ETF购9月2300</t>
  </si>
  <si>
    <t>10000966</t>
  </si>
  <si>
    <t>10000958</t>
  </si>
  <si>
    <t>10000949</t>
  </si>
  <si>
    <t>10000929</t>
  </si>
  <si>
    <t>10000845</t>
  </si>
  <si>
    <t>10000844</t>
  </si>
  <si>
    <t>昨日交易费用</t>
    <phoneticPr fontId="1" type="noConversion"/>
  </si>
  <si>
    <t>昨日交易费用汇总</t>
    <phoneticPr fontId="1" type="noConversion"/>
  </si>
  <si>
    <t>IH 1711</t>
    <phoneticPr fontId="1" type="noConversion"/>
  </si>
  <si>
    <t>IH 1712</t>
    <phoneticPr fontId="1" type="noConversion"/>
  </si>
  <si>
    <t>IH 1803</t>
    <phoneticPr fontId="1" type="noConversion"/>
  </si>
  <si>
    <t>IH 1806</t>
    <phoneticPr fontId="1" type="noConversion"/>
  </si>
  <si>
    <t>10000991</t>
  </si>
  <si>
    <t>10000993</t>
  </si>
  <si>
    <t>10000994</t>
  </si>
  <si>
    <t>10001002</t>
  </si>
  <si>
    <t>50ETF购10月2600</t>
  </si>
  <si>
    <t>50ETF购10月2700</t>
  </si>
  <si>
    <t>50ETF购10月2750</t>
  </si>
  <si>
    <t>50ETF沽10月2850</t>
  </si>
  <si>
    <t>义务方</t>
    <phoneticPr fontId="1" type="noConversion"/>
  </si>
  <si>
    <t>IH 1801</t>
    <phoneticPr fontId="1" type="noConversion"/>
  </si>
  <si>
    <t>日成交张数</t>
    <phoneticPr fontId="1" type="noConversion"/>
  </si>
  <si>
    <t>IH 1802</t>
    <phoneticPr fontId="1" type="noConversion"/>
  </si>
  <si>
    <t>IF1801</t>
    <phoneticPr fontId="1" type="noConversion"/>
  </si>
  <si>
    <t>IF1802</t>
    <phoneticPr fontId="1" type="noConversion"/>
  </si>
  <si>
    <t>每日交易盈亏</t>
    <phoneticPr fontId="1" type="noConversion"/>
  </si>
  <si>
    <t>每日持仓盈亏</t>
    <phoneticPr fontId="1" type="noConversion"/>
  </si>
  <si>
    <t>2018年度盈亏</t>
    <phoneticPr fontId="1" type="noConversion"/>
  </si>
  <si>
    <t>风险敞口指标</t>
    <phoneticPr fontId="1" type="noConversion"/>
  </si>
  <si>
    <t>盈亏指标</t>
    <phoneticPr fontId="1" type="noConversion"/>
  </si>
  <si>
    <t>2018年现货交易费用</t>
    <phoneticPr fontId="1" type="noConversion"/>
  </si>
  <si>
    <t>2018年期权交易费用</t>
    <phoneticPr fontId="1" type="noConversion"/>
  </si>
  <si>
    <t>2018年期货交易费用</t>
    <phoneticPr fontId="1" type="noConversion"/>
  </si>
  <si>
    <t>2018年交易费用总额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</si>
</sst>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  <font>
      <b/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54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178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3" fontId="10" fillId="0" borderId="1" xfId="1" applyNumberFormat="1" applyFont="1" applyFill="1" applyBorder="1" applyAlignment="1" applyProtection="1">
      <alignment horizontal="left" vertical="center" wrapText="1"/>
    </xf>
    <xf numFmtId="4" fontId="10" fillId="0" borderId="1" xfId="1" applyNumberFormat="1" applyFont="1" applyFill="1" applyBorder="1" applyAlignment="1" applyProtection="1">
      <alignment horizontal="left" vertical="center" wrapText="1"/>
    </xf>
    <xf numFmtId="44" fontId="11" fillId="0" borderId="0" xfId="0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35" Type="http://schemas.openxmlformats.org/officeDocument/2006/relationships/worksheet" Target="worksheets/sheet335.xml"/><Relationship Id="rId356" Type="http://schemas.openxmlformats.org/officeDocument/2006/relationships/worksheet" Target="worksheets/sheet356.xml"/><Relationship Id="rId377" Type="http://schemas.openxmlformats.org/officeDocument/2006/relationships/worksheet" Target="worksheets/sheet377.xml"/><Relationship Id="rId398" Type="http://schemas.openxmlformats.org/officeDocument/2006/relationships/worksheet" Target="worksheets/sheet398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399" Type="http://schemas.openxmlformats.org/officeDocument/2006/relationships/worksheet" Target="worksheets/sheet399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theme" Target="theme/theme1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styles" Target="styles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sharedStrings" Target="sharedStrings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calcChain" Target="calcChain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7.xml"/><Relationship Id="rId2" Type="http://schemas.openxmlformats.org/officeDocument/2006/relationships/vmlDrawing" Target="../drawings/vmlDrawing257.v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8.xml"/><Relationship Id="rId2" Type="http://schemas.openxmlformats.org/officeDocument/2006/relationships/vmlDrawing" Target="../drawings/vmlDrawing258.v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9.xml"/><Relationship Id="rId2" Type="http://schemas.openxmlformats.org/officeDocument/2006/relationships/vmlDrawing" Target="../drawings/vmlDrawing259.v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0.xml"/><Relationship Id="rId2" Type="http://schemas.openxmlformats.org/officeDocument/2006/relationships/vmlDrawing" Target="../drawings/vmlDrawing260.v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1.xml"/><Relationship Id="rId2" Type="http://schemas.openxmlformats.org/officeDocument/2006/relationships/vmlDrawing" Target="../drawings/vmlDrawing261.v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2.xml"/><Relationship Id="rId2" Type="http://schemas.openxmlformats.org/officeDocument/2006/relationships/vmlDrawing" Target="../drawings/vmlDrawing262.v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3.xml"/><Relationship Id="rId2" Type="http://schemas.openxmlformats.org/officeDocument/2006/relationships/vmlDrawing" Target="../drawings/vmlDrawing263.v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4.xml"/><Relationship Id="rId2" Type="http://schemas.openxmlformats.org/officeDocument/2006/relationships/vmlDrawing" Target="../drawings/vmlDrawing264.v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5.xml"/><Relationship Id="rId2" Type="http://schemas.openxmlformats.org/officeDocument/2006/relationships/vmlDrawing" Target="../drawings/vmlDrawing265.v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6.xml"/><Relationship Id="rId2" Type="http://schemas.openxmlformats.org/officeDocument/2006/relationships/vmlDrawing" Target="../drawings/vmlDrawing266.v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7.xml"/><Relationship Id="rId2" Type="http://schemas.openxmlformats.org/officeDocument/2006/relationships/vmlDrawing" Target="../drawings/vmlDrawing267.v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8.xml"/><Relationship Id="rId2" Type="http://schemas.openxmlformats.org/officeDocument/2006/relationships/vmlDrawing" Target="../drawings/vmlDrawing268.v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9.xml"/><Relationship Id="rId2" Type="http://schemas.openxmlformats.org/officeDocument/2006/relationships/vmlDrawing" Target="../drawings/vmlDrawing269.v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0.xml"/><Relationship Id="rId2" Type="http://schemas.openxmlformats.org/officeDocument/2006/relationships/vmlDrawing" Target="../drawings/vmlDrawing270.v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1.xml"/><Relationship Id="rId2" Type="http://schemas.openxmlformats.org/officeDocument/2006/relationships/vmlDrawing" Target="../drawings/vmlDrawing271.v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2.xml"/><Relationship Id="rId2" Type="http://schemas.openxmlformats.org/officeDocument/2006/relationships/vmlDrawing" Target="../drawings/vmlDrawing272.v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3.xml"/><Relationship Id="rId2" Type="http://schemas.openxmlformats.org/officeDocument/2006/relationships/vmlDrawing" Target="../drawings/vmlDrawing273.v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4.xml"/><Relationship Id="rId2" Type="http://schemas.openxmlformats.org/officeDocument/2006/relationships/vmlDrawing" Target="../drawings/vmlDrawing274.v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5.xml"/><Relationship Id="rId2" Type="http://schemas.openxmlformats.org/officeDocument/2006/relationships/vmlDrawing" Target="../drawings/vmlDrawing275.v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6.xml"/><Relationship Id="rId2" Type="http://schemas.openxmlformats.org/officeDocument/2006/relationships/vmlDrawing" Target="../drawings/vmlDrawing276.v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7.xml"/><Relationship Id="rId2" Type="http://schemas.openxmlformats.org/officeDocument/2006/relationships/vmlDrawing" Target="../drawings/vmlDrawing277.v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8.xml"/><Relationship Id="rId2" Type="http://schemas.openxmlformats.org/officeDocument/2006/relationships/vmlDrawing" Target="../drawings/vmlDrawing278.v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9.xml"/><Relationship Id="rId2" Type="http://schemas.openxmlformats.org/officeDocument/2006/relationships/vmlDrawing" Target="../drawings/vmlDrawing279.v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0.xml"/><Relationship Id="rId2" Type="http://schemas.openxmlformats.org/officeDocument/2006/relationships/vmlDrawing" Target="../drawings/vmlDrawing280.v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1.xml"/><Relationship Id="rId2" Type="http://schemas.openxmlformats.org/officeDocument/2006/relationships/vmlDrawing" Target="../drawings/vmlDrawing281.v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2.xml"/><Relationship Id="rId2" Type="http://schemas.openxmlformats.org/officeDocument/2006/relationships/vmlDrawing" Target="../drawings/vmlDrawing282.v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3.xml"/><Relationship Id="rId2" Type="http://schemas.openxmlformats.org/officeDocument/2006/relationships/vmlDrawing" Target="../drawings/vmlDrawing283.v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4.xml"/><Relationship Id="rId2" Type="http://schemas.openxmlformats.org/officeDocument/2006/relationships/vmlDrawing" Target="../drawings/vmlDrawing284.v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5.xml"/><Relationship Id="rId2" Type="http://schemas.openxmlformats.org/officeDocument/2006/relationships/vmlDrawing" Target="../drawings/vmlDrawing285.v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6.xml"/><Relationship Id="rId2" Type="http://schemas.openxmlformats.org/officeDocument/2006/relationships/vmlDrawing" Target="../drawings/vmlDrawing286.v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7.xml"/><Relationship Id="rId2" Type="http://schemas.openxmlformats.org/officeDocument/2006/relationships/vmlDrawing" Target="../drawings/vmlDrawing287.v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8.xml"/><Relationship Id="rId2" Type="http://schemas.openxmlformats.org/officeDocument/2006/relationships/vmlDrawing" Target="../drawings/vmlDrawing288.v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9.xml"/><Relationship Id="rId2" Type="http://schemas.openxmlformats.org/officeDocument/2006/relationships/vmlDrawing" Target="../drawings/vmlDrawing289.v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0.xml"/><Relationship Id="rId2" Type="http://schemas.openxmlformats.org/officeDocument/2006/relationships/vmlDrawing" Target="../drawings/vmlDrawing290.v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1.xml"/><Relationship Id="rId2" Type="http://schemas.openxmlformats.org/officeDocument/2006/relationships/vmlDrawing" Target="../drawings/vmlDrawing291.v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2.xml"/><Relationship Id="rId2" Type="http://schemas.openxmlformats.org/officeDocument/2006/relationships/vmlDrawing" Target="../drawings/vmlDrawing292.v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3.xml"/><Relationship Id="rId2" Type="http://schemas.openxmlformats.org/officeDocument/2006/relationships/vmlDrawing" Target="../drawings/vmlDrawing293.v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4.xml"/><Relationship Id="rId2" Type="http://schemas.openxmlformats.org/officeDocument/2006/relationships/vmlDrawing" Target="../drawings/vmlDrawing294.v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5.xml"/><Relationship Id="rId2" Type="http://schemas.openxmlformats.org/officeDocument/2006/relationships/vmlDrawing" Target="../drawings/vmlDrawing295.v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6.xml"/><Relationship Id="rId2" Type="http://schemas.openxmlformats.org/officeDocument/2006/relationships/vmlDrawing" Target="../drawings/vmlDrawing296.v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7.xml"/><Relationship Id="rId2" Type="http://schemas.openxmlformats.org/officeDocument/2006/relationships/vmlDrawing" Target="../drawings/vmlDrawing297.v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8.xml"/><Relationship Id="rId2" Type="http://schemas.openxmlformats.org/officeDocument/2006/relationships/vmlDrawing" Target="../drawings/vmlDrawing298.v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9.xml"/><Relationship Id="rId2" Type="http://schemas.openxmlformats.org/officeDocument/2006/relationships/vmlDrawing" Target="../drawings/vmlDrawing299.v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0.xml"/><Relationship Id="rId2" Type="http://schemas.openxmlformats.org/officeDocument/2006/relationships/vmlDrawing" Target="../drawings/vmlDrawing300.v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1.xml"/><Relationship Id="rId2" Type="http://schemas.openxmlformats.org/officeDocument/2006/relationships/vmlDrawing" Target="../drawings/vmlDrawing301.v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2.xml"/><Relationship Id="rId2" Type="http://schemas.openxmlformats.org/officeDocument/2006/relationships/vmlDrawing" Target="../drawings/vmlDrawing302.v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3.xml"/><Relationship Id="rId2" Type="http://schemas.openxmlformats.org/officeDocument/2006/relationships/vmlDrawing" Target="../drawings/vmlDrawing303.v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4.xml"/><Relationship Id="rId2" Type="http://schemas.openxmlformats.org/officeDocument/2006/relationships/vmlDrawing" Target="../drawings/vmlDrawing304.v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5.xml"/><Relationship Id="rId2" Type="http://schemas.openxmlformats.org/officeDocument/2006/relationships/vmlDrawing" Target="../drawings/vmlDrawing305.v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6.xml"/><Relationship Id="rId2" Type="http://schemas.openxmlformats.org/officeDocument/2006/relationships/vmlDrawing" Target="../drawings/vmlDrawing306.v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7.xml"/><Relationship Id="rId2" Type="http://schemas.openxmlformats.org/officeDocument/2006/relationships/vmlDrawing" Target="../drawings/vmlDrawing307.v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8.xml"/><Relationship Id="rId2" Type="http://schemas.openxmlformats.org/officeDocument/2006/relationships/vmlDrawing" Target="../drawings/vmlDrawing308.v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9.xml"/><Relationship Id="rId2" Type="http://schemas.openxmlformats.org/officeDocument/2006/relationships/vmlDrawing" Target="../drawings/vmlDrawing309.v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0.xml"/><Relationship Id="rId2" Type="http://schemas.openxmlformats.org/officeDocument/2006/relationships/vmlDrawing" Target="../drawings/vmlDrawing310.v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1.xml"/><Relationship Id="rId2" Type="http://schemas.openxmlformats.org/officeDocument/2006/relationships/vmlDrawing" Target="../drawings/vmlDrawing311.v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2.xml"/><Relationship Id="rId2" Type="http://schemas.openxmlformats.org/officeDocument/2006/relationships/vmlDrawing" Target="../drawings/vmlDrawing312.v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3.xml"/><Relationship Id="rId2" Type="http://schemas.openxmlformats.org/officeDocument/2006/relationships/vmlDrawing" Target="../drawings/vmlDrawing313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4.xml"/><Relationship Id="rId2" Type="http://schemas.openxmlformats.org/officeDocument/2006/relationships/vmlDrawing" Target="../drawings/vmlDrawing314.v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5.xml"/><Relationship Id="rId2" Type="http://schemas.openxmlformats.org/officeDocument/2006/relationships/vmlDrawing" Target="../drawings/vmlDrawing315.v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6.xml"/><Relationship Id="rId2" Type="http://schemas.openxmlformats.org/officeDocument/2006/relationships/vmlDrawing" Target="../drawings/vmlDrawing316.v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7.xml"/><Relationship Id="rId2" Type="http://schemas.openxmlformats.org/officeDocument/2006/relationships/vmlDrawing" Target="../drawings/vmlDrawing317.v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8.xml"/><Relationship Id="rId2" Type="http://schemas.openxmlformats.org/officeDocument/2006/relationships/vmlDrawing" Target="../drawings/vmlDrawing318.v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9.xml"/><Relationship Id="rId2" Type="http://schemas.openxmlformats.org/officeDocument/2006/relationships/vmlDrawing" Target="../drawings/vmlDrawing319.v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0.xml"/><Relationship Id="rId2" Type="http://schemas.openxmlformats.org/officeDocument/2006/relationships/vmlDrawing" Target="../drawings/vmlDrawing320.v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1.xml"/><Relationship Id="rId2" Type="http://schemas.openxmlformats.org/officeDocument/2006/relationships/vmlDrawing" Target="../drawings/vmlDrawing321.v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2.xml"/><Relationship Id="rId2" Type="http://schemas.openxmlformats.org/officeDocument/2006/relationships/vmlDrawing" Target="../drawings/vmlDrawing322.v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3.xml"/><Relationship Id="rId2" Type="http://schemas.openxmlformats.org/officeDocument/2006/relationships/vmlDrawing" Target="../drawings/vmlDrawing323.v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4.xml"/><Relationship Id="rId2" Type="http://schemas.openxmlformats.org/officeDocument/2006/relationships/vmlDrawing" Target="../drawings/vmlDrawing324.v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5.xml"/><Relationship Id="rId2" Type="http://schemas.openxmlformats.org/officeDocument/2006/relationships/vmlDrawing" Target="../drawings/vmlDrawing325.v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6.xml"/><Relationship Id="rId2" Type="http://schemas.openxmlformats.org/officeDocument/2006/relationships/vmlDrawing" Target="../drawings/vmlDrawing326.v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7.xml"/><Relationship Id="rId2" Type="http://schemas.openxmlformats.org/officeDocument/2006/relationships/vmlDrawing" Target="../drawings/vmlDrawing327.v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8.xml"/><Relationship Id="rId2" Type="http://schemas.openxmlformats.org/officeDocument/2006/relationships/vmlDrawing" Target="../drawings/vmlDrawing328.v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9.xml"/><Relationship Id="rId2" Type="http://schemas.openxmlformats.org/officeDocument/2006/relationships/vmlDrawing" Target="../drawings/vmlDrawing329.v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0.xml"/><Relationship Id="rId2" Type="http://schemas.openxmlformats.org/officeDocument/2006/relationships/vmlDrawing" Target="../drawings/vmlDrawing330.v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1.xml"/><Relationship Id="rId2" Type="http://schemas.openxmlformats.org/officeDocument/2006/relationships/vmlDrawing" Target="../drawings/vmlDrawing331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2.xml"/><Relationship Id="rId2" Type="http://schemas.openxmlformats.org/officeDocument/2006/relationships/vmlDrawing" Target="../drawings/vmlDrawing332.v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3.xml"/><Relationship Id="rId2" Type="http://schemas.openxmlformats.org/officeDocument/2006/relationships/vmlDrawing" Target="../drawings/vmlDrawing333.v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4.xml"/><Relationship Id="rId2" Type="http://schemas.openxmlformats.org/officeDocument/2006/relationships/vmlDrawing" Target="../drawings/vmlDrawing334.v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5.xml"/><Relationship Id="rId2" Type="http://schemas.openxmlformats.org/officeDocument/2006/relationships/vmlDrawing" Target="../drawings/vmlDrawing335.v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6.xml"/><Relationship Id="rId2" Type="http://schemas.openxmlformats.org/officeDocument/2006/relationships/vmlDrawing" Target="../drawings/vmlDrawing336.v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7.xml"/><Relationship Id="rId2" Type="http://schemas.openxmlformats.org/officeDocument/2006/relationships/vmlDrawing" Target="../drawings/vmlDrawing337.v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8.xml"/><Relationship Id="rId2" Type="http://schemas.openxmlformats.org/officeDocument/2006/relationships/vmlDrawing" Target="../drawings/vmlDrawing338.v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9.xml"/><Relationship Id="rId2" Type="http://schemas.openxmlformats.org/officeDocument/2006/relationships/vmlDrawing" Target="../drawings/vmlDrawing339.v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0.xml"/><Relationship Id="rId2" Type="http://schemas.openxmlformats.org/officeDocument/2006/relationships/vmlDrawing" Target="../drawings/vmlDrawing340.v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1.xml"/><Relationship Id="rId2" Type="http://schemas.openxmlformats.org/officeDocument/2006/relationships/vmlDrawing" Target="../drawings/vmlDrawing341.v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2.xml"/><Relationship Id="rId2" Type="http://schemas.openxmlformats.org/officeDocument/2006/relationships/vmlDrawing" Target="../drawings/vmlDrawing342.v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3.xml"/><Relationship Id="rId2" Type="http://schemas.openxmlformats.org/officeDocument/2006/relationships/vmlDrawing" Target="../drawings/vmlDrawing343.v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4.xml"/><Relationship Id="rId2" Type="http://schemas.openxmlformats.org/officeDocument/2006/relationships/vmlDrawing" Target="../drawings/vmlDrawing344.v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5.xml"/><Relationship Id="rId2" Type="http://schemas.openxmlformats.org/officeDocument/2006/relationships/vmlDrawing" Target="../drawings/vmlDrawing345.v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6.xml"/><Relationship Id="rId2" Type="http://schemas.openxmlformats.org/officeDocument/2006/relationships/vmlDrawing" Target="../drawings/vmlDrawing346.v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7.xml"/><Relationship Id="rId2" Type="http://schemas.openxmlformats.org/officeDocument/2006/relationships/vmlDrawing" Target="../drawings/vmlDrawing347.v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8.xml"/><Relationship Id="rId2" Type="http://schemas.openxmlformats.org/officeDocument/2006/relationships/vmlDrawing" Target="../drawings/vmlDrawing348.v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9.xml"/><Relationship Id="rId2" Type="http://schemas.openxmlformats.org/officeDocument/2006/relationships/vmlDrawing" Target="../drawings/vmlDrawing349.v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0.xml"/><Relationship Id="rId2" Type="http://schemas.openxmlformats.org/officeDocument/2006/relationships/vmlDrawing" Target="../drawings/vmlDrawing350.v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1.xml"/><Relationship Id="rId2" Type="http://schemas.openxmlformats.org/officeDocument/2006/relationships/vmlDrawing" Target="../drawings/vmlDrawing351.v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2.xml"/><Relationship Id="rId2" Type="http://schemas.openxmlformats.org/officeDocument/2006/relationships/vmlDrawing" Target="../drawings/vmlDrawing352.v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3.xml"/><Relationship Id="rId2" Type="http://schemas.openxmlformats.org/officeDocument/2006/relationships/vmlDrawing" Target="../drawings/vmlDrawing353.v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4.xml"/><Relationship Id="rId2" Type="http://schemas.openxmlformats.org/officeDocument/2006/relationships/vmlDrawing" Target="../drawings/vmlDrawing354.v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5.xml"/><Relationship Id="rId2" Type="http://schemas.openxmlformats.org/officeDocument/2006/relationships/vmlDrawing" Target="../drawings/vmlDrawing355.v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6.xml"/><Relationship Id="rId2" Type="http://schemas.openxmlformats.org/officeDocument/2006/relationships/vmlDrawing" Target="../drawings/vmlDrawing356.v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7.xml"/><Relationship Id="rId2" Type="http://schemas.openxmlformats.org/officeDocument/2006/relationships/vmlDrawing" Target="../drawings/vmlDrawing357.v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8.xml"/><Relationship Id="rId2" Type="http://schemas.openxmlformats.org/officeDocument/2006/relationships/vmlDrawing" Target="../drawings/vmlDrawing358.v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9.xml"/><Relationship Id="rId2" Type="http://schemas.openxmlformats.org/officeDocument/2006/relationships/vmlDrawing" Target="../drawings/vmlDrawing359.vml"/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0.xml"/><Relationship Id="rId2" Type="http://schemas.openxmlformats.org/officeDocument/2006/relationships/vmlDrawing" Target="../drawings/vmlDrawing360.vml"/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1.xml"/><Relationship Id="rId2" Type="http://schemas.openxmlformats.org/officeDocument/2006/relationships/vmlDrawing" Target="../drawings/vmlDrawing361.vml"/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2.xml"/><Relationship Id="rId2" Type="http://schemas.openxmlformats.org/officeDocument/2006/relationships/vmlDrawing" Target="../drawings/vmlDrawing362.vml"/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abSelected="1" topLeftCell="A25" zoomScale="80" zoomScaleNormal="80" workbookViewId="0">
      <selection activeCell="E44" sqref="E4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199097460.25999999</v>
      </c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'20180202'!B11+'20180205'!B9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B12+'20180201'!B15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/>
    </row>
    <row r="18" spans="1:14" x14ac:dyDescent="0.25">
      <c r="G18" s="1" t="s">
        <v>12</v>
      </c>
      <c r="H18" s="2"/>
      <c r="I18" s="15"/>
    </row>
    <row r="19" spans="1:14" x14ac:dyDescent="0.25">
      <c r="A19" s="2"/>
      <c r="G19" s="1" t="s">
        <v>24</v>
      </c>
      <c r="H19" s="2"/>
      <c r="I19" s="15">
        <f>I18+I17-I16</f>
        <v>2000000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-178505</v>
      </c>
      <c r="G34" s="16" t="s">
        <v>296</v>
      </c>
      <c r="H34" s="2">
        <f>E40</f>
        <v>17303753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-429864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-6678</v>
      </c>
      <c r="G36" s="40" t="s">
        <v>298</v>
      </c>
      <c r="H36" s="41">
        <f>H34+H35</f>
        <v>17308910.605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546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17303753</v>
      </c>
    </row>
    <row r="41" spans="1:23" s="9" customFormat="1" x14ac:dyDescent="0.25">
      <c r="A41"/>
      <c r="B41"/>
      <c r="D41" s="1" t="s">
        <v>75</v>
      </c>
      <c r="E41" s="2">
        <v>17181730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-114519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-156185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264155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56276329.140000001</v>
      </c>
      <c r="D4" s="1" t="s">
        <v>11</v>
      </c>
      <c r="E4" s="38">
        <v>21488742.27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255373789.39999998</v>
      </c>
      <c r="D5" s="1" t="s">
        <v>12</v>
      </c>
      <c r="E5" s="2">
        <v>10334632.58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'20180201'!E10+'20180202'!E8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'20180201'!B11+'20180202'!B9</f>
        <v>1786917.8</v>
      </c>
      <c r="D11" s="1" t="s">
        <v>381</v>
      </c>
      <c r="E11" s="2">
        <f>E8+'20180201'!E11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B12+'20180201'!B15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11172451.869999999</v>
      </c>
    </row>
    <row r="18" spans="1:14" x14ac:dyDescent="0.25">
      <c r="G18" s="1" t="s">
        <v>12</v>
      </c>
      <c r="H18" s="2"/>
      <c r="I18" s="15">
        <v>422766</v>
      </c>
    </row>
    <row r="19" spans="1:14" x14ac:dyDescent="0.25">
      <c r="A19" s="2"/>
      <c r="G19" s="1" t="s">
        <v>24</v>
      </c>
      <c r="H19" s="2"/>
      <c r="I19" s="15">
        <f>I18+I17-I16</f>
        <v>13595217.869999999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67033727.719999999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46430</v>
      </c>
      <c r="G34" s="16" t="s">
        <v>296</v>
      </c>
      <c r="H34" s="2">
        <f>E40</f>
        <v>17418272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-439005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-5884</v>
      </c>
      <c r="G36" s="40" t="s">
        <v>298</v>
      </c>
      <c r="H36" s="41">
        <f>H34+H35</f>
        <v>17423429.605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320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17418272</v>
      </c>
    </row>
    <row r="41" spans="1:23" s="9" customFormat="1" x14ac:dyDescent="0.25">
      <c r="A41"/>
      <c r="B41"/>
      <c r="D41" s="1" t="s">
        <v>75</v>
      </c>
      <c r="E41" s="2">
        <v>17337915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48386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90454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378674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9" sqref="D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31823374.649999999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21879323.370000001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254996698.48999998</v>
      </c>
      <c r="D5" s="1" t="s">
        <v>12</v>
      </c>
      <c r="E5" s="2">
        <v>9944051.4800000004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'20180131'!E10+'20180201'!E8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'20180131'!B11+'20180201'!B9</f>
        <v>1786917.8</v>
      </c>
      <c r="D11" s="1" t="s">
        <v>381</v>
      </c>
      <c r="E11" s="2">
        <f>E8+'20180131'!E11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'20180131'!B13+'20180201'!B12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B12+'20180131'!B15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11190046.869999999</v>
      </c>
    </row>
    <row r="18" spans="1:14" x14ac:dyDescent="0.25">
      <c r="G18" s="1" t="s">
        <v>12</v>
      </c>
      <c r="H18" s="2"/>
      <c r="I18" s="15">
        <v>420471</v>
      </c>
    </row>
    <row r="19" spans="1:14" x14ac:dyDescent="0.25">
      <c r="A19" s="2"/>
      <c r="G19" s="1" t="s">
        <v>24</v>
      </c>
      <c r="H19" s="2"/>
      <c r="I19" s="15">
        <f>I18+I17-I16</f>
        <v>13610517.869999999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66263760.709999993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272611</v>
      </c>
      <c r="G34" s="16" t="s">
        <v>296</v>
      </c>
      <c r="H34" s="2">
        <f>E40</f>
        <v>17369885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-385893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-4714</v>
      </c>
      <c r="G36" s="40" t="s">
        <v>298</v>
      </c>
      <c r="H36" s="41">
        <f>H34+H35</f>
        <v>17375042.605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104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17369885</v>
      </c>
    </row>
    <row r="41" spans="1:23" s="9" customFormat="1" x14ac:dyDescent="0.25">
      <c r="A41"/>
      <c r="B41"/>
      <c r="D41" s="1" t="s">
        <v>75</v>
      </c>
      <c r="E41" s="2">
        <v>17274461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48881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76306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330287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23" sqref="A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55216883.25</v>
      </c>
      <c r="D4" s="1" t="s">
        <v>11</v>
      </c>
      <c r="E4" s="38">
        <v>22585843.469999999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254314343.50999999</v>
      </c>
      <c r="D5" s="1" t="s">
        <v>12</v>
      </c>
      <c r="E5" s="2">
        <v>9237531.3800000008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'20180130'!E10+'20180131'!E8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'20180130'!B11+'20180131'!B9</f>
        <v>1786917.8</v>
      </c>
      <c r="D11" s="1" t="s">
        <v>381</v>
      </c>
      <c r="E11" s="2">
        <f>E8+'20180130'!E11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'20180130'!B13+'20180131'!B12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-2784780</v>
      </c>
    </row>
    <row r="15" spans="1:10" x14ac:dyDescent="0.25">
      <c r="A15" s="1" t="s">
        <v>380</v>
      </c>
      <c r="B15" s="2">
        <f>B12+'20180130'!B15</f>
        <v>11353.189999999999</v>
      </c>
      <c r="G15" s="1"/>
      <c r="H15" s="1" t="s">
        <v>32</v>
      </c>
      <c r="I15" s="15">
        <f>I14+I13</f>
        <v>-2784780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11211160.869999999</v>
      </c>
    </row>
    <row r="18" spans="1:14" x14ac:dyDescent="0.25">
      <c r="G18" s="1" t="s">
        <v>12</v>
      </c>
      <c r="H18" s="2"/>
      <c r="I18" s="15">
        <v>417717</v>
      </c>
    </row>
    <row r="19" spans="1:14" x14ac:dyDescent="0.25">
      <c r="A19" s="2"/>
      <c r="G19" s="1" t="s">
        <v>24</v>
      </c>
      <c r="H19" s="2"/>
      <c r="I19" s="15">
        <f>I18+I17-I16</f>
        <v>13628877.869999999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64872131.630000003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7" sqref="A17:E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55917194.939999998</v>
      </c>
      <c r="D4" s="1" t="s">
        <v>11</v>
      </c>
      <c r="E4" s="38">
        <v>21765610.539999999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255014655.19999999</v>
      </c>
      <c r="D5" s="1" t="s">
        <v>12</v>
      </c>
      <c r="E5" s="2">
        <v>10057764.310000001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'20180129'!E10+'20180130'!E8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'20180129'!B11+'20180130'!B9</f>
        <v>1786917.8</v>
      </c>
      <c r="D11" s="1" t="s">
        <v>381</v>
      </c>
      <c r="E11" s="2">
        <f>E8+'20180129'!E11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'20180129'!B13+'20180130'!B12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-2823480</v>
      </c>
    </row>
    <row r="15" spans="1:10" x14ac:dyDescent="0.25">
      <c r="A15" s="1" t="s">
        <v>380</v>
      </c>
      <c r="B15" s="2">
        <f>B12+'20180129'!B15</f>
        <v>11353.189999999999</v>
      </c>
      <c r="G15" s="1"/>
      <c r="H15" s="1" t="s">
        <v>32</v>
      </c>
      <c r="I15" s="15">
        <f>I14+I13</f>
        <v>-2823480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11166655.869999999</v>
      </c>
    </row>
    <row r="18" spans="1:14" x14ac:dyDescent="0.25">
      <c r="G18" s="1" t="s">
        <v>12</v>
      </c>
      <c r="H18" s="2"/>
      <c r="I18" s="15">
        <v>423522</v>
      </c>
    </row>
    <row r="19" spans="1:14" x14ac:dyDescent="0.25">
      <c r="A19" s="2"/>
      <c r="G19" s="1" t="s">
        <v>24</v>
      </c>
      <c r="H19" s="2"/>
      <c r="I19" s="15">
        <f>I18+I17-I16</f>
        <v>13590177.869999999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66398481.25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8" sqref="A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'20180126'!E10+'20180129'!E8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'20180126'!B11+'20180129'!B9</f>
        <v>1786917.8</v>
      </c>
      <c r="D11" s="1" t="s">
        <v>381</v>
      </c>
      <c r="E11" s="2">
        <f>E8+'20180126'!E11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'20180126'!B13+'20180129'!B12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B12+'20180126'!B15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11105176.869999999</v>
      </c>
    </row>
    <row r="18" spans="1:14" x14ac:dyDescent="0.25">
      <c r="G18" s="1" t="s">
        <v>12</v>
      </c>
      <c r="H18" s="2"/>
      <c r="I18" s="15">
        <v>431541</v>
      </c>
    </row>
    <row r="19" spans="1:14" x14ac:dyDescent="0.25">
      <c r="A19" s="2"/>
      <c r="G19" s="1" t="s">
        <v>24</v>
      </c>
      <c r="H19" s="2"/>
      <c r="I19" s="15">
        <f>I18+I17-I16</f>
        <v>13536717.869999999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67956446.379999995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-578077</v>
      </c>
      <c r="G34" s="16" t="s">
        <v>296</v>
      </c>
      <c r="H34" s="2">
        <f>E40</f>
        <v>17274136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-425001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-5972</v>
      </c>
      <c r="G36" s="40" t="s">
        <v>298</v>
      </c>
      <c r="H36" s="41">
        <f>H34+H35</f>
        <v>17279293.605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17274136</v>
      </c>
    </row>
    <row r="41" spans="1:23" s="9" customFormat="1" x14ac:dyDescent="0.25">
      <c r="A41"/>
      <c r="B41"/>
      <c r="D41" s="1" t="s">
        <v>75</v>
      </c>
      <c r="E41" s="2">
        <v>17112324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12199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11421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234538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B1" zoomScale="80" zoomScaleNormal="80" workbookViewId="0">
      <selection activeCell="J3" sqref="J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'20180125'!E10+'20180126'!E8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'20180125'!B11+'20180126'!B9</f>
        <v>1786917.8</v>
      </c>
      <c r="D11" s="1" t="s">
        <v>381</v>
      </c>
      <c r="E11" s="2">
        <f>E8+'20180125'!E11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'20180125'!B13+'20180126'!B12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-2848320</v>
      </c>
    </row>
    <row r="15" spans="1:10" x14ac:dyDescent="0.25">
      <c r="A15" s="1" t="s">
        <v>380</v>
      </c>
      <c r="B15" s="2">
        <f>B12+'20180125'!B15</f>
        <v>11353.189999999999</v>
      </c>
      <c r="G15" s="1"/>
      <c r="H15" s="1" t="s">
        <v>32</v>
      </c>
      <c r="I15" s="15">
        <f>I14+I13</f>
        <v>-2848320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11129188.869999999</v>
      </c>
    </row>
    <row r="18" spans="1:14" x14ac:dyDescent="0.25">
      <c r="G18" s="1" t="s">
        <v>12</v>
      </c>
      <c r="H18" s="2"/>
      <c r="I18" s="15">
        <v>428409</v>
      </c>
    </row>
    <row r="19" spans="1:14" x14ac:dyDescent="0.25">
      <c r="A19" s="2"/>
      <c r="G19" s="1" t="s">
        <v>24</v>
      </c>
      <c r="H19" s="2"/>
      <c r="I19" s="15">
        <f>I18+I17-I16</f>
        <v>13557597.869999999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67953314.379999995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-466684</v>
      </c>
      <c r="G34" s="16" t="s">
        <v>296</v>
      </c>
      <c r="H34" s="2">
        <f>E40</f>
        <v>17261938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-380949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-3612</v>
      </c>
      <c r="G36" s="40" t="s">
        <v>298</v>
      </c>
      <c r="H36" s="41">
        <f>H34+H35</f>
        <v>17267095.605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17261938</v>
      </c>
    </row>
    <row r="41" spans="1:23" s="9" customFormat="1" x14ac:dyDescent="0.25">
      <c r="A41"/>
      <c r="B41"/>
      <c r="D41" s="1" t="s">
        <v>75</v>
      </c>
      <c r="E41" s="2">
        <v>17100903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35356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-16785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222340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I21" sqref="I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56958684.119999997</v>
      </c>
      <c r="D4" s="1" t="s">
        <v>11</v>
      </c>
      <c r="E4" s="38">
        <v>20353359.030000001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11470015.82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'20180124'!E10+'20180125'!E8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'20180124'!B11+'20180125'!B9</f>
        <v>1786917.8</v>
      </c>
      <c r="D11" s="1" t="s">
        <v>381</v>
      </c>
      <c r="E11" s="2">
        <f>E8+'20180124'!E11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'20180124'!B13+'20180125'!B12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B12+'20180124'!B15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11111800.869999999</v>
      </c>
    </row>
    <row r="18" spans="1:14" x14ac:dyDescent="0.25">
      <c r="G18" s="1" t="s">
        <v>12</v>
      </c>
      <c r="H18" s="2"/>
      <c r="I18" s="15">
        <v>430677</v>
      </c>
    </row>
    <row r="19" spans="1:14" x14ac:dyDescent="0.25">
      <c r="A19" s="2"/>
      <c r="G19" s="1" t="s">
        <v>24</v>
      </c>
      <c r="H19" s="2"/>
      <c r="I19" s="15">
        <f>I18+I17-I16</f>
        <v>13542477.869999999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68859376.939999998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-871872</v>
      </c>
      <c r="G34" s="16" t="s">
        <v>296</v>
      </c>
      <c r="H34" s="2">
        <f>E40</f>
        <v>17226581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-300434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-3659</v>
      </c>
      <c r="G36" s="40" t="s">
        <v>298</v>
      </c>
      <c r="H36" s="41">
        <f>H34+H35</f>
        <v>17231738.605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-139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17226581</v>
      </c>
    </row>
    <row r="41" spans="1:23" s="9" customFormat="1" x14ac:dyDescent="0.25">
      <c r="A41"/>
      <c r="B41"/>
      <c r="D41" s="1" t="s">
        <v>75</v>
      </c>
      <c r="E41" s="2">
        <v>17117688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-84569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-124315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186983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56976640.829999998</v>
      </c>
      <c r="D4" s="1" t="s">
        <v>11</v>
      </c>
      <c r="E4" s="38">
        <v>20512754.460000001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256074101.09</v>
      </c>
      <c r="D5" s="1" t="s">
        <v>12</v>
      </c>
      <c r="E5" s="2">
        <v>11310620.390000001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'20180123'!E10+'20180124'!E8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'20180123'!B11+'20180124'!B9</f>
        <v>1786917.8</v>
      </c>
      <c r="D11" s="1" t="s">
        <v>381</v>
      </c>
      <c r="E11" s="2">
        <f>E8+'20180123'!E11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'20180123'!B13+'20180124'!B12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-2875500</v>
      </c>
    </row>
    <row r="15" spans="1:10" x14ac:dyDescent="0.25">
      <c r="A15" s="1" t="s">
        <v>380</v>
      </c>
      <c r="B15" s="2">
        <f>B12+'20180123'!B15</f>
        <v>11353.189999999999</v>
      </c>
      <c r="G15" s="1"/>
      <c r="H15" s="1" t="s">
        <v>32</v>
      </c>
      <c r="I15" s="15">
        <f>I14+I13</f>
        <v>-2875500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11122357.869999999</v>
      </c>
    </row>
    <row r="18" spans="1:14" x14ac:dyDescent="0.25">
      <c r="G18" s="1" t="s">
        <v>12</v>
      </c>
      <c r="H18" s="2"/>
      <c r="I18" s="15">
        <v>429300</v>
      </c>
    </row>
    <row r="19" spans="1:14" x14ac:dyDescent="0.25">
      <c r="A19" s="2"/>
      <c r="G19" s="1" t="s">
        <v>24</v>
      </c>
      <c r="H19" s="2"/>
      <c r="I19" s="15">
        <f>I18+I17-I16</f>
        <v>13551657.869999999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68716561.219999999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-723608</v>
      </c>
      <c r="G34" s="16" t="s">
        <v>296</v>
      </c>
      <c r="H34" s="2">
        <f>E40</f>
        <v>17311150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-348542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-5207</v>
      </c>
      <c r="G36" s="40" t="s">
        <v>298</v>
      </c>
      <c r="H36" s="41">
        <f>H34+H35</f>
        <v>17316307.605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17311150</v>
      </c>
    </row>
    <row r="41" spans="1:23" s="9" customFormat="1" x14ac:dyDescent="0.25">
      <c r="A41"/>
      <c r="B41"/>
      <c r="D41" s="1" t="s">
        <v>75</v>
      </c>
      <c r="E41" s="2">
        <v>17242003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122300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146017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122300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271552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4" sqref="B8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56186545.590000004</v>
      </c>
      <c r="D4" s="1" t="s">
        <v>11</v>
      </c>
      <c r="E4" s="38">
        <v>21296403.43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255284005.84999999</v>
      </c>
      <c r="D5" s="1" t="s">
        <v>12</v>
      </c>
      <c r="E5" s="2">
        <v>10526971.42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'20180122'!E10+'20180123'!E8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'20180122'!B11+'20180123'!B9</f>
        <v>1786917.8</v>
      </c>
      <c r="D11" s="1" t="s">
        <v>381</v>
      </c>
      <c r="E11" s="2">
        <f>E8+'20180122'!E11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'20180122'!B13+'20180123'!B12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-2824020</v>
      </c>
    </row>
    <row r="15" spans="1:10" x14ac:dyDescent="0.25">
      <c r="A15" s="1" t="s">
        <v>380</v>
      </c>
      <c r="B15" s="2">
        <f>B12+'20180122'!B15</f>
        <v>11353.189999999999</v>
      </c>
      <c r="G15" s="1"/>
      <c r="H15" s="1" t="s">
        <v>32</v>
      </c>
      <c r="I15" s="15">
        <f>I14+I13</f>
        <v>-2824020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11166034.869999999</v>
      </c>
    </row>
    <row r="18" spans="1:14" x14ac:dyDescent="0.25">
      <c r="G18" s="1" t="s">
        <v>12</v>
      </c>
      <c r="H18" s="2"/>
      <c r="I18" s="15">
        <v>423603</v>
      </c>
    </row>
    <row r="19" spans="1:14" x14ac:dyDescent="0.25">
      <c r="A19" s="2"/>
      <c r="G19" s="1" t="s">
        <v>24</v>
      </c>
      <c r="H19" s="2"/>
      <c r="I19" s="15">
        <f>I18+I17-I16</f>
        <v>13589637.869999999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67137120.010000005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-316982</v>
      </c>
      <c r="G34" s="16" t="s">
        <v>296</v>
      </c>
      <c r="H34" s="2">
        <f>E40</f>
        <v>17309806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-310195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-2851</v>
      </c>
      <c r="G36" s="40" t="s">
        <v>298</v>
      </c>
      <c r="H36" s="41">
        <f>H34+H35</f>
        <v>17314963.605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-215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17309806</v>
      </c>
    </row>
    <row r="41" spans="1:23" s="9" customFormat="1" x14ac:dyDescent="0.25">
      <c r="A41"/>
      <c r="B41"/>
      <c r="D41" s="1" t="s">
        <v>75</v>
      </c>
      <c r="E41" s="2">
        <v>17221743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120956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125758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120956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270208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I21" sqref="I21: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21535640.879999999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254996698.49000001</v>
      </c>
      <c r="D5" s="1" t="s">
        <v>12</v>
      </c>
      <c r="E5" s="2">
        <v>10287733.970000001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'20180119'!E10+'20180122'!E8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'20180119'!B11+'20180122'!B9</f>
        <v>1786917.8</v>
      </c>
      <c r="D11" s="1" t="s">
        <v>381</v>
      </c>
      <c r="E11" s="2">
        <f>E8+'20180119'!E11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'20180119'!B13+'20180122'!B12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-2817720</v>
      </c>
    </row>
    <row r="15" spans="1:10" x14ac:dyDescent="0.25">
      <c r="A15" s="1" t="s">
        <v>380</v>
      </c>
      <c r="B15" s="2">
        <f>B12+'20180119'!B15</f>
        <v>11353.189999999999</v>
      </c>
      <c r="G15" s="1"/>
      <c r="H15" s="1" t="s">
        <v>32</v>
      </c>
      <c r="I15" s="15">
        <f>I14+I13</f>
        <v>-2817720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11173279.869999999</v>
      </c>
    </row>
    <row r="18" spans="1:14" x14ac:dyDescent="0.25">
      <c r="G18" s="1" t="s">
        <v>12</v>
      </c>
      <c r="H18" s="2"/>
      <c r="I18" s="15">
        <v>422658</v>
      </c>
    </row>
    <row r="19" spans="1:14" x14ac:dyDescent="0.25">
      <c r="A19" s="2"/>
      <c r="G19" s="1" t="s">
        <v>24</v>
      </c>
      <c r="H19" s="2"/>
      <c r="I19" s="15">
        <f>I18+I17-I16</f>
        <v>13595937.869999999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66609630.199999996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-135004</v>
      </c>
      <c r="G34" s="16" t="s">
        <v>296</v>
      </c>
      <c r="H34" s="2">
        <f>E40</f>
        <v>17188850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-281368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-2323</v>
      </c>
      <c r="G36" s="40" t="s">
        <v>298</v>
      </c>
      <c r="H36" s="41">
        <f>H34+H35</f>
        <v>17194007.605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-237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17188850</v>
      </c>
    </row>
    <row r="41" spans="1:23" s="9" customFormat="1" x14ac:dyDescent="0.25">
      <c r="A41"/>
      <c r="B41"/>
      <c r="D41" s="1" t="s">
        <v>75</v>
      </c>
      <c r="E41" s="2">
        <v>17095985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20767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-7040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-26830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149252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B34" sqref="B34: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56049845.329999998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60642453.57</v>
      </c>
      <c r="D4" s="1" t="s">
        <v>11</v>
      </c>
      <c r="E4" s="38">
        <v>21675278.27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254871001.52000001</v>
      </c>
      <c r="D5" s="1" t="s">
        <v>12</v>
      </c>
      <c r="E5" s="2">
        <v>10148096.58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1998.4</v>
      </c>
      <c r="G8" s="1"/>
      <c r="H8" s="1"/>
    </row>
    <row r="9" spans="1:10" x14ac:dyDescent="0.25">
      <c r="A9" s="1" t="s">
        <v>82</v>
      </c>
      <c r="B9" s="2">
        <v>47614.93</v>
      </c>
      <c r="D9" s="1" t="s">
        <v>88</v>
      </c>
      <c r="E9" s="3">
        <v>1279</v>
      </c>
      <c r="H9" s="1"/>
    </row>
    <row r="10" spans="1:10" x14ac:dyDescent="0.25">
      <c r="A10" s="1" t="s">
        <v>83</v>
      </c>
      <c r="B10" s="2">
        <v>143000000</v>
      </c>
      <c r="D10" s="1" t="s">
        <v>85</v>
      </c>
      <c r="E10" s="2">
        <f>'20180118'!E10+'20180119'!E8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'20180118'!B11+'20180119'!B9</f>
        <v>1786917.8</v>
      </c>
      <c r="D11" s="1" t="s">
        <v>381</v>
      </c>
      <c r="E11" s="2">
        <f>E8+'20180118'!E11</f>
        <v>24150.400000000001</v>
      </c>
      <c r="G11" s="1"/>
      <c r="H11" s="1" t="s">
        <v>43</v>
      </c>
      <c r="I11" s="3">
        <f>SUM(J4:J9)</f>
        <v>-3</v>
      </c>
    </row>
    <row r="12" spans="1:10" x14ac:dyDescent="0.25">
      <c r="A12" s="1" t="s">
        <v>86</v>
      </c>
      <c r="B12" s="18">
        <v>333.22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'20180118'!B13+'20180119'!B12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-2813760</v>
      </c>
    </row>
    <row r="15" spans="1:10" x14ac:dyDescent="0.25">
      <c r="A15" s="1" t="s">
        <v>380</v>
      </c>
      <c r="B15" s="2">
        <f>B12+'20180118'!B15</f>
        <v>11353.189999999999</v>
      </c>
      <c r="G15" s="1"/>
      <c r="H15" s="1" t="s">
        <v>32</v>
      </c>
      <c r="I15" s="15">
        <f>I14+I13</f>
        <v>-2813760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11191288.869999999</v>
      </c>
    </row>
    <row r="18" spans="1:14" x14ac:dyDescent="0.25">
      <c r="G18" s="1" t="s">
        <v>12</v>
      </c>
      <c r="H18" s="2"/>
      <c r="I18" s="15">
        <v>420309</v>
      </c>
    </row>
    <row r="19" spans="1:14" x14ac:dyDescent="0.25">
      <c r="A19" s="2"/>
      <c r="G19" s="1" t="s">
        <v>24</v>
      </c>
      <c r="H19" s="2"/>
      <c r="I19" s="15">
        <f>I18+I17-I16</f>
        <v>13611597.869999999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71210859.150000006</v>
      </c>
      <c r="G26" s="1"/>
      <c r="H26" s="1" t="s">
        <v>355</v>
      </c>
      <c r="I26" s="2">
        <v>151.21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2482.83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-92544</v>
      </c>
      <c r="G34" s="16" t="s">
        <v>296</v>
      </c>
      <c r="H34" s="2">
        <f>E40</f>
        <v>17168083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-268042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-1694</v>
      </c>
      <c r="G36" s="40" t="s">
        <v>298</v>
      </c>
      <c r="H36" s="41">
        <f>H34+H35</f>
        <v>17173240.605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17168083</v>
      </c>
    </row>
    <row r="41" spans="1:23" s="9" customFormat="1" x14ac:dyDescent="0.25">
      <c r="A41"/>
      <c r="B41"/>
      <c r="D41" s="1" t="s">
        <v>75</v>
      </c>
      <c r="E41" s="2">
        <v>17103025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-29015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-46007</v>
      </c>
    </row>
    <row r="44" spans="1:23" x14ac:dyDescent="0.25">
      <c r="A44" s="8" t="s">
        <v>233</v>
      </c>
      <c r="D44" s="1" t="s">
        <v>375</v>
      </c>
      <c r="E44" s="2">
        <v>30467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-59482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128485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28490332.25</v>
      </c>
      <c r="D3" s="1" t="s">
        <v>1</v>
      </c>
      <c r="E3" s="18">
        <v>38516567.490000002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60642453.509999998</v>
      </c>
      <c r="D4" s="1" t="s">
        <v>11</v>
      </c>
      <c r="E4" s="38">
        <v>26390070.329999998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248150983.46000001</v>
      </c>
      <c r="D5" s="1" t="s">
        <v>12</v>
      </c>
      <c r="E5" s="2">
        <v>12126497.16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5803.2</v>
      </c>
      <c r="G8" s="1"/>
      <c r="H8" s="1"/>
    </row>
    <row r="9" spans="1:10" x14ac:dyDescent="0.25">
      <c r="A9" s="1" t="s">
        <v>82</v>
      </c>
      <c r="B9" s="2">
        <v>18197.7</v>
      </c>
      <c r="D9" s="1" t="s">
        <v>88</v>
      </c>
      <c r="E9" s="3">
        <v>3972</v>
      </c>
      <c r="H9" s="1"/>
    </row>
    <row r="10" spans="1:10" x14ac:dyDescent="0.25">
      <c r="A10" s="1" t="s">
        <v>83</v>
      </c>
      <c r="B10" s="2">
        <v>132000000</v>
      </c>
      <c r="D10" s="1" t="s">
        <v>85</v>
      </c>
      <c r="E10" s="2">
        <f>'20180117'!E10+'20180118'!E8</f>
        <v>777169.09999999939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'20180117'!B11+'20180118'!B9</f>
        <v>1739302.87</v>
      </c>
      <c r="D11" s="1" t="s">
        <v>381</v>
      </c>
      <c r="E11" s="2">
        <f>E8+'20180117'!E11</f>
        <v>22152</v>
      </c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>
        <v>1452.64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'20180117'!B13+'20180118'!B12</f>
        <v>280377.19</v>
      </c>
      <c r="E13" s="2"/>
      <c r="G13" s="1"/>
      <c r="H13" s="1" t="s">
        <v>30</v>
      </c>
      <c r="I13" s="15">
        <v>5562480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-1854840</v>
      </c>
    </row>
    <row r="15" spans="1:10" x14ac:dyDescent="0.25">
      <c r="A15" s="1" t="s">
        <v>380</v>
      </c>
      <c r="B15" s="2">
        <f>B12+'20180117'!B15</f>
        <v>11019.97</v>
      </c>
      <c r="G15" s="1"/>
      <c r="H15" s="1" t="s">
        <v>32</v>
      </c>
      <c r="I15" s="15">
        <f>I14+I13</f>
        <v>3707640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10733170.08</v>
      </c>
    </row>
    <row r="18" spans="1:14" x14ac:dyDescent="0.25">
      <c r="G18" s="1" t="s">
        <v>12</v>
      </c>
      <c r="H18" s="2"/>
      <c r="I18" s="15">
        <v>834372</v>
      </c>
    </row>
    <row r="19" spans="1:14" x14ac:dyDescent="0.25">
      <c r="A19" s="2"/>
      <c r="G19" s="1" t="s">
        <v>24</v>
      </c>
      <c r="H19" s="2"/>
      <c r="I19" s="15">
        <f>I18+I17-I16</f>
        <v>13567542.08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466437.69</v>
      </c>
      <c r="N21" s="2"/>
    </row>
    <row r="22" spans="1:14" x14ac:dyDescent="0.25">
      <c r="G22" s="1"/>
      <c r="H22" s="1" t="s">
        <v>39</v>
      </c>
      <c r="I22" s="15">
        <v>109489.36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611165.9</v>
      </c>
    </row>
    <row r="26" spans="1:14" x14ac:dyDescent="0.25">
      <c r="A26" s="1" t="s">
        <v>71</v>
      </c>
      <c r="B26" s="2">
        <f>B4+E5+I18</f>
        <v>73603322.670000002</v>
      </c>
      <c r="G26" s="1"/>
      <c r="H26" s="1" t="s">
        <v>355</v>
      </c>
      <c r="I26" s="2">
        <v>668.2</v>
      </c>
    </row>
    <row r="27" spans="1:14" x14ac:dyDescent="0.25">
      <c r="A27" s="1" t="s">
        <v>90</v>
      </c>
      <c r="B27" s="2">
        <f>$B$13+$E$10+$I$25</f>
        <v>1668712.1899999995</v>
      </c>
      <c r="H27" s="1" t="s">
        <v>382</v>
      </c>
      <c r="I27" s="2">
        <f>I22-'20180102'!I22</f>
        <v>6607.1499999999942</v>
      </c>
    </row>
    <row r="28" spans="1:14" x14ac:dyDescent="0.25">
      <c r="A28" s="1" t="s">
        <v>356</v>
      </c>
      <c r="B28" s="2">
        <f>B12+E8+I26</f>
        <v>7924.04</v>
      </c>
    </row>
    <row r="29" spans="1:14" x14ac:dyDescent="0.25">
      <c r="A29" s="1" t="s">
        <v>383</v>
      </c>
      <c r="B29" s="2">
        <f>B15+E11+I27</f>
        <v>39779.119999999995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-705321</v>
      </c>
      <c r="G34" s="16" t="s">
        <v>296</v>
      </c>
      <c r="H34" s="2">
        <f>E40</f>
        <v>17197098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-1195309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-7903</v>
      </c>
      <c r="G36" s="40" t="s">
        <v>298</v>
      </c>
      <c r="H36" s="41">
        <f>H34+H35</f>
        <v>17202255.605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6433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17197098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-564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-19538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18974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157500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24203055.09</v>
      </c>
      <c r="D3" s="1" t="s">
        <v>1</v>
      </c>
      <c r="E3" s="18">
        <v>42179928.490000002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89431449.840000004</v>
      </c>
      <c r="D4" s="1" t="s">
        <v>11</v>
      </c>
      <c r="E4" s="38">
        <v>21277414.809999999</v>
      </c>
      <c r="H4" s="1" t="s">
        <v>370</v>
      </c>
      <c r="I4" s="13">
        <v>7</v>
      </c>
      <c r="J4" s="13"/>
    </row>
    <row r="5" spans="1:10" x14ac:dyDescent="0.25">
      <c r="A5" s="1" t="s">
        <v>3</v>
      </c>
      <c r="B5" s="2">
        <v>238646389.83000001</v>
      </c>
      <c r="D5" s="1" t="s">
        <v>12</v>
      </c>
      <c r="E5" s="2">
        <v>27682117.260000002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149214939.99000001</v>
      </c>
      <c r="D6" s="1" t="s">
        <v>4</v>
      </c>
      <c r="E6" s="2">
        <v>11000000</v>
      </c>
      <c r="H6" s="1" t="s">
        <v>323</v>
      </c>
      <c r="I6" s="13">
        <v>5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10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3507.2</v>
      </c>
      <c r="G8" s="1"/>
      <c r="H8" s="1"/>
    </row>
    <row r="9" spans="1:10" x14ac:dyDescent="0.25">
      <c r="A9" s="1" t="s">
        <v>82</v>
      </c>
      <c r="B9" s="2">
        <v>11884.9</v>
      </c>
      <c r="D9" s="1" t="s">
        <v>88</v>
      </c>
      <c r="E9" s="3">
        <v>2192</v>
      </c>
      <c r="H9" s="1"/>
    </row>
    <row r="10" spans="1:10" x14ac:dyDescent="0.25">
      <c r="A10" s="1" t="s">
        <v>83</v>
      </c>
      <c r="B10" s="2">
        <v>125000000</v>
      </c>
      <c r="D10" s="1" t="s">
        <v>85</v>
      </c>
      <c r="E10" s="2">
        <f>'20180116'!E10+'20180117'!E8</f>
        <v>771365.89999999944</v>
      </c>
      <c r="G10" s="1"/>
      <c r="H10" s="1" t="s">
        <v>42</v>
      </c>
      <c r="I10" s="3">
        <f>SUMIF(I4:I9,"&gt;=0")</f>
        <v>22</v>
      </c>
    </row>
    <row r="11" spans="1:10" x14ac:dyDescent="0.25">
      <c r="A11" s="1" t="s">
        <v>84</v>
      </c>
      <c r="B11" s="2">
        <f>'20180116'!B11+'20180117'!B9</f>
        <v>1721105.1700000002</v>
      </c>
      <c r="D11" s="1" t="s">
        <v>381</v>
      </c>
      <c r="E11" s="2">
        <f>E8+'20180116'!E11</f>
        <v>16348.8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1319.67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'20180116'!B13+'20180117'!B12</f>
        <v>278924.55</v>
      </c>
      <c r="E13" s="2"/>
      <c r="G13" s="1"/>
      <c r="H13" s="1" t="s">
        <v>30</v>
      </c>
      <c r="I13" s="15">
        <v>20430480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-6508980</v>
      </c>
    </row>
    <row r="15" spans="1:10" x14ac:dyDescent="0.25">
      <c r="A15" s="1" t="s">
        <v>380</v>
      </c>
      <c r="B15" s="2">
        <f>B12+'20180116'!B15</f>
        <v>9567.33</v>
      </c>
      <c r="G15" s="1"/>
      <c r="H15" s="1" t="s">
        <v>32</v>
      </c>
      <c r="I15" s="15">
        <f>I14+I13</f>
        <v>13921500</v>
      </c>
    </row>
    <row r="16" spans="1:10" x14ac:dyDescent="0.25">
      <c r="B16" s="2"/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17336341.280000001</v>
      </c>
    </row>
    <row r="18" spans="1:14" x14ac:dyDescent="0.25">
      <c r="G18" s="1" t="s">
        <v>12</v>
      </c>
      <c r="H18" s="2"/>
      <c r="I18" s="15">
        <v>3046158</v>
      </c>
    </row>
    <row r="19" spans="1:14" x14ac:dyDescent="0.25">
      <c r="A19" s="2"/>
      <c r="G19" s="1" t="s">
        <v>24</v>
      </c>
      <c r="H19" s="2"/>
      <c r="I19" s="15">
        <f>I18+I17-I16</f>
        <v>13382499.280000001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463541.26</v>
      </c>
      <c r="N21" s="2"/>
    </row>
    <row r="22" spans="1:14" x14ac:dyDescent="0.25">
      <c r="G22" s="1"/>
      <c r="H22" s="1" t="s">
        <v>39</v>
      </c>
      <c r="I22" s="15">
        <v>108821.16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607601.27</v>
      </c>
    </row>
    <row r="26" spans="1:14" x14ac:dyDescent="0.25">
      <c r="A26" s="1" t="s">
        <v>71</v>
      </c>
      <c r="B26" s="2">
        <f>B4+E5+I18</f>
        <v>120159725.10000001</v>
      </c>
      <c r="G26" s="1"/>
      <c r="H26" s="1" t="s">
        <v>355</v>
      </c>
      <c r="I26" s="2">
        <v>593.83000000000004</v>
      </c>
    </row>
    <row r="27" spans="1:14" x14ac:dyDescent="0.25">
      <c r="A27" s="1" t="s">
        <v>90</v>
      </c>
      <c r="B27" s="2">
        <f>$B$13+$E$10+$I$25</f>
        <v>1657891.7199999995</v>
      </c>
      <c r="H27" s="1" t="s">
        <v>382</v>
      </c>
      <c r="I27" s="2">
        <f>I22-'20180102'!I22</f>
        <v>5938.9499999999971</v>
      </c>
    </row>
    <row r="28" spans="1:14" x14ac:dyDescent="0.25">
      <c r="A28" s="1" t="s">
        <v>356</v>
      </c>
      <c r="B28" s="2">
        <f>B12+E8+I26</f>
        <v>5420.7</v>
      </c>
    </row>
    <row r="29" spans="1:14" x14ac:dyDescent="0.25">
      <c r="A29" s="1" t="s">
        <v>383</v>
      </c>
      <c r="B29" s="2">
        <f>B15+E11+I27</f>
        <v>31855.079999999994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1458</v>
      </c>
      <c r="D34" s="1" t="s">
        <v>78</v>
      </c>
      <c r="E34" s="2">
        <v>-2219262</v>
      </c>
      <c r="G34" s="16" t="s">
        <v>296</v>
      </c>
      <c r="H34" s="2">
        <f>E40</f>
        <v>17197662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365</v>
      </c>
      <c r="D35" s="1" t="s">
        <v>182</v>
      </c>
      <c r="E35" s="10">
        <v>-1619064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3142</v>
      </c>
      <c r="D36" s="1" t="s">
        <v>80</v>
      </c>
      <c r="E36" s="10">
        <v>-45282</v>
      </c>
      <c r="G36" s="40" t="s">
        <v>298</v>
      </c>
      <c r="H36" s="41">
        <f>H34+H35</f>
        <v>17202819.605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2576</v>
      </c>
      <c r="D37" s="1" t="s">
        <v>81</v>
      </c>
      <c r="E37" s="2">
        <v>7525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7541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17197662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-66884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-55548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-11336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158064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16932761.899999999</v>
      </c>
      <c r="D3" s="1" t="s">
        <v>1</v>
      </c>
      <c r="E3" s="18">
        <v>45189430.719999999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108056047.53</v>
      </c>
      <c r="D4" s="1" t="s">
        <v>11</v>
      </c>
      <c r="E4" s="38">
        <v>17507313.460000001</v>
      </c>
      <c r="H4" s="1" t="s">
        <v>370</v>
      </c>
      <c r="I4" s="13">
        <v>27</v>
      </c>
      <c r="J4" s="13"/>
    </row>
    <row r="5" spans="1:10" x14ac:dyDescent="0.25">
      <c r="A5" s="1" t="s">
        <v>3</v>
      </c>
      <c r="B5" s="2">
        <v>237998926.55000001</v>
      </c>
      <c r="D5" s="1" t="s">
        <v>12</v>
      </c>
      <c r="E5" s="2">
        <v>27682117.260000002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129942879.02</v>
      </c>
      <c r="D6" s="1" t="s">
        <v>4</v>
      </c>
      <c r="E6" s="2">
        <v>11000000</v>
      </c>
      <c r="H6" s="1" t="s">
        <v>323</v>
      </c>
      <c r="I6" s="13">
        <v>5</v>
      </c>
      <c r="J6" s="13">
        <v>-7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4792</v>
      </c>
      <c r="G8" s="1"/>
      <c r="H8" s="1"/>
    </row>
    <row r="9" spans="1:10" x14ac:dyDescent="0.25">
      <c r="A9" s="1" t="s">
        <v>82</v>
      </c>
      <c r="B9" s="2">
        <v>10117.120000000001</v>
      </c>
      <c r="D9" s="1" t="s">
        <v>88</v>
      </c>
      <c r="E9" s="3">
        <v>3073</v>
      </c>
      <c r="H9" s="1"/>
    </row>
    <row r="10" spans="1:10" x14ac:dyDescent="0.25">
      <c r="A10" s="1" t="s">
        <v>83</v>
      </c>
      <c r="B10" s="2">
        <v>113000000</v>
      </c>
      <c r="D10" s="1" t="s">
        <v>85</v>
      </c>
      <c r="E10" s="2">
        <f>'20180115'!E10+'20180116'!E8</f>
        <v>767858.69999999949</v>
      </c>
      <c r="G10" s="1"/>
      <c r="H10" s="1" t="s">
        <v>42</v>
      </c>
      <c r="I10" s="3">
        <f>SUMIF(I4:I9,"&gt;=0")</f>
        <v>48</v>
      </c>
    </row>
    <row r="11" spans="1:10" x14ac:dyDescent="0.25">
      <c r="A11" s="1" t="s">
        <v>84</v>
      </c>
      <c r="B11" s="2">
        <f>'20180115'!B11+'20180116'!B9</f>
        <v>1709220.2700000003</v>
      </c>
      <c r="D11" s="1" t="s">
        <v>381</v>
      </c>
      <c r="E11" s="2">
        <f>E8+'20180115'!E11</f>
        <v>12841.599999999999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1379.68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'20180115'!B13+'20180116'!B12</f>
        <v>277604.88</v>
      </c>
      <c r="E13" s="2"/>
      <c r="G13" s="1"/>
      <c r="H13" s="1" t="s">
        <v>30</v>
      </c>
      <c r="I13" s="15">
        <v>44113860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-6451620</v>
      </c>
    </row>
    <row r="15" spans="1:10" x14ac:dyDescent="0.25">
      <c r="A15" s="1" t="s">
        <v>380</v>
      </c>
      <c r="B15" s="2">
        <f>B12+'20180115'!B15</f>
        <v>8247.66</v>
      </c>
      <c r="G15" s="1"/>
      <c r="H15" s="1" t="s">
        <v>32</v>
      </c>
      <c r="I15" s="15">
        <f>I14+I13</f>
        <v>37662240</v>
      </c>
    </row>
    <row r="16" spans="1:10" x14ac:dyDescent="0.25">
      <c r="B16" s="2"/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13768973.109999999</v>
      </c>
    </row>
    <row r="18" spans="1:14" x14ac:dyDescent="0.25">
      <c r="G18" s="1" t="s">
        <v>12</v>
      </c>
      <c r="H18" s="2"/>
      <c r="I18" s="15">
        <v>6632118</v>
      </c>
    </row>
    <row r="19" spans="1:14" x14ac:dyDescent="0.25">
      <c r="A19" s="2"/>
      <c r="G19" s="1" t="s">
        <v>24</v>
      </c>
      <c r="H19" s="2"/>
      <c r="I19" s="15">
        <f>I18+I17-I16</f>
        <v>13401091.109999999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460967.33</v>
      </c>
      <c r="N21" s="2"/>
    </row>
    <row r="22" spans="1:14" x14ac:dyDescent="0.25">
      <c r="G22" s="1"/>
      <c r="H22" s="1" t="s">
        <v>39</v>
      </c>
      <c r="I22" s="15">
        <v>108227.33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604433.51</v>
      </c>
    </row>
    <row r="26" spans="1:14" x14ac:dyDescent="0.25">
      <c r="A26" s="1" t="s">
        <v>71</v>
      </c>
      <c r="B26" s="2">
        <f>B4+E5+I18</f>
        <v>142370282.78999999</v>
      </c>
      <c r="G26" s="1"/>
      <c r="H26" s="1" t="s">
        <v>355</v>
      </c>
      <c r="I26" s="2">
        <v>530.05999999999995</v>
      </c>
    </row>
    <row r="27" spans="1:14" x14ac:dyDescent="0.25">
      <c r="A27" s="1" t="s">
        <v>90</v>
      </c>
      <c r="B27" s="2">
        <f>$B$13+$E$10+$I$25</f>
        <v>1649897.0899999994</v>
      </c>
      <c r="H27" s="1" t="s">
        <v>382</v>
      </c>
      <c r="I27" s="2">
        <f>I26+'20180115'!I27</f>
        <v>5345.1200000000008</v>
      </c>
    </row>
    <row r="28" spans="1:14" x14ac:dyDescent="0.25">
      <c r="A28" s="1" t="s">
        <v>356</v>
      </c>
      <c r="B28" s="2">
        <f>B12+E8+I26</f>
        <v>6701.74</v>
      </c>
    </row>
    <row r="29" spans="1:14" x14ac:dyDescent="0.25">
      <c r="A29" s="1" t="s">
        <v>383</v>
      </c>
      <c r="B29" s="2">
        <f>B15+E11+I27</f>
        <v>26434.379999999997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1800</v>
      </c>
      <c r="D34" s="1" t="s">
        <v>78</v>
      </c>
      <c r="E34" s="2">
        <v>2057990</v>
      </c>
      <c r="G34" s="16" t="s">
        <v>296</v>
      </c>
      <c r="H34" s="2">
        <f>E40</f>
        <v>17264791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517</v>
      </c>
      <c r="D35" s="1" t="s">
        <v>182</v>
      </c>
      <c r="E35" s="10">
        <v>-1401386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4754</v>
      </c>
      <c r="D36" s="1" t="s">
        <v>80</v>
      </c>
      <c r="E36" s="10">
        <v>-41193</v>
      </c>
      <c r="G36" s="40" t="s">
        <v>298</v>
      </c>
      <c r="H36" s="41">
        <f>H34+H35</f>
        <v>17269948.605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2632</v>
      </c>
      <c r="D37" s="1" t="s">
        <v>81</v>
      </c>
      <c r="E37" s="2">
        <v>7835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9703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17264791</v>
      </c>
    </row>
    <row r="41" spans="1:23" s="9" customFormat="1" x14ac:dyDescent="0.25">
      <c r="A41"/>
      <c r="B41"/>
      <c r="D41" s="1" t="s">
        <v>75</v>
      </c>
      <c r="E41" s="2">
        <v>17157219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-397853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-379970</v>
      </c>
    </row>
    <row r="44" spans="1:23" x14ac:dyDescent="0.25">
      <c r="A44" s="8" t="s">
        <v>233</v>
      </c>
      <c r="D44" s="1" t="s">
        <v>375</v>
      </c>
      <c r="E44" s="2">
        <v>-67297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-330556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225193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75" sqref="B7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12201183.470000001</v>
      </c>
      <c r="D3" s="1" t="s">
        <v>1</v>
      </c>
      <c r="E3" s="18">
        <v>50252707.729999997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135583076.58000001</v>
      </c>
      <c r="D4" s="1" t="s">
        <v>11</v>
      </c>
      <c r="E4" s="38">
        <v>13357901.76</v>
      </c>
      <c r="H4" s="1" t="s">
        <v>370</v>
      </c>
      <c r="I4" s="13">
        <v>43</v>
      </c>
      <c r="J4" s="13"/>
    </row>
    <row r="5" spans="1:10" x14ac:dyDescent="0.25">
      <c r="A5" s="1" t="s">
        <v>3</v>
      </c>
      <c r="B5" s="2">
        <v>233791287.47</v>
      </c>
      <c r="D5" s="1" t="s">
        <v>12</v>
      </c>
      <c r="E5" s="2">
        <v>36894805.969999999</v>
      </c>
      <c r="H5" s="1" t="s">
        <v>372</v>
      </c>
      <c r="I5" s="13">
        <v>5</v>
      </c>
      <c r="J5" s="13"/>
    </row>
    <row r="6" spans="1:10" x14ac:dyDescent="0.25">
      <c r="A6" s="1" t="s">
        <v>11</v>
      </c>
      <c r="B6" s="37">
        <v>98208210.890000001</v>
      </c>
      <c r="D6" s="1" t="s">
        <v>4</v>
      </c>
      <c r="E6" s="2">
        <v>11000000</v>
      </c>
      <c r="H6" s="1" t="s">
        <v>323</v>
      </c>
      <c r="I6" s="13"/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3059.2</v>
      </c>
      <c r="G8" s="1"/>
      <c r="H8" s="1"/>
    </row>
    <row r="9" spans="1:10" x14ac:dyDescent="0.25">
      <c r="A9" s="1" t="s">
        <v>82</v>
      </c>
      <c r="B9" s="2">
        <v>7027.42</v>
      </c>
      <c r="D9" s="1" t="s">
        <v>88</v>
      </c>
      <c r="E9" s="3">
        <v>1927</v>
      </c>
      <c r="H9" s="1"/>
    </row>
    <row r="10" spans="1:10" x14ac:dyDescent="0.25">
      <c r="A10" s="1" t="s">
        <v>83</v>
      </c>
      <c r="B10" s="2">
        <v>86000000</v>
      </c>
      <c r="D10" s="1" t="s">
        <v>85</v>
      </c>
      <c r="E10" s="2">
        <f>'20180112'!E10+'20180115'!E8</f>
        <v>763066.69999999949</v>
      </c>
      <c r="G10" s="1"/>
      <c r="H10" s="1" t="s">
        <v>42</v>
      </c>
      <c r="I10" s="3">
        <f>SUMIF(I4:I9,"&gt;=0")</f>
        <v>66</v>
      </c>
    </row>
    <row r="11" spans="1:10" x14ac:dyDescent="0.25">
      <c r="A11" s="1" t="s">
        <v>84</v>
      </c>
      <c r="B11" s="2">
        <f>'20180112'!B11+'20180115'!B9</f>
        <v>1699103.1500000001</v>
      </c>
      <c r="D11" s="1" t="s">
        <v>381</v>
      </c>
      <c r="E11" s="2">
        <f>E8+'20180112'!E11</f>
        <v>8049.5999999999995</v>
      </c>
      <c r="G11" s="1"/>
      <c r="H11" s="1" t="s">
        <v>43</v>
      </c>
      <c r="I11" s="3">
        <f>SUM(J4:J9)</f>
        <v>-14</v>
      </c>
    </row>
    <row r="12" spans="1:10" x14ac:dyDescent="0.25">
      <c r="A12" s="1" t="s">
        <v>86</v>
      </c>
      <c r="B12" s="18">
        <v>601.11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'20180112'!B13+'20180115'!B12</f>
        <v>276225.2</v>
      </c>
      <c r="E13" s="2"/>
      <c r="G13" s="1"/>
      <c r="H13" s="1" t="s">
        <v>30</v>
      </c>
      <c r="I13" s="15">
        <v>63000105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-12791520</v>
      </c>
    </row>
    <row r="15" spans="1:10" x14ac:dyDescent="0.25">
      <c r="A15" s="1" t="s">
        <v>380</v>
      </c>
      <c r="B15" s="2">
        <f>B12+'20180112'!B15</f>
        <v>6867.98</v>
      </c>
      <c r="G15" s="1"/>
      <c r="H15" s="1" t="s">
        <v>32</v>
      </c>
      <c r="I15" s="15">
        <f>I14+I13</f>
        <v>50208585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13820018.17</v>
      </c>
    </row>
    <row r="18" spans="1:14" x14ac:dyDescent="0.25">
      <c r="G18" s="1" t="s">
        <v>12</v>
      </c>
      <c r="H18" s="2"/>
      <c r="I18" s="15">
        <v>8994060</v>
      </c>
    </row>
    <row r="19" spans="1:14" x14ac:dyDescent="0.25">
      <c r="A19" s="2"/>
      <c r="G19" s="1" t="s">
        <v>24</v>
      </c>
      <c r="H19" s="2"/>
      <c r="I19" s="15">
        <f>I18+I17-I16</f>
        <v>12814078.170000002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458669.73</v>
      </c>
      <c r="N21" s="2"/>
    </row>
    <row r="22" spans="1:14" x14ac:dyDescent="0.25">
      <c r="G22" s="1"/>
      <c r="H22" s="1" t="s">
        <v>39</v>
      </c>
      <c r="I22" s="15">
        <v>107697.27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601605.85</v>
      </c>
    </row>
    <row r="26" spans="1:14" x14ac:dyDescent="0.25">
      <c r="A26" s="1" t="s">
        <v>71</v>
      </c>
      <c r="B26" s="2">
        <f>B4+E5+I18</f>
        <v>181471942.55000001</v>
      </c>
      <c r="G26" s="1"/>
      <c r="H26" s="1" t="s">
        <v>355</v>
      </c>
      <c r="I26" s="2">
        <v>438.63</v>
      </c>
    </row>
    <row r="27" spans="1:14" x14ac:dyDescent="0.25">
      <c r="A27" s="1" t="s">
        <v>90</v>
      </c>
      <c r="B27" s="2">
        <f>$B$13+$E$10+$I$25</f>
        <v>1640897.7499999995</v>
      </c>
      <c r="H27" s="1" t="s">
        <v>382</v>
      </c>
      <c r="I27" s="2">
        <f>I26+'20180112'!I27</f>
        <v>4815.0600000000004</v>
      </c>
    </row>
    <row r="28" spans="1:14" x14ac:dyDescent="0.25">
      <c r="A28" s="1" t="s">
        <v>356</v>
      </c>
      <c r="B28" s="2">
        <f>B12+E8+I26</f>
        <v>4098.9399999999996</v>
      </c>
    </row>
    <row r="29" spans="1:14" x14ac:dyDescent="0.25">
      <c r="A29" s="1" t="s">
        <v>383</v>
      </c>
      <c r="B29" s="2">
        <f>B15+E11+I27</f>
        <v>19732.64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3182</v>
      </c>
      <c r="D34" s="1" t="s">
        <v>78</v>
      </c>
      <c r="E34" s="2">
        <v>-16940940</v>
      </c>
      <c r="G34" s="16" t="s">
        <v>296</v>
      </c>
      <c r="H34" s="2">
        <f>E40</f>
        <v>17662644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577</v>
      </c>
      <c r="D35" s="1" t="s">
        <v>182</v>
      </c>
      <c r="E35" s="10">
        <v>-443293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5989</v>
      </c>
      <c r="D36" s="1" t="s">
        <v>80</v>
      </c>
      <c r="E36" s="10">
        <v>-32148</v>
      </c>
      <c r="G36" s="40" t="s">
        <v>298</v>
      </c>
      <c r="H36" s="41">
        <f>H34+H35</f>
        <v>17667801.605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2778</v>
      </c>
      <c r="D37" s="1" t="s">
        <v>81</v>
      </c>
      <c r="E37" s="2">
        <v>2831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12526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17662644</v>
      </c>
    </row>
    <row r="41" spans="1:23" s="9" customFormat="1" x14ac:dyDescent="0.25">
      <c r="A41"/>
      <c r="B41"/>
      <c r="D41" s="1" t="s">
        <v>75</v>
      </c>
      <c r="E41" s="2">
        <v>17537189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-12795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94546</v>
      </c>
    </row>
    <row r="44" spans="1:23" x14ac:dyDescent="0.25">
      <c r="A44" s="8" t="s">
        <v>233</v>
      </c>
      <c r="D44" s="1" t="s">
        <v>375</v>
      </c>
      <c r="E44" s="2">
        <v>7657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-20453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623046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41639000.869999997</v>
      </c>
      <c r="D3" s="1" t="s">
        <v>1</v>
      </c>
      <c r="E3" s="18">
        <v>52921669.229999997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145872296.31</v>
      </c>
      <c r="D4" s="1" t="s">
        <v>11</v>
      </c>
      <c r="E4" s="38">
        <v>11519911.67</v>
      </c>
      <c r="H4" s="1" t="s">
        <v>370</v>
      </c>
      <c r="I4" s="13">
        <v>57</v>
      </c>
      <c r="J4" s="13"/>
    </row>
    <row r="5" spans="1:10" x14ac:dyDescent="0.25">
      <c r="A5" s="1" t="s">
        <v>3</v>
      </c>
      <c r="B5" s="2">
        <v>232522259.49000001</v>
      </c>
      <c r="D5" s="1" t="s">
        <v>12</v>
      </c>
      <c r="E5" s="2">
        <v>41401757.560000002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86649363.180000007</v>
      </c>
      <c r="D6" s="1" t="s">
        <v>4</v>
      </c>
      <c r="E6" s="2">
        <v>11000000</v>
      </c>
      <c r="H6" s="1" t="s">
        <v>323</v>
      </c>
      <c r="I6" s="13">
        <v>5</v>
      </c>
      <c r="J6" s="13">
        <v>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787.2</v>
      </c>
      <c r="G8" s="1"/>
      <c r="H8" s="1"/>
    </row>
    <row r="9" spans="1:10" x14ac:dyDescent="0.25">
      <c r="A9" s="1" t="s">
        <v>82</v>
      </c>
      <c r="B9" s="2">
        <v>10962.31</v>
      </c>
      <c r="D9" s="1" t="s">
        <v>88</v>
      </c>
      <c r="E9" s="3">
        <v>820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'20180111'!E10+'20180112'!E8</f>
        <v>760007.49999999953</v>
      </c>
      <c r="G10" s="1"/>
      <c r="H10" s="1" t="s">
        <v>42</v>
      </c>
      <c r="I10" s="3">
        <f>SUMIF(I4:I9,"&gt;=0")</f>
        <v>81</v>
      </c>
    </row>
    <row r="11" spans="1:10" x14ac:dyDescent="0.25">
      <c r="A11" s="1" t="s">
        <v>84</v>
      </c>
      <c r="B11" s="2">
        <f>'20180111'!B11+'20180112'!B9</f>
        <v>1692075.7300000002</v>
      </c>
      <c r="D11" s="1" t="s">
        <v>381</v>
      </c>
      <c r="E11" s="2">
        <f>E8+'20180111'!E11</f>
        <v>4990.3999999999996</v>
      </c>
      <c r="G11" s="1"/>
      <c r="H11" s="1" t="s">
        <v>43</v>
      </c>
      <c r="I11" s="3">
        <f>SUM(J4:J9)</f>
        <v>20</v>
      </c>
    </row>
    <row r="12" spans="1:10" x14ac:dyDescent="0.25">
      <c r="A12" s="1" t="s">
        <v>86</v>
      </c>
      <c r="B12" s="18">
        <v>337.86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'20180111'!B13+'20180112'!B12</f>
        <v>275624.09000000003</v>
      </c>
      <c r="E13" s="2"/>
      <c r="G13" s="1"/>
      <c r="H13" s="1" t="s">
        <v>30</v>
      </c>
      <c r="I13" s="15">
        <v>73092720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-18118800</v>
      </c>
    </row>
    <row r="15" spans="1:10" x14ac:dyDescent="0.25">
      <c r="A15" s="1" t="s">
        <v>380</v>
      </c>
      <c r="B15" s="2">
        <f>B12+'20180111'!B15</f>
        <v>6266.87</v>
      </c>
      <c r="G15" s="1"/>
      <c r="H15" s="1" t="s">
        <v>32</v>
      </c>
      <c r="I15" s="15">
        <f>I14+I13</f>
        <v>54973920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11514035.800000001</v>
      </c>
    </row>
    <row r="18" spans="1:14" x14ac:dyDescent="0.25">
      <c r="G18" s="1" t="s">
        <v>12</v>
      </c>
      <c r="H18" s="2"/>
      <c r="I18" s="15">
        <v>10963908</v>
      </c>
    </row>
    <row r="19" spans="1:14" x14ac:dyDescent="0.25">
      <c r="A19" s="2"/>
      <c r="G19" s="1" t="s">
        <v>24</v>
      </c>
      <c r="H19" s="2"/>
      <c r="I19" s="15">
        <f>I18+I17-I16</f>
        <v>12477943.800000001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456768.36</v>
      </c>
      <c r="N21" s="2"/>
    </row>
    <row r="22" spans="1:14" x14ac:dyDescent="0.25">
      <c r="G22" s="1"/>
      <c r="H22" s="1" t="s">
        <v>39</v>
      </c>
      <c r="I22" s="15">
        <v>107258.64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599265.85</v>
      </c>
    </row>
    <row r="26" spans="1:14" x14ac:dyDescent="0.25">
      <c r="A26" s="1" t="s">
        <v>71</v>
      </c>
      <c r="B26" s="2">
        <f>B4+E5+I18</f>
        <v>198237961.87</v>
      </c>
      <c r="G26" s="1"/>
      <c r="H26" s="1" t="s">
        <v>355</v>
      </c>
      <c r="I26" s="2">
        <v>291.49</v>
      </c>
    </row>
    <row r="27" spans="1:14" x14ac:dyDescent="0.25">
      <c r="A27" s="1" t="s">
        <v>90</v>
      </c>
      <c r="B27" s="2">
        <f>$B$13+$E$10+$I$25</f>
        <v>1634897.4399999995</v>
      </c>
      <c r="H27" s="1" t="s">
        <v>382</v>
      </c>
      <c r="I27" s="2">
        <f>I26+'20180111'!I27</f>
        <v>4376.43</v>
      </c>
    </row>
    <row r="28" spans="1:14" x14ac:dyDescent="0.25">
      <c r="A28" s="1" t="s">
        <v>356</v>
      </c>
      <c r="B28" s="2">
        <f>B12+E8+I26</f>
        <v>1416.55</v>
      </c>
    </row>
    <row r="29" spans="1:14" x14ac:dyDescent="0.25">
      <c r="A29" s="1" t="s">
        <v>383</v>
      </c>
      <c r="B29" s="2">
        <f>B15+E11+I27</f>
        <v>15633.7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4021</v>
      </c>
      <c r="D34" s="1" t="s">
        <v>78</v>
      </c>
      <c r="E34" s="2">
        <v>-24553595</v>
      </c>
      <c r="G34" s="16" t="s">
        <v>296</v>
      </c>
      <c r="H34" s="2">
        <f>E40</f>
        <v>17675439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1015</v>
      </c>
      <c r="D35" s="1" t="s">
        <v>182</v>
      </c>
      <c r="E35" s="10">
        <v>-1270389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-37383</v>
      </c>
      <c r="G36" s="40" t="s">
        <v>298</v>
      </c>
      <c r="H36" s="41">
        <f>H34+H35</f>
        <v>17680596.605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2901</v>
      </c>
      <c r="D37" s="1" t="s">
        <v>81</v>
      </c>
      <c r="E37" s="2">
        <v>4934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17675439</v>
      </c>
    </row>
    <row r="41" spans="1:23" s="9" customFormat="1" x14ac:dyDescent="0.25">
      <c r="A41"/>
      <c r="B41"/>
      <c r="D41" s="1" t="s">
        <v>75</v>
      </c>
      <c r="E41" s="2">
        <v>17442642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-153945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-352901</v>
      </c>
    </row>
    <row r="44" spans="1:23" x14ac:dyDescent="0.25">
      <c r="A44" s="8" t="s">
        <v>233</v>
      </c>
      <c r="D44" s="1" t="s">
        <v>375</v>
      </c>
      <c r="E44" s="2">
        <v>21537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-175482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635841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63785345.380000003</v>
      </c>
      <c r="D3" s="1" t="s">
        <v>1</v>
      </c>
      <c r="E3" s="18">
        <v>53035687.659999996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143868915.53999999</v>
      </c>
      <c r="D4" s="1" t="s">
        <v>11</v>
      </c>
      <c r="E4" s="38">
        <v>12783583.449999999</v>
      </c>
      <c r="H4" s="1" t="s">
        <v>370</v>
      </c>
      <c r="I4" s="13">
        <v>61</v>
      </c>
      <c r="J4" s="13">
        <v>-2</v>
      </c>
    </row>
    <row r="5" spans="1:10" x14ac:dyDescent="0.25">
      <c r="A5" s="1" t="s">
        <v>3</v>
      </c>
      <c r="B5" s="2">
        <v>232655844.47</v>
      </c>
      <c r="D5" s="1" t="s">
        <v>12</v>
      </c>
      <c r="E5" s="2">
        <v>40252104.210000001</v>
      </c>
      <c r="H5" s="1" t="s">
        <v>372</v>
      </c>
      <c r="I5" s="13">
        <v>1</v>
      </c>
      <c r="J5" s="13">
        <v>-1</v>
      </c>
    </row>
    <row r="6" spans="1:10" x14ac:dyDescent="0.25">
      <c r="A6" s="1" t="s">
        <v>11</v>
      </c>
      <c r="B6" s="37">
        <v>88786928.930000007</v>
      </c>
      <c r="D6" s="1" t="s">
        <v>4</v>
      </c>
      <c r="E6" s="2">
        <v>11000000</v>
      </c>
      <c r="H6" s="1" t="s">
        <v>323</v>
      </c>
      <c r="I6" s="13">
        <v>6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>
        <v>-1</v>
      </c>
    </row>
    <row r="8" spans="1:10" x14ac:dyDescent="0.25">
      <c r="A8" s="1" t="s">
        <v>5</v>
      </c>
      <c r="B8" s="2">
        <v>189980000</v>
      </c>
      <c r="D8" s="1" t="s">
        <v>86</v>
      </c>
      <c r="E8" s="18">
        <v>1728</v>
      </c>
      <c r="G8" s="1"/>
      <c r="H8" s="1"/>
    </row>
    <row r="9" spans="1:10" x14ac:dyDescent="0.25">
      <c r="A9" s="1" t="s">
        <v>82</v>
      </c>
      <c r="B9" s="2">
        <v>1583.55</v>
      </c>
      <c r="D9" s="1" t="s">
        <v>88</v>
      </c>
      <c r="E9" s="3">
        <v>1220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'20180110'!E10+'20180111'!E8</f>
        <v>759220.29999999958</v>
      </c>
      <c r="G10" s="1"/>
      <c r="H10" s="1" t="s">
        <v>42</v>
      </c>
      <c r="I10" s="3">
        <f>SUMIF(I4:I9,"&gt;=0")</f>
        <v>87</v>
      </c>
    </row>
    <row r="11" spans="1:10" x14ac:dyDescent="0.25">
      <c r="A11" s="1" t="s">
        <v>84</v>
      </c>
      <c r="B11" s="2">
        <f>'20180110'!B11+'20180111'!B9</f>
        <v>1681113.4200000002</v>
      </c>
      <c r="D11" s="1" t="s">
        <v>381</v>
      </c>
      <c r="E11" s="2">
        <f>E8+'20180110'!E11</f>
        <v>4203.2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993.69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'20180110'!B13+'20180111'!B12</f>
        <v>275286.23000000004</v>
      </c>
      <c r="E13" s="2"/>
      <c r="G13" s="1"/>
      <c r="H13" s="1" t="s">
        <v>30</v>
      </c>
      <c r="I13" s="15">
        <v>78361140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-23483340</v>
      </c>
    </row>
    <row r="15" spans="1:10" x14ac:dyDescent="0.25">
      <c r="A15" s="1" t="s">
        <v>380</v>
      </c>
      <c r="B15" s="2">
        <f>B12+'20180110'!B15</f>
        <v>5929.01</v>
      </c>
      <c r="G15" s="1"/>
      <c r="H15" s="1" t="s">
        <v>32</v>
      </c>
      <c r="I15" s="15">
        <f>I14+I13</f>
        <v>54877800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10642126.289999999</v>
      </c>
    </row>
    <row r="18" spans="1:14" x14ac:dyDescent="0.25">
      <c r="G18" s="1" t="s">
        <v>12</v>
      </c>
      <c r="H18" s="2"/>
      <c r="I18" s="15">
        <v>11754171</v>
      </c>
    </row>
    <row r="19" spans="1:14" x14ac:dyDescent="0.25">
      <c r="A19" s="2"/>
      <c r="G19" s="1" t="s">
        <v>24</v>
      </c>
      <c r="H19" s="2"/>
      <c r="I19" s="15">
        <f>I18+I17-I16</f>
        <v>12396297.289999999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455504.91</v>
      </c>
      <c r="N21" s="2"/>
    </row>
    <row r="22" spans="1:14" x14ac:dyDescent="0.25">
      <c r="G22" s="1"/>
      <c r="H22" s="1" t="s">
        <v>39</v>
      </c>
      <c r="I22" s="15">
        <v>106967.15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597710.90999999992</v>
      </c>
    </row>
    <row r="26" spans="1:14" x14ac:dyDescent="0.25">
      <c r="A26" s="1" t="s">
        <v>71</v>
      </c>
      <c r="B26" s="2">
        <f>B4+E5+I18</f>
        <v>195875190.75</v>
      </c>
      <c r="G26" s="1"/>
      <c r="H26" s="1" t="s">
        <v>355</v>
      </c>
      <c r="I26" s="2">
        <v>746.28</v>
      </c>
    </row>
    <row r="27" spans="1:14" x14ac:dyDescent="0.25">
      <c r="A27" s="1" t="s">
        <v>90</v>
      </c>
      <c r="B27" s="2">
        <f>$B$13+$E$10+$I$25</f>
        <v>1632217.4399999995</v>
      </c>
      <c r="H27" s="1" t="s">
        <v>382</v>
      </c>
      <c r="I27" s="2">
        <f>I26+'20180110'!I27</f>
        <v>4084.9400000000005</v>
      </c>
    </row>
    <row r="28" spans="1:14" x14ac:dyDescent="0.25">
      <c r="A28" s="1" t="s">
        <v>356</v>
      </c>
      <c r="B28" s="2">
        <f>B12+E8+I26</f>
        <v>3467.9700000000003</v>
      </c>
    </row>
    <row r="29" spans="1:14" x14ac:dyDescent="0.25">
      <c r="A29" s="1" t="s">
        <v>383</v>
      </c>
      <c r="B29" s="2">
        <f>B15+E11+I27</f>
        <v>14217.15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3655</v>
      </c>
      <c r="D34" s="1" t="s">
        <v>78</v>
      </c>
      <c r="E34" s="2">
        <v>-16780975</v>
      </c>
      <c r="G34" s="16" t="s">
        <v>296</v>
      </c>
      <c r="H34" s="2">
        <f>E40</f>
        <v>17829384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935</v>
      </c>
      <c r="D35" s="1" t="s">
        <v>182</v>
      </c>
      <c r="E35" s="10">
        <v>-1157204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-34075</v>
      </c>
      <c r="G36" s="40" t="s">
        <v>298</v>
      </c>
      <c r="H36" s="41">
        <f>H34+H35</f>
        <v>17834541.605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2887</v>
      </c>
      <c r="D37" s="1" t="s">
        <v>81</v>
      </c>
      <c r="E37" s="2">
        <v>1232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14007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17829384</v>
      </c>
    </row>
    <row r="41" spans="1:23" s="9" customFormat="1" x14ac:dyDescent="0.25">
      <c r="A41"/>
      <c r="B41"/>
      <c r="D41" s="1" t="s">
        <v>75</v>
      </c>
      <c r="E41" s="2">
        <v>17795543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-112270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33486</v>
      </c>
    </row>
    <row r="44" spans="1:23" x14ac:dyDescent="0.25">
      <c r="A44" s="8" t="s">
        <v>233</v>
      </c>
      <c r="D44" s="1" t="s">
        <v>375</v>
      </c>
      <c r="E44" s="2">
        <v>194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-112465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789786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77352644.120000005</v>
      </c>
      <c r="D3" s="1" t="s">
        <v>1</v>
      </c>
      <c r="E3" s="18">
        <v>50112223.240000002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129198296.7</v>
      </c>
      <c r="D4" s="1" t="s">
        <v>11</v>
      </c>
      <c r="E4" s="38">
        <v>11710265.27</v>
      </c>
      <c r="H4" s="1" t="s">
        <v>370</v>
      </c>
      <c r="I4" s="13">
        <v>80</v>
      </c>
      <c r="J4" s="13">
        <v>-6</v>
      </c>
    </row>
    <row r="5" spans="1:10" x14ac:dyDescent="0.25">
      <c r="A5" s="1" t="s">
        <v>3</v>
      </c>
      <c r="B5" s="2">
        <v>231552769.58000001</v>
      </c>
      <c r="D5" s="1" t="s">
        <v>12</v>
      </c>
      <c r="E5" s="2">
        <v>38401957.969999999</v>
      </c>
      <c r="H5" s="1" t="s">
        <v>372</v>
      </c>
      <c r="I5" s="13">
        <v>1</v>
      </c>
      <c r="J5" s="13">
        <v>-3</v>
      </c>
    </row>
    <row r="6" spans="1:10" x14ac:dyDescent="0.25">
      <c r="A6" s="1" t="s">
        <v>11</v>
      </c>
      <c r="B6" s="37">
        <v>102354472.88</v>
      </c>
      <c r="D6" s="1" t="s">
        <v>4</v>
      </c>
      <c r="E6" s="2">
        <v>11000000</v>
      </c>
      <c r="H6" s="1" t="s">
        <v>323</v>
      </c>
      <c r="I6" s="13">
        <v>7</v>
      </c>
      <c r="J6" s="13">
        <v>-25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940.8</v>
      </c>
      <c r="G8" s="1"/>
      <c r="H8" s="1"/>
    </row>
    <row r="9" spans="1:10" x14ac:dyDescent="0.25">
      <c r="A9" s="1" t="s">
        <v>82</v>
      </c>
      <c r="B9" s="2">
        <v>1828.76</v>
      </c>
      <c r="D9" s="1" t="s">
        <v>88</v>
      </c>
      <c r="E9" s="3">
        <v>683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'20180109'!E10+'20180110'!E8</f>
        <v>757492.29999999958</v>
      </c>
      <c r="G10" s="1"/>
      <c r="H10" s="1" t="s">
        <v>42</v>
      </c>
      <c r="I10" s="3">
        <f>SUMIF(I4:I9,"&gt;=0")</f>
        <v>105</v>
      </c>
    </row>
    <row r="11" spans="1:10" x14ac:dyDescent="0.25">
      <c r="A11" s="1" t="s">
        <v>84</v>
      </c>
      <c r="B11" s="2">
        <f>'20180109'!B11+'20180110'!B9</f>
        <v>1679529.87</v>
      </c>
      <c r="D11" s="1" t="s">
        <v>381</v>
      </c>
      <c r="E11" s="2">
        <f>E8+'20180109'!E11</f>
        <v>2475.1999999999998</v>
      </c>
      <c r="G11" s="1"/>
      <c r="H11" s="1" t="s">
        <v>43</v>
      </c>
      <c r="I11" s="3">
        <f>SUM(J4:J9)</f>
        <v>-34</v>
      </c>
    </row>
    <row r="12" spans="1:10" x14ac:dyDescent="0.25">
      <c r="A12" s="1" t="s">
        <v>86</v>
      </c>
      <c r="B12" s="18">
        <v>1105.3499999999999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'20180109'!B13+'20180110'!B12</f>
        <v>274292.54000000004</v>
      </c>
      <c r="E13" s="2"/>
      <c r="G13" s="1"/>
      <c r="H13" s="1" t="s">
        <v>30</v>
      </c>
      <c r="I13" s="15">
        <v>94044900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-30540900</v>
      </c>
    </row>
    <row r="15" spans="1:10" x14ac:dyDescent="0.25">
      <c r="A15" s="1" t="s">
        <v>380</v>
      </c>
      <c r="B15" s="2">
        <f>B12+'20180109'!B15</f>
        <v>4935.32</v>
      </c>
      <c r="G15" s="1"/>
      <c r="H15" s="1" t="s">
        <v>32</v>
      </c>
      <c r="I15" s="15">
        <f>I14+I13</f>
        <v>63504000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10881981.57</v>
      </c>
    </row>
    <row r="18" spans="1:14" x14ac:dyDescent="0.25">
      <c r="G18" s="1" t="s">
        <v>12</v>
      </c>
      <c r="H18" s="2"/>
      <c r="I18" s="15">
        <v>14078079</v>
      </c>
    </row>
    <row r="19" spans="1:14" x14ac:dyDescent="0.25">
      <c r="A19" s="2"/>
      <c r="G19" s="1" t="s">
        <v>24</v>
      </c>
      <c r="H19" s="2"/>
      <c r="I19" s="15">
        <f>I18+I17-I16</f>
        <v>14960060.57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452270.04</v>
      </c>
      <c r="N21" s="2"/>
    </row>
    <row r="22" spans="1:14" x14ac:dyDescent="0.25">
      <c r="G22" s="1"/>
      <c r="H22" s="1" t="s">
        <v>39</v>
      </c>
      <c r="I22" s="15">
        <v>106220.87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593729.75999999989</v>
      </c>
    </row>
    <row r="26" spans="1:14" x14ac:dyDescent="0.25">
      <c r="A26" s="1" t="s">
        <v>71</v>
      </c>
      <c r="B26" s="2">
        <f>B4+E5+I18</f>
        <v>181678333.67000002</v>
      </c>
      <c r="G26" s="1"/>
      <c r="H26" s="1" t="s">
        <v>355</v>
      </c>
      <c r="I26" s="2">
        <v>803.57</v>
      </c>
    </row>
    <row r="27" spans="1:14" x14ac:dyDescent="0.25">
      <c r="A27" s="1" t="s">
        <v>90</v>
      </c>
      <c r="B27" s="2">
        <f>$B$13+$E$10+$I$25</f>
        <v>1625514.5999999996</v>
      </c>
      <c r="H27" s="1" t="s">
        <v>382</v>
      </c>
      <c r="I27" s="2">
        <f>I26+'20180109'!I27</f>
        <v>3338.6600000000003</v>
      </c>
    </row>
    <row r="28" spans="1:14" x14ac:dyDescent="0.25">
      <c r="A28" s="1" t="s">
        <v>356</v>
      </c>
      <c r="B28" s="2">
        <f>B12+E8+I26</f>
        <v>2849.72</v>
      </c>
    </row>
    <row r="29" spans="1:14" x14ac:dyDescent="0.25">
      <c r="A29" s="1" t="s">
        <v>383</v>
      </c>
      <c r="B29" s="2">
        <f>B15+E11+I27</f>
        <v>10749.18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3957</v>
      </c>
      <c r="D34" s="1" t="s">
        <v>78</v>
      </c>
      <c r="E34" s="2">
        <v>-16783497</v>
      </c>
      <c r="G34" s="16" t="s">
        <v>296</v>
      </c>
      <c r="H34" s="2">
        <f>E40</f>
        <v>17947654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826</v>
      </c>
      <c r="D35" s="1" t="s">
        <v>182</v>
      </c>
      <c r="E35" s="10">
        <v>609347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6518</v>
      </c>
      <c r="D36" s="1" t="s">
        <v>80</v>
      </c>
      <c r="E36" s="10">
        <v>-28596</v>
      </c>
      <c r="G36" s="40" t="s">
        <v>298</v>
      </c>
      <c r="H36" s="41">
        <f>H34+H35</f>
        <v>17952811.605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2928</v>
      </c>
      <c r="D37" s="1" t="s">
        <v>81</v>
      </c>
      <c r="E37" s="2">
        <v>-1173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14229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17947654</v>
      </c>
    </row>
    <row r="41" spans="1:23" s="9" customFormat="1" x14ac:dyDescent="0.25">
      <c r="A41"/>
      <c r="B41"/>
      <c r="D41" s="1" t="s">
        <v>75</v>
      </c>
      <c r="E41" s="2">
        <v>17762057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152144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114649</v>
      </c>
    </row>
    <row r="44" spans="1:23" x14ac:dyDescent="0.25">
      <c r="A44" s="8" t="s">
        <v>233</v>
      </c>
      <c r="D44" s="1" t="s">
        <v>375</v>
      </c>
      <c r="E44" s="2">
        <v>-12988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165133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908056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30" sqref="B3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70587774.980000004</v>
      </c>
      <c r="D3" s="1" t="s">
        <v>1</v>
      </c>
      <c r="E3" s="18">
        <v>50345424.840000004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119871165.95</v>
      </c>
      <c r="D4" s="1" t="s">
        <v>11</v>
      </c>
      <c r="E4" s="38">
        <v>13531532.27</v>
      </c>
      <c r="H4" s="1" t="s">
        <v>370</v>
      </c>
      <c r="I4" s="13">
        <v>87</v>
      </c>
      <c r="J4" s="13">
        <v>-1</v>
      </c>
    </row>
    <row r="5" spans="1:10" x14ac:dyDescent="0.25">
      <c r="A5" s="1" t="s">
        <v>3</v>
      </c>
      <c r="B5" s="2">
        <v>230461757.38</v>
      </c>
      <c r="D5" s="1" t="s">
        <v>12</v>
      </c>
      <c r="E5" s="2">
        <v>36813892.57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110590591.43000001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222.4</v>
      </c>
      <c r="G8" s="1"/>
      <c r="H8" s="1"/>
    </row>
    <row r="9" spans="1:10" x14ac:dyDescent="0.25">
      <c r="A9" s="1" t="s">
        <v>82</v>
      </c>
      <c r="B9" s="2">
        <v>2816.45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'20180108'!E10+'20180109'!E8</f>
        <v>756551.49999999953</v>
      </c>
      <c r="G10" s="1"/>
      <c r="H10" s="1" t="s">
        <v>42</v>
      </c>
      <c r="I10" s="3">
        <f>SUMIF(I4:I9,"&gt;=0")</f>
        <v>107</v>
      </c>
    </row>
    <row r="11" spans="1:10" x14ac:dyDescent="0.25">
      <c r="A11" s="1" t="s">
        <v>84</v>
      </c>
      <c r="B11" s="2">
        <f>'20180108'!B11+'20180109'!B9</f>
        <v>1677701.11</v>
      </c>
      <c r="D11" s="1" t="s">
        <v>381</v>
      </c>
      <c r="E11" s="2">
        <f>E8+'20180108'!E11</f>
        <v>1534.4</v>
      </c>
      <c r="G11" s="1"/>
      <c r="H11" s="1" t="s">
        <v>43</v>
      </c>
      <c r="I11" s="3">
        <f>SUM(J4:J9)</f>
        <v>-27</v>
      </c>
    </row>
    <row r="12" spans="1:10" x14ac:dyDescent="0.25">
      <c r="A12" s="1" t="s">
        <v>86</v>
      </c>
      <c r="B12" s="18">
        <v>299.56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'20180108'!B13+'20180109'!B12</f>
        <v>273187.19000000006</v>
      </c>
      <c r="E13" s="2"/>
      <c r="G13" s="1"/>
      <c r="H13" s="1" t="s">
        <v>30</v>
      </c>
      <c r="I13" s="15">
        <v>94894680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-24045420</v>
      </c>
    </row>
    <row r="15" spans="1:10" x14ac:dyDescent="0.25">
      <c r="A15" s="1" t="s">
        <v>380</v>
      </c>
      <c r="B15" s="2">
        <f>B12+'20180108'!B15</f>
        <v>3829.97</v>
      </c>
      <c r="G15" s="1"/>
      <c r="H15" s="1" t="s">
        <v>32</v>
      </c>
      <c r="I15" s="15">
        <f>I14+I13</f>
        <v>70849260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10149924.140000001</v>
      </c>
    </row>
    <row r="18" spans="1:14" x14ac:dyDescent="0.25">
      <c r="G18" s="1" t="s">
        <v>12</v>
      </c>
      <c r="H18" s="2"/>
      <c r="I18" s="15">
        <v>14223555</v>
      </c>
    </row>
    <row r="19" spans="1:14" x14ac:dyDescent="0.25">
      <c r="A19" s="2"/>
      <c r="G19" s="1" t="s">
        <v>24</v>
      </c>
      <c r="H19" s="2"/>
      <c r="I19" s="15">
        <f>I18+I17-I16</f>
        <v>14373479.140000001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448786.8</v>
      </c>
      <c r="N21" s="2"/>
    </row>
    <row r="22" spans="1:14" x14ac:dyDescent="0.25">
      <c r="G22" s="1"/>
      <c r="H22" s="1" t="s">
        <v>39</v>
      </c>
      <c r="I22" s="15">
        <v>105417.3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589442.94999999995</v>
      </c>
    </row>
    <row r="26" spans="1:14" x14ac:dyDescent="0.25">
      <c r="A26" s="1" t="s">
        <v>71</v>
      </c>
      <c r="B26" s="2">
        <f>B4+E5+I18</f>
        <v>170908613.52000001</v>
      </c>
      <c r="G26" s="1"/>
      <c r="H26" s="1" t="s">
        <v>355</v>
      </c>
      <c r="I26" s="2">
        <v>142.79</v>
      </c>
    </row>
    <row r="27" spans="1:14" x14ac:dyDescent="0.25">
      <c r="A27" s="1" t="s">
        <v>90</v>
      </c>
      <c r="B27" s="2">
        <f>$B$13+$E$10+$I$25</f>
        <v>1619181.6399999997</v>
      </c>
      <c r="H27" s="1" t="s">
        <v>382</v>
      </c>
      <c r="I27" s="2">
        <f>I26+'20180108'!I27</f>
        <v>2535.09</v>
      </c>
    </row>
    <row r="28" spans="1:14" x14ac:dyDescent="0.25">
      <c r="A28" s="1" t="s">
        <v>356</v>
      </c>
      <c r="B28" s="2">
        <f>B12+E8+I26</f>
        <v>664.75</v>
      </c>
    </row>
    <row r="29" spans="1:14" x14ac:dyDescent="0.25">
      <c r="A29" s="1" t="s">
        <v>383</v>
      </c>
      <c r="B29" s="2">
        <f>B15+E11+I27</f>
        <v>7899.46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3569</v>
      </c>
      <c r="D34" s="1" t="s">
        <v>78</v>
      </c>
      <c r="E34" s="2">
        <v>-13530003</v>
      </c>
      <c r="G34" s="16" t="s">
        <v>296</v>
      </c>
      <c r="H34" s="2">
        <f>E40</f>
        <v>17789510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693</v>
      </c>
      <c r="D35" s="1" t="s">
        <v>182</v>
      </c>
      <c r="E35" s="10">
        <v>-760418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-37993</v>
      </c>
      <c r="G36" s="40" t="s">
        <v>298</v>
      </c>
      <c r="H36" s="41">
        <f>H34+H35</f>
        <v>17794667.605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3582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13712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17789510</v>
      </c>
    </row>
    <row r="41" spans="1:23" s="9" customFormat="1" x14ac:dyDescent="0.25">
      <c r="A41"/>
      <c r="B41"/>
      <c r="D41" s="1" t="s">
        <v>75</v>
      </c>
      <c r="E41" s="2">
        <v>17647408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-15375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-82521</v>
      </c>
    </row>
    <row r="44" spans="1:23" x14ac:dyDescent="0.25">
      <c r="A44" s="8" t="s">
        <v>233</v>
      </c>
      <c r="D44" s="1" t="s">
        <v>375</v>
      </c>
      <c r="E44" s="2">
        <v>10092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-25467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749912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46383144.509999998</v>
      </c>
      <c r="D3" s="1" t="s">
        <v>1</v>
      </c>
      <c r="E3" s="18">
        <v>50374775.609999999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120618181.95999999</v>
      </c>
      <c r="D4" s="1" t="s">
        <v>11</v>
      </c>
      <c r="E4" s="38">
        <v>14531101.34</v>
      </c>
      <c r="H4" s="1" t="s">
        <v>370</v>
      </c>
      <c r="I4" s="13">
        <v>90</v>
      </c>
      <c r="J4" s="13">
        <v>-5</v>
      </c>
    </row>
    <row r="5" spans="1:10" x14ac:dyDescent="0.25">
      <c r="A5" s="1" t="s">
        <v>3</v>
      </c>
      <c r="B5" s="2">
        <v>230006115.80000001</v>
      </c>
      <c r="D5" s="1" t="s">
        <v>12</v>
      </c>
      <c r="E5" s="2">
        <v>35843674.270000003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109387933.84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460.8</v>
      </c>
      <c r="G8" s="1"/>
      <c r="H8" s="1"/>
    </row>
    <row r="9" spans="1:10" x14ac:dyDescent="0.25">
      <c r="A9" s="1" t="s">
        <v>82</v>
      </c>
      <c r="B9" s="2">
        <v>4789.33</v>
      </c>
      <c r="D9" s="1" t="s">
        <v>88</v>
      </c>
      <c r="E9" s="3">
        <v>335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'20180105'!E10+'20180108'!E8</f>
        <v>756329.09999999951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'20180105'!B11+'20180108'!B9</f>
        <v>1674884.6600000001</v>
      </c>
      <c r="D11" s="1" t="s">
        <v>381</v>
      </c>
      <c r="E11" s="2">
        <f>E8+'20180105'!E11</f>
        <v>1312</v>
      </c>
      <c r="G11" s="1"/>
      <c r="H11" s="1" t="s">
        <v>43</v>
      </c>
      <c r="I11" s="3">
        <f>SUM(J4:J9)</f>
        <v>-31</v>
      </c>
    </row>
    <row r="12" spans="1:10" x14ac:dyDescent="0.25">
      <c r="A12" s="1" t="s">
        <v>86</v>
      </c>
      <c r="B12" s="18">
        <v>714.27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'20180105'!B13+'20180108'!B12</f>
        <v>272887.63000000006</v>
      </c>
      <c r="E13" s="2"/>
      <c r="G13" s="1"/>
      <c r="H13" s="1" t="s">
        <v>30</v>
      </c>
      <c r="I13" s="15">
        <v>97202520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-27483600</v>
      </c>
    </row>
    <row r="15" spans="1:10" x14ac:dyDescent="0.25">
      <c r="A15" s="1" t="s">
        <v>380</v>
      </c>
      <c r="B15" s="2">
        <f>B12+'20180105'!B15</f>
        <v>3530.41</v>
      </c>
      <c r="G15" s="1"/>
      <c r="H15" s="1" t="s">
        <v>32</v>
      </c>
      <c r="I15" s="15">
        <f>I14+I13</f>
        <v>69718920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9596223.9299999997</v>
      </c>
    </row>
    <row r="18" spans="1:14" x14ac:dyDescent="0.25">
      <c r="G18" s="1" t="s">
        <v>12</v>
      </c>
      <c r="H18" s="2"/>
      <c r="I18" s="15">
        <v>14580378</v>
      </c>
    </row>
    <row r="19" spans="1:14" x14ac:dyDescent="0.25">
      <c r="A19" s="2"/>
      <c r="G19" s="1" t="s">
        <v>24</v>
      </c>
      <c r="H19" s="2"/>
      <c r="I19" s="15">
        <f>I18+I17-I16</f>
        <v>14176601.93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448167.86</v>
      </c>
      <c r="N21" s="2"/>
    </row>
    <row r="22" spans="1:14" x14ac:dyDescent="0.25">
      <c r="G22" s="1"/>
      <c r="H22" s="1" t="s">
        <v>39</v>
      </c>
      <c r="I22" s="15">
        <v>105274.51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588681.22</v>
      </c>
    </row>
    <row r="26" spans="1:14" x14ac:dyDescent="0.25">
      <c r="A26" s="1" t="s">
        <v>71</v>
      </c>
      <c r="B26" s="2">
        <f>B4+E5+I18</f>
        <v>171042234.22999999</v>
      </c>
      <c r="G26" s="1"/>
      <c r="H26" s="1" t="s">
        <v>355</v>
      </c>
      <c r="I26" s="2">
        <v>387.37</v>
      </c>
    </row>
    <row r="27" spans="1:14" x14ac:dyDescent="0.25">
      <c r="A27" s="1" t="s">
        <v>90</v>
      </c>
      <c r="B27" s="2">
        <f>$B$13+$E$10+$I$25</f>
        <v>1617897.9499999995</v>
      </c>
      <c r="H27" s="1" t="s">
        <v>382</v>
      </c>
      <c r="I27" s="2">
        <f>I26+'20180105'!I27</f>
        <v>2392.3000000000002</v>
      </c>
    </row>
    <row r="28" spans="1:14" x14ac:dyDescent="0.25">
      <c r="A28" s="1" t="s">
        <v>356</v>
      </c>
      <c r="B28" s="2">
        <f>B12+E8+I26</f>
        <v>1562.44</v>
      </c>
    </row>
    <row r="29" spans="1:14" x14ac:dyDescent="0.25">
      <c r="A29" s="1" t="s">
        <v>383</v>
      </c>
      <c r="B29" s="2">
        <f>B15+E11+I27</f>
        <v>7234.71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3407</v>
      </c>
      <c r="D34" s="1" t="s">
        <v>78</v>
      </c>
      <c r="E34" s="2">
        <v>-11100859</v>
      </c>
      <c r="G34" s="16" t="s">
        <v>296</v>
      </c>
      <c r="H34" s="2">
        <f>E40</f>
        <v>17804885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683</v>
      </c>
      <c r="D35" s="1" t="s">
        <v>182</v>
      </c>
      <c r="E35" s="10">
        <v>-874451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-38447</v>
      </c>
      <c r="G36" s="40" t="s">
        <v>298</v>
      </c>
      <c r="H36" s="41">
        <f>H34+H35</f>
        <v>17810042.605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4166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13540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17804885</v>
      </c>
    </row>
    <row r="41" spans="1:23" s="9" customFormat="1" x14ac:dyDescent="0.25">
      <c r="A41"/>
      <c r="B41"/>
      <c r="D41" s="1" t="s">
        <v>75</v>
      </c>
      <c r="E41" s="2">
        <v>17729929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116692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164932</v>
      </c>
    </row>
    <row r="44" spans="1:23" x14ac:dyDescent="0.25">
      <c r="A44" s="8" t="s">
        <v>233</v>
      </c>
      <c r="D44" s="1" t="s">
        <v>375</v>
      </c>
      <c r="E44" s="2">
        <v>13221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103471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765287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57510165.789999999</v>
      </c>
      <c r="D3" s="1" t="s">
        <v>1</v>
      </c>
      <c r="E3" s="18">
        <v>50427495.119999997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116909476.15000001</v>
      </c>
      <c r="D4" s="1" t="s">
        <v>11</v>
      </c>
      <c r="E4" s="38">
        <v>15496623.609999999</v>
      </c>
      <c r="H4" s="1" t="s">
        <v>370</v>
      </c>
      <c r="I4" s="13">
        <v>89</v>
      </c>
      <c r="J4" s="13">
        <v>-3</v>
      </c>
    </row>
    <row r="5" spans="1:10" x14ac:dyDescent="0.25">
      <c r="A5" s="1" t="s">
        <v>3</v>
      </c>
      <c r="B5" s="2">
        <v>229431666.59999999</v>
      </c>
      <c r="D5" s="1" t="s">
        <v>12</v>
      </c>
      <c r="E5" s="2">
        <v>34930871.509999998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112522190.45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371.2</v>
      </c>
      <c r="G8" s="1"/>
      <c r="H8" s="1"/>
    </row>
    <row r="9" spans="1:10" x14ac:dyDescent="0.25">
      <c r="A9" s="1" t="s">
        <v>82</v>
      </c>
      <c r="B9" s="2">
        <v>12024.66</v>
      </c>
      <c r="D9" s="1" t="s">
        <v>88</v>
      </c>
      <c r="E9" s="3">
        <v>361</v>
      </c>
      <c r="H9" s="1"/>
    </row>
    <row r="10" spans="1:10" x14ac:dyDescent="0.25">
      <c r="A10" s="1" t="s">
        <v>83</v>
      </c>
      <c r="B10" s="2">
        <v>55000000</v>
      </c>
      <c r="D10" s="1" t="s">
        <v>85</v>
      </c>
      <c r="E10" s="2">
        <f>'20180104'!E10+'20180105'!E8</f>
        <v>755868.29999999946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'20180104'!B11+'20180105'!B9</f>
        <v>1670095.33</v>
      </c>
      <c r="D11" s="1" t="s">
        <v>381</v>
      </c>
      <c r="E11" s="2">
        <f>E8+'20180104'!E11</f>
        <v>851.2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924.53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'20180104'!B13+'20180105'!B12</f>
        <v>272173.36000000004</v>
      </c>
      <c r="E13" s="2"/>
      <c r="G13" s="1"/>
      <c r="H13" s="1" t="s">
        <v>30</v>
      </c>
      <c r="I13" s="15">
        <v>96856380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-22979100</v>
      </c>
    </row>
    <row r="15" spans="1:10" x14ac:dyDescent="0.25">
      <c r="A15" s="1" t="s">
        <v>380</v>
      </c>
      <c r="B15" s="2">
        <f>B12+'20180104'!B15</f>
        <v>2816.14</v>
      </c>
      <c r="G15" s="1"/>
      <c r="H15" s="1" t="s">
        <v>32</v>
      </c>
      <c r="I15" s="15">
        <f>I14+I13</f>
        <v>73877280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9261480.3000000007</v>
      </c>
    </row>
    <row r="18" spans="1:14" x14ac:dyDescent="0.25">
      <c r="G18" s="1" t="s">
        <v>12</v>
      </c>
      <c r="H18" s="2"/>
      <c r="I18" s="15">
        <v>14504796</v>
      </c>
    </row>
    <row r="19" spans="1:14" x14ac:dyDescent="0.25">
      <c r="A19" s="2"/>
      <c r="G19" s="1" t="s">
        <v>24</v>
      </c>
      <c r="H19" s="2"/>
      <c r="I19" s="15">
        <f>I18+I17-I16</f>
        <v>13766276.300000001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446488.77</v>
      </c>
      <c r="N21" s="2"/>
    </row>
    <row r="22" spans="1:14" x14ac:dyDescent="0.25">
      <c r="G22" s="1"/>
      <c r="H22" s="1" t="s">
        <v>39</v>
      </c>
      <c r="I22" s="15">
        <v>104887.14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586614.76</v>
      </c>
    </row>
    <row r="26" spans="1:14" x14ac:dyDescent="0.25">
      <c r="A26" s="1" t="s">
        <v>71</v>
      </c>
      <c r="B26" s="2">
        <f>B4+E5+I18</f>
        <v>166345143.66</v>
      </c>
      <c r="G26" s="1"/>
      <c r="H26" s="1" t="s">
        <v>355</v>
      </c>
      <c r="I26" s="2">
        <v>405.68</v>
      </c>
    </row>
    <row r="27" spans="1:14" x14ac:dyDescent="0.25">
      <c r="A27" s="1" t="s">
        <v>90</v>
      </c>
      <c r="B27" s="2">
        <f>$B$13+$E$10+$I$25</f>
        <v>1614656.4199999995</v>
      </c>
      <c r="H27" s="1" t="s">
        <v>382</v>
      </c>
      <c r="I27" s="2">
        <f>I26+'20180104'!I27</f>
        <v>2004.93</v>
      </c>
    </row>
    <row r="28" spans="1:14" x14ac:dyDescent="0.25">
      <c r="A28" s="1" t="s">
        <v>356</v>
      </c>
      <c r="B28" s="2">
        <f>B12+E8+I26</f>
        <v>1701.41</v>
      </c>
    </row>
    <row r="29" spans="1:14" x14ac:dyDescent="0.25">
      <c r="A29" s="1" t="s">
        <v>383</v>
      </c>
      <c r="B29" s="2">
        <f>B15+E11+I27</f>
        <v>5672.27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3321</v>
      </c>
      <c r="D34" s="1" t="s">
        <v>78</v>
      </c>
      <c r="E34" s="2">
        <v>-7297274</v>
      </c>
      <c r="G34" s="16" t="s">
        <v>296</v>
      </c>
      <c r="H34" s="2">
        <f>E40</f>
        <v>17688193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524</v>
      </c>
      <c r="D35" s="1" t="s">
        <v>182</v>
      </c>
      <c r="E35" s="10">
        <v>-1360963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-45600</v>
      </c>
      <c r="G36" s="40" t="s">
        <v>298</v>
      </c>
      <c r="H36" s="41">
        <f>H34+H35</f>
        <v>17693350.605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2932</v>
      </c>
      <c r="D37" s="1" t="s">
        <v>81</v>
      </c>
      <c r="E37" s="2">
        <v>6253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13285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17688193</v>
      </c>
    </row>
    <row r="41" spans="1:23" s="9" customFormat="1" x14ac:dyDescent="0.25">
      <c r="A41"/>
      <c r="B41"/>
      <c r="D41" s="1" t="s">
        <v>75</v>
      </c>
      <c r="E41" s="2">
        <v>17564997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116114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334880</v>
      </c>
    </row>
    <row r="44" spans="1:23" x14ac:dyDescent="0.25">
      <c r="A44" s="8" t="s">
        <v>233</v>
      </c>
      <c r="D44" s="1" t="s">
        <v>375</v>
      </c>
      <c r="E44" s="2">
        <v>24638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91477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648595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40616196.32</v>
      </c>
      <c r="D3" s="1" t="s">
        <v>1</v>
      </c>
      <c r="E3" s="18">
        <v>50126415.409999996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120500321.76000001</v>
      </c>
      <c r="D4" s="1" t="s">
        <v>11</v>
      </c>
      <c r="E4" s="38">
        <v>16065920</v>
      </c>
      <c r="H4" s="1" t="s">
        <v>370</v>
      </c>
      <c r="I4" s="13">
        <v>91</v>
      </c>
      <c r="J4" s="13">
        <v>-16</v>
      </c>
    </row>
    <row r="5" spans="1:10" x14ac:dyDescent="0.25">
      <c r="A5" s="1" t="s">
        <v>3</v>
      </c>
      <c r="B5" s="2">
        <v>229123118.06999999</v>
      </c>
      <c r="D5" s="1" t="s">
        <v>12</v>
      </c>
      <c r="E5" s="2">
        <v>34060495.280000001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108622796.31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324.8</v>
      </c>
      <c r="G8" s="1"/>
      <c r="H8" s="1"/>
    </row>
    <row r="9" spans="1:10" x14ac:dyDescent="0.25">
      <c r="A9" s="1" t="s">
        <v>82</v>
      </c>
      <c r="B9" s="2">
        <v>6599.99</v>
      </c>
      <c r="D9" s="1" t="s">
        <v>88</v>
      </c>
      <c r="E9" s="3">
        <v>274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'20180103'!E10+'20180104'!E8</f>
        <v>755497.09999999951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'20180103'!B11+'20180104'!B9</f>
        <v>1658070.6700000002</v>
      </c>
      <c r="D11" s="1" t="s">
        <v>381</v>
      </c>
      <c r="E11" s="2">
        <f>E8+'20180103'!E11</f>
        <v>480</v>
      </c>
      <c r="G11" s="1"/>
      <c r="H11" s="1" t="s">
        <v>43</v>
      </c>
      <c r="I11" s="3">
        <f>SUM(J4:J9)</f>
        <v>-38</v>
      </c>
    </row>
    <row r="12" spans="1:10" x14ac:dyDescent="0.25">
      <c r="A12" s="1" t="s">
        <v>86</v>
      </c>
      <c r="B12" s="18">
        <v>916.06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'20180103'!B13+'20180104'!B12</f>
        <v>271248.83</v>
      </c>
      <c r="E13" s="2"/>
      <c r="G13" s="1"/>
      <c r="H13" s="1" t="s">
        <v>30</v>
      </c>
      <c r="I13" s="15">
        <v>98458500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-33486360</v>
      </c>
    </row>
    <row r="15" spans="1:10" x14ac:dyDescent="0.25">
      <c r="A15" s="1" t="s">
        <v>380</v>
      </c>
      <c r="B15" s="2">
        <f>B12+'20180103'!B15</f>
        <v>1891.61</v>
      </c>
      <c r="G15" s="1"/>
      <c r="H15" s="1" t="s">
        <v>32</v>
      </c>
      <c r="I15" s="15">
        <f>I14+I13</f>
        <v>64972140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9007590.9800000004</v>
      </c>
    </row>
    <row r="18" spans="1:14" x14ac:dyDescent="0.25">
      <c r="G18" s="1" t="s">
        <v>12</v>
      </c>
      <c r="H18" s="2"/>
      <c r="I18" s="15">
        <v>14768775</v>
      </c>
    </row>
    <row r="19" spans="1:14" x14ac:dyDescent="0.25">
      <c r="A19" s="2"/>
      <c r="G19" s="1" t="s">
        <v>24</v>
      </c>
      <c r="H19" s="2"/>
      <c r="I19" s="15">
        <f>I18+I17-I16</f>
        <v>13776365.98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444730.33</v>
      </c>
      <c r="N21" s="2"/>
    </row>
    <row r="22" spans="1:14" x14ac:dyDescent="0.25">
      <c r="G22" s="1"/>
      <c r="H22" s="1" t="s">
        <v>39</v>
      </c>
      <c r="I22" s="15">
        <v>104481.36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584450.54</v>
      </c>
    </row>
    <row r="26" spans="1:14" x14ac:dyDescent="0.25">
      <c r="A26" s="1" t="s">
        <v>71</v>
      </c>
      <c r="B26" s="2">
        <f>B4+E5+I18</f>
        <v>169329592.04000002</v>
      </c>
      <c r="G26" s="1"/>
      <c r="H26" s="1" t="s">
        <v>355</v>
      </c>
      <c r="I26" s="2">
        <v>832.68</v>
      </c>
    </row>
    <row r="27" spans="1:14" x14ac:dyDescent="0.25">
      <c r="A27" s="1" t="s">
        <v>90</v>
      </c>
      <c r="B27" s="2">
        <f>$B$13+$E$10+$I$25</f>
        <v>1611196.4699999995</v>
      </c>
      <c r="H27" s="1" t="s">
        <v>382</v>
      </c>
      <c r="I27" s="2">
        <f>I26+'20180103'!I27</f>
        <v>1599.25</v>
      </c>
    </row>
    <row r="28" spans="1:14" x14ac:dyDescent="0.25">
      <c r="A28" s="1" t="s">
        <v>356</v>
      </c>
      <c r="B28" s="2">
        <f>B12+E8+I26</f>
        <v>2073.54</v>
      </c>
    </row>
    <row r="29" spans="1:14" x14ac:dyDescent="0.25">
      <c r="A29" s="1" t="s">
        <v>383</v>
      </c>
      <c r="B29" s="2">
        <f>B15+E11+I27</f>
        <v>3970.8599999999997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3437</v>
      </c>
      <c r="D34" s="1" t="s">
        <v>78</v>
      </c>
      <c r="E34" s="2">
        <v>-10026553</v>
      </c>
      <c r="G34" s="16" t="s">
        <v>296</v>
      </c>
      <c r="H34" s="2">
        <f>E40</f>
        <v>17572079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490</v>
      </c>
      <c r="D35" s="1" t="s">
        <v>182</v>
      </c>
      <c r="E35" s="10">
        <v>-1052556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6363</v>
      </c>
      <c r="D36" s="1" t="s">
        <v>80</v>
      </c>
      <c r="E36" s="10">
        <v>-45234</v>
      </c>
      <c r="G36" s="40" t="s">
        <v>298</v>
      </c>
      <c r="H36" s="41">
        <f>H34+H35</f>
        <v>17577236.605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2922</v>
      </c>
      <c r="D37" s="1" t="s">
        <v>81</v>
      </c>
      <c r="E37" s="2">
        <v>5205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17572079</v>
      </c>
    </row>
    <row r="41" spans="1:23" s="9" customFormat="1" x14ac:dyDescent="0.25">
      <c r="A41"/>
      <c r="B41"/>
      <c r="D41" s="1" t="s">
        <v>75</v>
      </c>
      <c r="E41" s="2">
        <v>17230117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40588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64743</v>
      </c>
    </row>
    <row r="44" spans="1:23" x14ac:dyDescent="0.25">
      <c r="A44" s="8" t="s">
        <v>233</v>
      </c>
      <c r="D44" s="1" t="s">
        <v>375</v>
      </c>
      <c r="E44" s="2">
        <v>49888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-9300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532481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17778735.969999999</v>
      </c>
      <c r="D3" s="1" t="s">
        <v>1</v>
      </c>
      <c r="E3" s="18">
        <v>50228717.590000004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117114800.28</v>
      </c>
      <c r="D4" s="1" t="s">
        <v>11</v>
      </c>
      <c r="E4" s="38">
        <v>16251351.050000001</v>
      </c>
      <c r="H4" s="1" t="s">
        <v>370</v>
      </c>
      <c r="I4" s="13">
        <v>85</v>
      </c>
      <c r="J4" s="13">
        <v>-5</v>
      </c>
    </row>
    <row r="5" spans="1:10" x14ac:dyDescent="0.25">
      <c r="A5" s="1" t="s">
        <v>3</v>
      </c>
      <c r="B5" s="2">
        <v>228910115.69</v>
      </c>
      <c r="D5" s="1" t="s">
        <v>12</v>
      </c>
      <c r="E5" s="2">
        <v>33977366.539999999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111795315.14</v>
      </c>
      <c r="D6" s="1" t="s">
        <v>4</v>
      </c>
      <c r="E6" s="2">
        <v>11000000</v>
      </c>
      <c r="H6" s="1" t="s">
        <v>323</v>
      </c>
      <c r="I6" s="13"/>
      <c r="J6" s="13">
        <v>-19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155.19999999999999</v>
      </c>
      <c r="G8" s="1"/>
      <c r="H8" s="1"/>
    </row>
    <row r="9" spans="1:10" x14ac:dyDescent="0.25">
      <c r="A9" s="1" t="s">
        <v>82</v>
      </c>
      <c r="B9" s="2">
        <v>16579.439999999999</v>
      </c>
      <c r="D9" s="1" t="s">
        <v>88</v>
      </c>
      <c r="E9" s="3">
        <v>178</v>
      </c>
      <c r="H9" s="1"/>
    </row>
    <row r="10" spans="1:10" x14ac:dyDescent="0.25">
      <c r="A10" s="1" t="s">
        <v>83</v>
      </c>
      <c r="B10" s="2">
        <v>94000000</v>
      </c>
      <c r="D10" s="1" t="s">
        <v>85</v>
      </c>
      <c r="E10" s="2">
        <f>'20180102'!E10+'20180103'!E8</f>
        <v>755172.29999999946</v>
      </c>
      <c r="G10" s="1"/>
      <c r="H10" s="1" t="s">
        <v>42</v>
      </c>
      <c r="I10" s="3">
        <f>SUMIF(I4:I9,"&gt;=0")</f>
        <v>103</v>
      </c>
    </row>
    <row r="11" spans="1:10" x14ac:dyDescent="0.25">
      <c r="A11" s="1" t="s">
        <v>84</v>
      </c>
      <c r="B11" s="2">
        <f>'20180102'!B11+'20180103'!B9</f>
        <v>1651470.6800000002</v>
      </c>
      <c r="D11" s="1" t="s">
        <v>381</v>
      </c>
      <c r="E11" s="2">
        <f>'20180103'!E8</f>
        <v>155.19999999999999</v>
      </c>
      <c r="G11" s="1"/>
      <c r="H11" s="1" t="s">
        <v>43</v>
      </c>
      <c r="I11" s="3">
        <f>SUM(J4:J9)</f>
        <v>-24</v>
      </c>
    </row>
    <row r="12" spans="1:10" x14ac:dyDescent="0.25">
      <c r="A12" s="1" t="s">
        <v>86</v>
      </c>
      <c r="B12" s="18">
        <v>975.55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'20180102'!B13+'20180103'!B12</f>
        <v>270332.77</v>
      </c>
      <c r="E13" s="2"/>
      <c r="G13" s="1"/>
      <c r="H13" s="1" t="s">
        <v>30</v>
      </c>
      <c r="I13" s="15">
        <v>90384840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-21148140</v>
      </c>
    </row>
    <row r="15" spans="1:10" x14ac:dyDescent="0.25">
      <c r="A15" s="1" t="s">
        <v>380</v>
      </c>
      <c r="B15" s="2">
        <f>'20180103'!B12</f>
        <v>975.55</v>
      </c>
      <c r="G15" s="1"/>
      <c r="H15" s="1" t="s">
        <v>32</v>
      </c>
      <c r="I15" s="15">
        <f>I14+I13</f>
        <v>69236700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9991649.6600000001</v>
      </c>
    </row>
    <row r="18" spans="1:14" x14ac:dyDescent="0.25">
      <c r="G18" s="1" t="s">
        <v>12</v>
      </c>
      <c r="H18" s="2"/>
      <c r="I18" s="15">
        <v>13533282</v>
      </c>
    </row>
    <row r="19" spans="1:14" x14ac:dyDescent="0.25">
      <c r="A19" s="2"/>
      <c r="G19" s="1" t="s">
        <v>24</v>
      </c>
      <c r="H19" s="2"/>
      <c r="I19" s="15">
        <f>I18+I17-I16</f>
        <v>13524931.66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441120.99</v>
      </c>
      <c r="N21" s="2"/>
    </row>
    <row r="22" spans="1:14" x14ac:dyDescent="0.25">
      <c r="G22" s="1"/>
      <c r="H22" s="1" t="s">
        <v>39</v>
      </c>
      <c r="I22" s="15">
        <v>103648.78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580008.62</v>
      </c>
    </row>
    <row r="26" spans="1:14" x14ac:dyDescent="0.25">
      <c r="A26" s="1" t="s">
        <v>71</v>
      </c>
      <c r="B26" s="2">
        <f>B4+E5+I18</f>
        <v>164625448.81999999</v>
      </c>
      <c r="G26" s="1"/>
      <c r="H26" s="1" t="s">
        <v>355</v>
      </c>
      <c r="I26" s="2">
        <v>766.57</v>
      </c>
    </row>
    <row r="27" spans="1:14" x14ac:dyDescent="0.25">
      <c r="A27" s="1" t="s">
        <v>90</v>
      </c>
      <c r="B27" s="2">
        <f>$B$13+$E$10+$I$25</f>
        <v>1605513.6899999995</v>
      </c>
      <c r="H27" s="1" t="s">
        <v>382</v>
      </c>
      <c r="I27" s="2">
        <f>'20180103'!I26</f>
        <v>766.57</v>
      </c>
    </row>
    <row r="28" spans="1:14" x14ac:dyDescent="0.25">
      <c r="A28" s="1" t="s">
        <v>356</v>
      </c>
      <c r="B28" s="2">
        <f>B12+E8+I26</f>
        <v>1897.3200000000002</v>
      </c>
    </row>
    <row r="29" spans="1:14" x14ac:dyDescent="0.25">
      <c r="A29" s="1" t="s">
        <v>383</v>
      </c>
      <c r="B29" s="2">
        <f>B15+E11+I27</f>
        <v>1897.3200000000002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3460</v>
      </c>
      <c r="D34" s="1" t="s">
        <v>78</v>
      </c>
      <c r="E34" s="2">
        <v>-7277406</v>
      </c>
      <c r="G34" s="16" t="s">
        <v>296</v>
      </c>
      <c r="H34" s="2">
        <f>E40</f>
        <v>17531492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475</v>
      </c>
      <c r="D35" s="1" t="s">
        <v>182</v>
      </c>
      <c r="E35" s="10">
        <v>-1061230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6381</v>
      </c>
      <c r="D36" s="1" t="s">
        <v>80</v>
      </c>
      <c r="E36" s="10">
        <v>-50924</v>
      </c>
      <c r="G36" s="40" t="s">
        <v>298</v>
      </c>
      <c r="H36" s="41">
        <f>H34+H35</f>
        <v>17536649.605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2862</v>
      </c>
      <c r="D37" s="1" t="s">
        <v>81</v>
      </c>
      <c r="E37" s="2">
        <v>6129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13178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17531492</v>
      </c>
    </row>
    <row r="41" spans="1:23" s="9" customFormat="1" x14ac:dyDescent="0.25">
      <c r="A41"/>
      <c r="B41"/>
      <c r="D41" s="1" t="s">
        <v>75</v>
      </c>
      <c r="E41" s="2">
        <v>17165375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491893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297322</v>
      </c>
    </row>
    <row r="44" spans="1:23" x14ac:dyDescent="0.25">
      <c r="A44" s="8" t="s">
        <v>233</v>
      </c>
      <c r="D44" s="1" t="s">
        <v>375</v>
      </c>
      <c r="E44" s="2">
        <v>43073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448820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491894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"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9833151.6500000004</v>
      </c>
      <c r="D3" s="1" t="s">
        <v>1</v>
      </c>
      <c r="E3" s="18">
        <v>50187453.229999997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114062619.95</v>
      </c>
      <c r="D4" s="1" t="s">
        <v>11</v>
      </c>
      <c r="E4" s="38">
        <v>19737747.359999999</v>
      </c>
      <c r="H4" s="1" t="s">
        <v>370</v>
      </c>
      <c r="I4" s="13">
        <v>102</v>
      </c>
      <c r="J4" s="13">
        <v>-18</v>
      </c>
    </row>
    <row r="5" spans="1:10" x14ac:dyDescent="0.25">
      <c r="A5" s="1" t="s">
        <v>3</v>
      </c>
      <c r="B5" s="2">
        <v>226931195.96000001</v>
      </c>
      <c r="D5" s="1" t="s">
        <v>12</v>
      </c>
      <c r="E5" s="2">
        <v>30449705.870000001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112868576.01000001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14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521.6</v>
      </c>
      <c r="G8" s="1"/>
      <c r="H8" s="1"/>
    </row>
    <row r="9" spans="1:10" x14ac:dyDescent="0.25">
      <c r="A9" s="1" t="s">
        <v>82</v>
      </c>
      <c r="B9" s="2">
        <v>35424.36</v>
      </c>
      <c r="D9" s="1" t="s">
        <v>88</v>
      </c>
      <c r="E9" s="3">
        <v>548</v>
      </c>
      <c r="H9" s="1"/>
    </row>
    <row r="10" spans="1:10" x14ac:dyDescent="0.25">
      <c r="A10" s="1" t="s">
        <v>83</v>
      </c>
      <c r="B10" s="2">
        <v>83000000</v>
      </c>
      <c r="D10" s="1" t="s">
        <v>85</v>
      </c>
      <c r="E10" s="2">
        <f>'20180101'!E10+'20180102'!E8</f>
        <v>755017.09999999951</v>
      </c>
      <c r="G10" s="1"/>
      <c r="H10" s="1" t="s">
        <v>42</v>
      </c>
      <c r="I10" s="3">
        <f>SUMIF(I4:I9,"&gt;=0")</f>
        <v>116</v>
      </c>
    </row>
    <row r="11" spans="1:10" x14ac:dyDescent="0.25">
      <c r="A11" s="1" t="s">
        <v>84</v>
      </c>
      <c r="B11" s="2">
        <f>'20180101'!B11+'20180102'!B9</f>
        <v>1634891.2400000002</v>
      </c>
      <c r="E11" s="2"/>
      <c r="G11" s="1"/>
      <c r="H11" s="1" t="s">
        <v>43</v>
      </c>
      <c r="I11" s="3">
        <f>SUM(J4:J9)</f>
        <v>-33</v>
      </c>
    </row>
    <row r="12" spans="1:10" x14ac:dyDescent="0.25">
      <c r="A12" s="1" t="s">
        <v>86</v>
      </c>
      <c r="B12" s="18">
        <v>867.29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'20180101'!B13+'20180102'!B12</f>
        <v>269357.22000000003</v>
      </c>
      <c r="E13" s="2"/>
      <c r="G13" s="1"/>
      <c r="H13" s="1" t="s">
        <v>30</v>
      </c>
      <c r="I13" s="15">
        <v>100023720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-28516680</v>
      </c>
    </row>
    <row r="15" spans="1:10" x14ac:dyDescent="0.25">
      <c r="A15" s="1"/>
      <c r="B15" s="1"/>
      <c r="G15" s="1"/>
      <c r="H15" s="1" t="s">
        <v>32</v>
      </c>
      <c r="I15" s="15">
        <f>I14+I13</f>
        <v>71507040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7367557.2300000004</v>
      </c>
    </row>
    <row r="18" spans="1:22" x14ac:dyDescent="0.25">
      <c r="G18" s="1" t="s">
        <v>12</v>
      </c>
      <c r="H18" s="2"/>
      <c r="I18" s="15">
        <v>14989860</v>
      </c>
    </row>
    <row r="19" spans="1:22" x14ac:dyDescent="0.25">
      <c r="A19" s="2"/>
      <c r="G19" s="1" t="s">
        <v>24</v>
      </c>
      <c r="H19" s="2"/>
      <c r="I19" s="15">
        <f>I18+I17-I16</f>
        <v>12357417.23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437797.98</v>
      </c>
      <c r="N21" s="2"/>
    </row>
    <row r="22" spans="1:22" x14ac:dyDescent="0.25">
      <c r="G22" s="1"/>
      <c r="H22" s="1" t="s">
        <v>39</v>
      </c>
      <c r="I22" s="15">
        <v>102882.21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575919.03999999992</v>
      </c>
    </row>
    <row r="26" spans="1:22" x14ac:dyDescent="0.25">
      <c r="A26" s="1" t="s">
        <v>71</v>
      </c>
      <c r="B26" s="2">
        <f>B4+E5+I18</f>
        <v>159502185.81999999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1600293.3599999994</v>
      </c>
    </row>
    <row r="28" spans="1:22" x14ac:dyDescent="0.25">
      <c r="A28" s="1" t="s">
        <v>356</v>
      </c>
      <c r="B28" s="2">
        <f>B12+E8+I26</f>
        <v>1388.8899999999999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378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3432</v>
      </c>
      <c r="D33" s="1" t="s">
        <v>78</v>
      </c>
      <c r="E33" s="2">
        <v>-1794108</v>
      </c>
      <c r="G33" s="16" t="s">
        <v>296</v>
      </c>
      <c r="H33" s="2">
        <f>E39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455</v>
      </c>
      <c r="D34" s="1" t="s">
        <v>182</v>
      </c>
      <c r="E34" s="10">
        <v>-672695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6372</v>
      </c>
      <c r="D35" s="1" t="s">
        <v>80</v>
      </c>
      <c r="E35" s="10">
        <v>-49539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2829</v>
      </c>
      <c r="D36" s="1" t="s">
        <v>81</v>
      </c>
      <c r="E36" s="2">
        <v>5623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13088</v>
      </c>
      <c r="D37"/>
      <c r="E37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8" t="s">
        <v>379</v>
      </c>
    </row>
    <row r="39" spans="1:23" x14ac:dyDescent="0.25">
      <c r="A39" s="1" t="s">
        <v>103</v>
      </c>
      <c r="B39" s="3"/>
      <c r="D39" s="1" t="s">
        <v>74</v>
      </c>
      <c r="E39" s="2">
        <v>17039598</v>
      </c>
    </row>
    <row r="40" spans="1:23" s="9" customFormat="1" x14ac:dyDescent="0.25">
      <c r="A40"/>
      <c r="B40"/>
      <c r="D40" s="1" t="s">
        <v>75</v>
      </c>
      <c r="E40" s="2">
        <v>16868052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 s="1" t="s">
        <v>76</v>
      </c>
      <c r="E41" s="2">
        <v>160523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1" t="s">
        <v>77</v>
      </c>
      <c r="E42" s="2">
        <v>280938</v>
      </c>
    </row>
    <row r="43" spans="1:23" x14ac:dyDescent="0.25">
      <c r="A43" s="8" t="s">
        <v>233</v>
      </c>
      <c r="D43" s="1" t="s">
        <v>375</v>
      </c>
      <c r="E43" s="2"/>
    </row>
    <row r="44" spans="1:23" x14ac:dyDescent="0.25">
      <c r="A44" s="16" t="s">
        <v>5</v>
      </c>
      <c r="B44" s="2">
        <v>1000000</v>
      </c>
      <c r="C44" s="2"/>
      <c r="D44" s="1" t="s">
        <v>376</v>
      </c>
      <c r="E44" s="10"/>
    </row>
    <row r="45" spans="1:23" x14ac:dyDescent="0.25">
      <c r="A45" s="16" t="s">
        <v>234</v>
      </c>
      <c r="B45" s="2">
        <v>1005157.605</v>
      </c>
      <c r="C45" s="2"/>
      <c r="D45" s="1" t="s">
        <v>377</v>
      </c>
      <c r="E45" s="12"/>
    </row>
    <row r="46" spans="1:23" x14ac:dyDescent="0.25">
      <c r="A46" s="16" t="s">
        <v>12</v>
      </c>
      <c r="B46" s="2">
        <v>0</v>
      </c>
      <c r="C46" s="26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F48" s="36"/>
      <c r="G48" s="12"/>
      <c r="H48" s="14"/>
      <c r="I48" s="30"/>
    </row>
    <row r="49" spans="1:9" x14ac:dyDescent="0.25">
      <c r="A49" s="12"/>
      <c r="B49" s="36"/>
      <c r="C49" s="36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7" zoomScale="80" zoomScaleNormal="80" workbookViewId="0">
      <selection activeCell="G54" sqref="G5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'20171229'!E10+'20180101'!E8</f>
        <v>754495.49999999953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'20171229'!B11+'20180101'!B9</f>
        <v>1599466.8800000001</v>
      </c>
      <c r="E11" s="2"/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'20171229'!B13+'20180101'!B12</f>
        <v>268489.93000000005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1"/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1058224.2799999996</v>
      </c>
    </row>
    <row r="28" spans="1:22" x14ac:dyDescent="0.25">
      <c r="A28" s="1" t="s">
        <v>356</v>
      </c>
      <c r="B28" s="2">
        <f>B12+E8+I26</f>
        <v>0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/>
      <c r="D33" s="1" t="s">
        <v>74</v>
      </c>
      <c r="E33" s="2">
        <v>17039598</v>
      </c>
      <c r="G33" s="16" t="s">
        <v>296</v>
      </c>
      <c r="H33" s="2">
        <f>E33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/>
      <c r="D34" s="1" t="s">
        <v>75</v>
      </c>
      <c r="E34" s="2">
        <v>16868052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160523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280938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-1794108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-672695</v>
      </c>
    </row>
    <row r="39" spans="1:23" x14ac:dyDescent="0.25">
      <c r="A39" s="1" t="s">
        <v>103</v>
      </c>
      <c r="B39" s="3"/>
      <c r="D39" s="1" t="s">
        <v>80</v>
      </c>
      <c r="E39" s="10">
        <v>-49539</v>
      </c>
    </row>
    <row r="40" spans="1:23" s="9" customFormat="1" x14ac:dyDescent="0.25">
      <c r="A40"/>
      <c r="B40"/>
      <c r="D40" s="1" t="s">
        <v>81</v>
      </c>
      <c r="E40" s="2">
        <v>5623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7" sqref="E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5729758.5599999996</v>
      </c>
      <c r="D3" s="1" t="s">
        <v>1</v>
      </c>
      <c r="E3" s="18">
        <v>150119639.34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97990135.099999994</v>
      </c>
      <c r="D4" s="1" t="s">
        <v>11</v>
      </c>
      <c r="E4" s="38">
        <v>40409515.780000001</v>
      </c>
      <c r="H4" s="1" t="s">
        <v>370</v>
      </c>
      <c r="I4" s="13">
        <v>94</v>
      </c>
      <c r="J4" s="13"/>
    </row>
    <row r="5" spans="1:10" x14ac:dyDescent="0.25">
      <c r="A5" s="1" t="s">
        <v>3</v>
      </c>
      <c r="B5" s="2">
        <v>126762633.65000001</v>
      </c>
      <c r="D5" s="1" t="s">
        <v>12</v>
      </c>
      <c r="E5" s="2">
        <v>29710123.559999999</v>
      </c>
      <c r="H5" s="1" t="s">
        <v>372</v>
      </c>
      <c r="I5" s="13">
        <v>1</v>
      </c>
      <c r="J5" s="13"/>
    </row>
    <row r="6" spans="1:10" x14ac:dyDescent="0.25">
      <c r="A6" s="1" t="s">
        <v>11</v>
      </c>
      <c r="B6" s="37">
        <v>108772498.55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761.6</v>
      </c>
      <c r="G8" s="1"/>
      <c r="H8" s="1"/>
    </row>
    <row r="9" spans="1:10" x14ac:dyDescent="0.25">
      <c r="A9" s="1" t="s">
        <v>82</v>
      </c>
      <c r="B9" s="2">
        <v>42739.99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'20171228'!E10+'20171229'!E8</f>
        <v>754495.49999999953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'20171228'!B11+'20171229'!B9</f>
        <v>1599466.8800000001</v>
      </c>
      <c r="E11" s="2"/>
      <c r="G11" s="1"/>
      <c r="H11" s="1" t="s">
        <v>43</v>
      </c>
      <c r="I11" s="3">
        <f>SUM(J4:J9)</f>
        <v>-15</v>
      </c>
    </row>
    <row r="12" spans="1:10" x14ac:dyDescent="0.25">
      <c r="A12" s="1" t="s">
        <v>86</v>
      </c>
      <c r="B12" s="18">
        <v>438.76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'20171228'!B13+'20171229'!B12</f>
        <v>268489.93000000005</v>
      </c>
      <c r="E13" s="2"/>
      <c r="G13" s="1"/>
      <c r="H13" s="1" t="s">
        <v>30</v>
      </c>
      <c r="I13" s="15">
        <v>94780260</v>
      </c>
    </row>
    <row r="14" spans="1:10" x14ac:dyDescent="0.25">
      <c r="A14" s="1" t="s">
        <v>333</v>
      </c>
      <c r="B14" s="3">
        <v>34321734</v>
      </c>
      <c r="G14" s="1"/>
      <c r="H14" s="1" t="s">
        <v>31</v>
      </c>
      <c r="I14" s="15">
        <v>-13009500</v>
      </c>
    </row>
    <row r="15" spans="1:10" x14ac:dyDescent="0.25">
      <c r="A15" s="1"/>
      <c r="B15" s="1"/>
      <c r="G15" s="1"/>
      <c r="H15" s="1" t="s">
        <v>32</v>
      </c>
      <c r="I15" s="15">
        <f>I14+I13</f>
        <v>81770760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8216879.0999999996</v>
      </c>
    </row>
    <row r="18" spans="1:22" x14ac:dyDescent="0.25">
      <c r="G18" s="1" t="s">
        <v>12</v>
      </c>
      <c r="H18" s="2"/>
      <c r="I18" s="15">
        <v>14233401</v>
      </c>
    </row>
    <row r="19" spans="1:22" x14ac:dyDescent="0.25">
      <c r="A19" s="2"/>
      <c r="G19" s="1" t="s">
        <v>24</v>
      </c>
      <c r="H19" s="2"/>
      <c r="I19" s="15">
        <f>I18+I17-I16</f>
        <v>12450280.100000001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434868.31</v>
      </c>
      <c r="N21" s="2"/>
    </row>
    <row r="22" spans="1:22" x14ac:dyDescent="0.25">
      <c r="G22" s="1"/>
      <c r="H22" s="1" t="s">
        <v>39</v>
      </c>
      <c r="I22" s="15">
        <v>102206.34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572313.5</v>
      </c>
    </row>
    <row r="26" spans="1:22" x14ac:dyDescent="0.25">
      <c r="A26" s="1" t="s">
        <v>71</v>
      </c>
      <c r="B26" s="2">
        <f>B4+E5+I18</f>
        <v>141933659.66</v>
      </c>
      <c r="G26" s="1"/>
      <c r="H26" s="1" t="s">
        <v>355</v>
      </c>
      <c r="I26" s="2">
        <v>298.06</v>
      </c>
    </row>
    <row r="27" spans="1:22" x14ac:dyDescent="0.25">
      <c r="A27" s="1" t="s">
        <v>90</v>
      </c>
      <c r="B27" s="2">
        <f>$B$13+$E$10+$I$25</f>
        <v>1595298.9299999997</v>
      </c>
    </row>
    <row r="28" spans="1:22" x14ac:dyDescent="0.25">
      <c r="A28" s="1" t="s">
        <v>356</v>
      </c>
      <c r="B28" s="2">
        <f>B12+E8+I26</f>
        <v>1498.42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3116</v>
      </c>
      <c r="D33" s="1" t="s">
        <v>74</v>
      </c>
      <c r="E33" s="2">
        <v>16879075</v>
      </c>
      <c r="G33" s="16" t="s">
        <v>296</v>
      </c>
      <c r="H33" s="2">
        <f>E33</f>
        <v>16879075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346</v>
      </c>
      <c r="D34" s="1" t="s">
        <v>75</v>
      </c>
      <c r="E34" s="2">
        <v>16587113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6348</v>
      </c>
      <c r="D35" s="1" t="s">
        <v>76</v>
      </c>
      <c r="E35" s="2">
        <v>399068</v>
      </c>
      <c r="G35" s="40" t="s">
        <v>298</v>
      </c>
      <c r="H35" s="41">
        <f>H33+H34</f>
        <v>16884232.605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2810</v>
      </c>
      <c r="D36" s="1" t="s">
        <v>77</v>
      </c>
      <c r="E36" s="2">
        <v>487078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12620</v>
      </c>
      <c r="D37" s="1" t="s">
        <v>78</v>
      </c>
      <c r="E37" s="2">
        <v>-864429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-636849</v>
      </c>
    </row>
    <row r="39" spans="1:23" x14ac:dyDescent="0.25">
      <c r="A39" s="1" t="s">
        <v>103</v>
      </c>
      <c r="B39" s="3"/>
      <c r="D39" s="1" t="s">
        <v>80</v>
      </c>
      <c r="E39" s="10">
        <v>-50938</v>
      </c>
    </row>
    <row r="40" spans="1:23" s="9" customFormat="1" x14ac:dyDescent="0.25">
      <c r="A40"/>
      <c r="B40"/>
      <c r="D40" s="1" t="s">
        <v>81</v>
      </c>
      <c r="E40" s="2">
        <v>5842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14548146.73</v>
      </c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98424788.829999998</v>
      </c>
      <c r="D4" s="1" t="s">
        <v>11</v>
      </c>
      <c r="E4" s="38">
        <v>24352717.719999999</v>
      </c>
      <c r="H4" s="1" t="s">
        <v>370</v>
      </c>
      <c r="I4" s="13">
        <v>97</v>
      </c>
      <c r="J4" s="13">
        <v>-3</v>
      </c>
    </row>
    <row r="5" spans="1:10" x14ac:dyDescent="0.25">
      <c r="A5" s="1" t="s">
        <v>3</v>
      </c>
      <c r="B5" s="2">
        <v>125977801.05</v>
      </c>
      <c r="D5" s="1" t="s">
        <v>12</v>
      </c>
      <c r="E5" s="2">
        <v>26596467.5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27553012.219999999</v>
      </c>
      <c r="D6" s="1" t="s">
        <v>4</v>
      </c>
      <c r="E6" s="2">
        <v>11000000</v>
      </c>
      <c r="H6" s="1" t="s">
        <v>323</v>
      </c>
      <c r="I6" s="13"/>
      <c r="J6" s="13">
        <v>-13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5035.2</v>
      </c>
      <c r="G8" s="1"/>
      <c r="H8" s="1"/>
    </row>
    <row r="9" spans="1:10" x14ac:dyDescent="0.25">
      <c r="A9" s="1" t="s">
        <v>82</v>
      </c>
      <c r="B9" s="2">
        <v>4865.49</v>
      </c>
      <c r="D9" s="1" t="s">
        <v>88</v>
      </c>
      <c r="E9" s="3">
        <v>4024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'20171227'!E10+'20171228'!E8</f>
        <v>753733.89999999956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'20171227'!B11+'20171228'!B9</f>
        <v>1556726.8900000001</v>
      </c>
      <c r="E11" s="2"/>
      <c r="G11" s="1"/>
      <c r="H11" s="1" t="s">
        <v>43</v>
      </c>
      <c r="I11" s="3">
        <f>SUM(J4:J9)</f>
        <v>-16</v>
      </c>
    </row>
    <row r="12" spans="1:10" x14ac:dyDescent="0.25">
      <c r="A12" s="1" t="s">
        <v>86</v>
      </c>
      <c r="B12" s="18">
        <v>647.85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'20171227'!B13+'20171228'!B12</f>
        <v>268051.17000000004</v>
      </c>
      <c r="E13" s="2"/>
      <c r="G13" s="1"/>
      <c r="H13" s="1" t="s">
        <v>30</v>
      </c>
      <c r="I13" s="15">
        <v>95995200</v>
      </c>
    </row>
    <row r="14" spans="1:10" x14ac:dyDescent="0.25">
      <c r="A14" s="1" t="s">
        <v>333</v>
      </c>
      <c r="B14" s="3">
        <v>65733859</v>
      </c>
      <c r="G14" s="1"/>
      <c r="H14" s="1" t="s">
        <v>31</v>
      </c>
      <c r="I14" s="15">
        <v>-13786980</v>
      </c>
    </row>
    <row r="15" spans="1:10" x14ac:dyDescent="0.25">
      <c r="A15" s="1"/>
      <c r="B15" s="1"/>
      <c r="G15" s="1"/>
      <c r="H15" s="1" t="s">
        <v>32</v>
      </c>
      <c r="I15" s="15">
        <f>I14+I13</f>
        <v>82208220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7537577.1600000001</v>
      </c>
    </row>
    <row r="18" spans="1:22" x14ac:dyDescent="0.25">
      <c r="G18" s="1" t="s">
        <v>12</v>
      </c>
      <c r="H18" s="2"/>
      <c r="I18" s="15">
        <v>14399280</v>
      </c>
    </row>
    <row r="19" spans="1:22" x14ac:dyDescent="0.25">
      <c r="A19" s="2"/>
      <c r="G19" s="1" t="s">
        <v>24</v>
      </c>
      <c r="H19" s="2"/>
      <c r="I19" s="15">
        <f>I18+I17-I16</f>
        <v>11936857.16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433576.28</v>
      </c>
      <c r="N21" s="2"/>
    </row>
    <row r="22" spans="1:22" x14ac:dyDescent="0.25">
      <c r="G22" s="1"/>
      <c r="H22" s="1" t="s">
        <v>39</v>
      </c>
      <c r="I22" s="15">
        <v>101908.28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570723.41</v>
      </c>
    </row>
    <row r="26" spans="1:22" x14ac:dyDescent="0.25">
      <c r="A26" s="1" t="s">
        <v>71</v>
      </c>
      <c r="B26" s="2">
        <f>B4+E5+I18</f>
        <v>139420536.32999998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1592508.4799999995</v>
      </c>
    </row>
    <row r="28" spans="1:22" x14ac:dyDescent="0.25">
      <c r="A28" s="1" t="s">
        <v>356</v>
      </c>
      <c r="B28" s="2">
        <f>B12+E8+I26</f>
        <v>5683.05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16480802</v>
      </c>
      <c r="G33" s="16" t="s">
        <v>296</v>
      </c>
      <c r="H33" s="2">
        <f>E33</f>
        <v>16480802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16385813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-183668</v>
      </c>
      <c r="G35" s="40" t="s">
        <v>298</v>
      </c>
      <c r="H35" s="41">
        <f>H33+H34</f>
        <v>16485959.605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46210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14402492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-336959</v>
      </c>
    </row>
    <row r="39" spans="1:23" x14ac:dyDescent="0.25">
      <c r="A39" s="1" t="s">
        <v>103</v>
      </c>
      <c r="B39" s="3"/>
      <c r="D39" s="1" t="s">
        <v>80</v>
      </c>
      <c r="E39" s="10">
        <v>-45037</v>
      </c>
    </row>
    <row r="40" spans="1:23" s="9" customFormat="1" x14ac:dyDescent="0.25">
      <c r="A40"/>
      <c r="B40"/>
      <c r="D40" s="1" t="s">
        <v>81</v>
      </c>
      <c r="E40" s="2">
        <v>4815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3" sqref="D5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12613248.65</v>
      </c>
      <c r="D3" s="1" t="s">
        <v>1</v>
      </c>
      <c r="E3" s="18">
        <v>75743183.180000007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17614470.579999998</v>
      </c>
      <c r="D4" s="1" t="s">
        <v>11</v>
      </c>
      <c r="E4" s="38">
        <v>15754281.67</v>
      </c>
      <c r="H4" s="1" t="s">
        <v>370</v>
      </c>
      <c r="I4" s="13">
        <v>105</v>
      </c>
      <c r="J4" s="13">
        <v>-4</v>
      </c>
    </row>
    <row r="5" spans="1:10" x14ac:dyDescent="0.25">
      <c r="A5" s="1" t="s">
        <v>3</v>
      </c>
      <c r="B5" s="2">
        <v>204884770.56999999</v>
      </c>
      <c r="D5" s="1" t="s">
        <v>12</v>
      </c>
      <c r="E5" s="2">
        <v>59988901.509999998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17614470.579999998</v>
      </c>
      <c r="D6" s="1" t="s">
        <v>4</v>
      </c>
      <c r="E6" s="2">
        <v>11000000</v>
      </c>
      <c r="H6" s="1" t="s">
        <v>323</v>
      </c>
      <c r="I6" s="13">
        <v>-11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1456</v>
      </c>
      <c r="G8" s="1"/>
      <c r="H8" s="1"/>
    </row>
    <row r="9" spans="1:10" x14ac:dyDescent="0.25">
      <c r="A9" s="1" t="s">
        <v>82</v>
      </c>
      <c r="B9" s="2">
        <v>1221.93</v>
      </c>
      <c r="D9" s="1" t="s">
        <v>88</v>
      </c>
      <c r="E9" s="3">
        <v>1208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'20171226'!E10+'20171227'!E8</f>
        <v>748698.6999999996</v>
      </c>
      <c r="G10" s="1"/>
      <c r="H10" s="1" t="s">
        <v>42</v>
      </c>
      <c r="I10" s="3">
        <f>SUMIF(I4:I9,"&gt;=0")</f>
        <v>122</v>
      </c>
    </row>
    <row r="11" spans="1:10" x14ac:dyDescent="0.25">
      <c r="A11" s="1" t="s">
        <v>84</v>
      </c>
      <c r="B11" s="2">
        <f>'20171226'!B11+'20171227'!B9</f>
        <v>1551861.4000000001</v>
      </c>
      <c r="E11" s="2"/>
      <c r="G11" s="1"/>
      <c r="H11" s="1" t="s">
        <v>43</v>
      </c>
      <c r="I11" s="3">
        <f>SUM(J4:J9)</f>
        <v>-4</v>
      </c>
    </row>
    <row r="12" spans="1:10" x14ac:dyDescent="0.25">
      <c r="A12" s="1" t="s">
        <v>86</v>
      </c>
      <c r="B12" s="18">
        <v>727.04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'20171226'!B13+'20171227'!B12</f>
        <v>267403.32000000007</v>
      </c>
      <c r="E13" s="2"/>
      <c r="G13" s="1"/>
      <c r="H13" s="1" t="s">
        <v>30</v>
      </c>
      <c r="I13" s="15">
        <v>106669320</v>
      </c>
    </row>
    <row r="14" spans="1:10" x14ac:dyDescent="0.25">
      <c r="A14" s="1" t="s">
        <v>333</v>
      </c>
      <c r="B14" s="3">
        <v>68880159</v>
      </c>
      <c r="G14" s="1"/>
      <c r="H14" s="1" t="s">
        <v>31</v>
      </c>
      <c r="I14" s="15">
        <v>-13175640</v>
      </c>
    </row>
    <row r="15" spans="1:10" x14ac:dyDescent="0.25">
      <c r="A15" s="1"/>
      <c r="B15" s="2"/>
      <c r="G15" s="1"/>
      <c r="H15" s="1" t="s">
        <v>32</v>
      </c>
      <c r="I15" s="15">
        <f>I14+I13</f>
        <v>93493680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7639091.8799999999</v>
      </c>
    </row>
    <row r="18" spans="1:22" x14ac:dyDescent="0.25">
      <c r="G18" s="1" t="s">
        <v>12</v>
      </c>
      <c r="H18" s="2"/>
      <c r="I18" s="15">
        <v>15981885</v>
      </c>
    </row>
    <row r="19" spans="1:22" x14ac:dyDescent="0.25">
      <c r="A19" s="2"/>
      <c r="G19" s="1" t="s">
        <v>24</v>
      </c>
      <c r="H19" s="2"/>
      <c r="I19" s="15">
        <f>I18+I17-I16</f>
        <v>13620976.879999999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432454.88</v>
      </c>
      <c r="N21" s="2"/>
    </row>
    <row r="22" spans="1:22" x14ac:dyDescent="0.25">
      <c r="G22" s="1"/>
      <c r="H22" s="1" t="s">
        <v>39</v>
      </c>
      <c r="I22" s="15">
        <v>101649.56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569343.28999999992</v>
      </c>
    </row>
    <row r="26" spans="1:22" x14ac:dyDescent="0.25">
      <c r="A26" s="1" t="s">
        <v>71</v>
      </c>
      <c r="B26" s="2">
        <f>B4+E5+I18</f>
        <v>93585257.090000004</v>
      </c>
      <c r="G26" s="1"/>
      <c r="H26" s="1" t="s">
        <v>355</v>
      </c>
      <c r="I26" s="2">
        <v>240.87</v>
      </c>
    </row>
    <row r="27" spans="1:22" x14ac:dyDescent="0.25">
      <c r="A27" s="1" t="s">
        <v>90</v>
      </c>
      <c r="B27" s="2">
        <f>$B$13+$E$10+$I$25</f>
        <v>1585445.3099999996</v>
      </c>
    </row>
    <row r="28" spans="1:22" x14ac:dyDescent="0.25">
      <c r="A28" s="1" t="s">
        <v>356</v>
      </c>
      <c r="B28" s="2">
        <f>B12+E8+I26</f>
        <v>2423.91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6180</v>
      </c>
      <c r="D33" s="1" t="s">
        <v>74</v>
      </c>
      <c r="E33" s="2">
        <v>16664470</v>
      </c>
      <c r="G33" s="16" t="s">
        <v>296</v>
      </c>
      <c r="H33" s="2">
        <f>E33</f>
        <v>16664470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1628</v>
      </c>
      <c r="D34" s="1" t="s">
        <v>75</v>
      </c>
      <c r="E34" s="2">
        <v>16339603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6071</v>
      </c>
      <c r="D35" s="1" t="s">
        <v>76</v>
      </c>
      <c r="E35" s="2">
        <v>-53814</v>
      </c>
      <c r="G35" s="40" t="s">
        <v>298</v>
      </c>
      <c r="H35" s="41">
        <f>H33+H34</f>
        <v>16669627.605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1938</v>
      </c>
      <c r="D36" s="1" t="s">
        <v>77</v>
      </c>
      <c r="E36" s="2">
        <v>-7339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15817</v>
      </c>
      <c r="D37" s="1" t="s">
        <v>78</v>
      </c>
      <c r="E37" s="2">
        <v>2381795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-907435</v>
      </c>
    </row>
    <row r="39" spans="1:23" x14ac:dyDescent="0.25">
      <c r="A39" s="1" t="s">
        <v>103</v>
      </c>
      <c r="B39" s="3"/>
      <c r="D39" s="1" t="s">
        <v>80</v>
      </c>
      <c r="E39" s="10">
        <v>-75094</v>
      </c>
    </row>
    <row r="40" spans="1:23" s="9" customFormat="1" x14ac:dyDescent="0.25">
      <c r="A40"/>
      <c r="B40"/>
      <c r="D40" s="1" t="s">
        <v>81</v>
      </c>
      <c r="E40" s="2">
        <v>6521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27" sqref="E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14975903.939999999</v>
      </c>
      <c r="D3" s="1" t="s">
        <v>1</v>
      </c>
      <c r="E3" s="18">
        <v>75759397.310000002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196712530.08000001</v>
      </c>
      <c r="D4" s="1" t="s">
        <v>11</v>
      </c>
      <c r="E4" s="38">
        <v>18074921.420000002</v>
      </c>
      <c r="H4" s="1" t="s">
        <v>370</v>
      </c>
      <c r="I4" s="13">
        <v>114</v>
      </c>
      <c r="J4" s="13">
        <v>-6</v>
      </c>
    </row>
    <row r="5" spans="1:10" x14ac:dyDescent="0.25">
      <c r="A5" s="1" t="s">
        <v>3</v>
      </c>
      <c r="B5" s="2">
        <v>215688954.56999999</v>
      </c>
      <c r="D5" s="1" t="s">
        <v>12</v>
      </c>
      <c r="E5" s="2">
        <v>57684475.890000001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18976424.489999998</v>
      </c>
      <c r="D6" s="1" t="s">
        <v>4</v>
      </c>
      <c r="E6" s="2">
        <v>11000000</v>
      </c>
      <c r="H6" s="1" t="s">
        <v>323</v>
      </c>
      <c r="I6" s="13"/>
      <c r="J6" s="13">
        <v>-11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2420.8000000000002</v>
      </c>
      <c r="G8" s="1"/>
      <c r="H8" s="1"/>
    </row>
    <row r="9" spans="1:10" x14ac:dyDescent="0.25">
      <c r="A9" s="1" t="s">
        <v>82</v>
      </c>
      <c r="B9" s="2">
        <v>520.54999999999995</v>
      </c>
      <c r="D9" s="1" t="s">
        <v>88</v>
      </c>
      <c r="E9" s="3">
        <v>2060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'20171225'!E10+'20171226'!E8</f>
        <v>747242.6999999996</v>
      </c>
      <c r="G10" s="1"/>
      <c r="H10" s="1" t="s">
        <v>42</v>
      </c>
      <c r="I10" s="3">
        <f>SUMIF(I4:I9,"&gt;=0")</f>
        <v>131</v>
      </c>
    </row>
    <row r="11" spans="1:10" x14ac:dyDescent="0.25">
      <c r="A11" s="1" t="s">
        <v>84</v>
      </c>
      <c r="B11" s="2">
        <f>'20171225'!B11+'20171226'!B9</f>
        <v>1550639.4700000002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834.61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'20171225'!B13+'20171226'!B12</f>
        <v>266676.28000000009</v>
      </c>
      <c r="E13" s="2"/>
      <c r="G13" s="1"/>
      <c r="H13" s="1" t="s">
        <v>30</v>
      </c>
      <c r="I13" s="15">
        <v>113685360</v>
      </c>
    </row>
    <row r="14" spans="1:10" x14ac:dyDescent="0.25">
      <c r="A14" s="1" t="s">
        <v>333</v>
      </c>
      <c r="B14" s="3">
        <v>68397959</v>
      </c>
      <c r="G14" s="1"/>
      <c r="H14" s="1" t="s">
        <v>31</v>
      </c>
      <c r="I14" s="15">
        <v>-15676500</v>
      </c>
    </row>
    <row r="15" spans="1:10" x14ac:dyDescent="0.25">
      <c r="A15" s="1"/>
      <c r="B15" s="2"/>
      <c r="G15" s="1"/>
      <c r="H15" s="1" t="s">
        <v>32</v>
      </c>
      <c r="I15" s="15">
        <f>I14+I13</f>
        <v>98008860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5967711.75</v>
      </c>
    </row>
    <row r="18" spans="1:22" x14ac:dyDescent="0.25">
      <c r="G18" s="1" t="s">
        <v>12</v>
      </c>
      <c r="H18" s="2"/>
      <c r="I18" s="15">
        <v>17054136</v>
      </c>
    </row>
    <row r="19" spans="1:22" x14ac:dyDescent="0.25">
      <c r="A19" s="2"/>
      <c r="G19" s="1" t="s">
        <v>24</v>
      </c>
      <c r="H19" s="2"/>
      <c r="I19" s="15">
        <f>I18+I17-I16</f>
        <v>13021847.75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431410.83</v>
      </c>
      <c r="N21" s="2"/>
    </row>
    <row r="22" spans="1:22" x14ac:dyDescent="0.25">
      <c r="G22" s="1"/>
      <c r="H22" s="1" t="s">
        <v>39</v>
      </c>
      <c r="I22" s="15">
        <v>101408.69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568058.37</v>
      </c>
    </row>
    <row r="26" spans="1:22" x14ac:dyDescent="0.25">
      <c r="A26" s="1" t="s">
        <v>71</v>
      </c>
      <c r="B26" s="2">
        <f>B4+E5+I18</f>
        <v>271451141.97000003</v>
      </c>
      <c r="G26" s="1"/>
      <c r="H26" s="1" t="s">
        <v>355</v>
      </c>
      <c r="I26" s="2">
        <v>324.14</v>
      </c>
    </row>
    <row r="27" spans="1:22" x14ac:dyDescent="0.25">
      <c r="A27" s="1" t="s">
        <v>90</v>
      </c>
      <c r="B27" s="2">
        <f>$B$13+$E$10+$I$25</f>
        <v>1581977.3499999996</v>
      </c>
    </row>
    <row r="28" spans="1:22" x14ac:dyDescent="0.25">
      <c r="A28" s="1" t="s">
        <v>356</v>
      </c>
      <c r="B28" s="2">
        <f>B12+E8+I26</f>
        <v>3579.55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6773</v>
      </c>
      <c r="D33" s="1" t="s">
        <v>74</v>
      </c>
      <c r="E33" s="2">
        <v>16718150</v>
      </c>
      <c r="G33" s="16" t="s">
        <v>296</v>
      </c>
      <c r="H33" s="2">
        <f>E33</f>
        <v>16718150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1386</v>
      </c>
      <c r="D34" s="1" t="s">
        <v>75</v>
      </c>
      <c r="E34" s="2">
        <v>16346809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5850</v>
      </c>
      <c r="D35" s="1" t="s">
        <v>76</v>
      </c>
      <c r="E35" s="2">
        <v>-42097</v>
      </c>
      <c r="G35" s="40" t="s">
        <v>298</v>
      </c>
      <c r="H35" s="41">
        <f>H33+H34</f>
        <v>16723307.605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1804</v>
      </c>
      <c r="D36" s="1" t="s">
        <v>77</v>
      </c>
      <c r="E36" s="2">
        <v>146577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15813</v>
      </c>
      <c r="D37" s="1" t="s">
        <v>78</v>
      </c>
      <c r="E37" s="2">
        <v>5569085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390555</v>
      </c>
    </row>
    <row r="39" spans="1:23" x14ac:dyDescent="0.25">
      <c r="A39" s="1" t="s">
        <v>103</v>
      </c>
      <c r="B39" s="3"/>
      <c r="D39" s="1" t="s">
        <v>80</v>
      </c>
      <c r="E39" s="10">
        <v>-76380</v>
      </c>
    </row>
    <row r="40" spans="1:23" s="9" customFormat="1" x14ac:dyDescent="0.25">
      <c r="A40"/>
      <c r="B40"/>
      <c r="D40" s="1" t="s">
        <v>81</v>
      </c>
      <c r="E40" s="2">
        <v>2840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16" sqref="A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7714639.1200000001</v>
      </c>
      <c r="D3" s="1" t="s">
        <v>1</v>
      </c>
      <c r="E3" s="18">
        <v>81207560.760000005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203035587</v>
      </c>
      <c r="D4" s="1" t="s">
        <v>11</v>
      </c>
      <c r="E4" s="38">
        <v>15652435.279999999</v>
      </c>
      <c r="H4" s="1" t="s">
        <v>370</v>
      </c>
      <c r="I4" s="13">
        <v>122</v>
      </c>
      <c r="J4" s="13">
        <v>-7</v>
      </c>
    </row>
    <row r="5" spans="1:10" x14ac:dyDescent="0.25">
      <c r="A5" s="1" t="s">
        <v>3</v>
      </c>
      <c r="B5" s="2">
        <v>215750879.55000001</v>
      </c>
      <c r="D5" s="1" t="s">
        <v>12</v>
      </c>
      <c r="E5" s="2">
        <v>65555125.479999997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12715292.550000001</v>
      </c>
      <c r="D6" s="1" t="s">
        <v>4</v>
      </c>
      <c r="E6" s="2">
        <v>11000000</v>
      </c>
      <c r="H6" s="1" t="s">
        <v>323</v>
      </c>
      <c r="I6" s="13"/>
      <c r="J6" s="13">
        <v>-10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217.6</v>
      </c>
      <c r="G8" s="1"/>
      <c r="H8" s="1"/>
    </row>
    <row r="9" spans="1:10" x14ac:dyDescent="0.25">
      <c r="A9" s="1" t="s">
        <v>82</v>
      </c>
      <c r="B9" s="2">
        <v>653.42999999999995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'20171222'!E10+'20171225'!E8</f>
        <v>744821.89999999956</v>
      </c>
      <c r="G10" s="1"/>
      <c r="H10" s="1" t="s">
        <v>42</v>
      </c>
      <c r="I10" s="3">
        <f>SUMIF(I4:I9,"&gt;=0")</f>
        <v>139</v>
      </c>
    </row>
    <row r="11" spans="1:10" x14ac:dyDescent="0.25">
      <c r="A11" s="1" t="s">
        <v>84</v>
      </c>
      <c r="B11" s="2">
        <f>'20171222'!B11+'20171225'!B9</f>
        <v>1550118.9200000002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1178.95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'20171222'!B13+'20171225'!B12</f>
        <v>265841.6700000001</v>
      </c>
      <c r="E13" s="2"/>
      <c r="G13" s="1"/>
      <c r="H13" s="1" t="s">
        <v>30</v>
      </c>
      <c r="I13" s="15">
        <v>120693060</v>
      </c>
    </row>
    <row r="14" spans="1:10" x14ac:dyDescent="0.25">
      <c r="A14" s="1" t="s">
        <v>333</v>
      </c>
      <c r="B14" s="3">
        <v>70547459</v>
      </c>
      <c r="G14" s="1"/>
      <c r="H14" s="1" t="s">
        <v>31</v>
      </c>
      <c r="I14" s="15">
        <v>-15669900</v>
      </c>
    </row>
    <row r="15" spans="1:10" x14ac:dyDescent="0.25">
      <c r="A15" s="1"/>
      <c r="B15" s="2"/>
      <c r="G15" s="1"/>
      <c r="H15" s="1" t="s">
        <v>32</v>
      </c>
      <c r="I15" s="15">
        <f>I14+I13</f>
        <v>105023160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5041865.8899999997</v>
      </c>
    </row>
    <row r="18" spans="1:22" x14ac:dyDescent="0.25">
      <c r="G18" s="1" t="s">
        <v>12</v>
      </c>
      <c r="H18" s="2"/>
      <c r="I18" s="15">
        <v>18127827</v>
      </c>
    </row>
    <row r="19" spans="1:22" x14ac:dyDescent="0.25">
      <c r="A19" s="2"/>
      <c r="G19" s="1" t="s">
        <v>24</v>
      </c>
      <c r="H19" s="2"/>
      <c r="I19" s="15">
        <f>I18+I17-I16</f>
        <v>13169692.890000001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430005.83</v>
      </c>
      <c r="N21" s="2"/>
    </row>
    <row r="22" spans="1:22" x14ac:dyDescent="0.25">
      <c r="G22" s="1"/>
      <c r="H22" s="1" t="s">
        <v>39</v>
      </c>
      <c r="I22" s="15">
        <v>101084.55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566329.23</v>
      </c>
    </row>
    <row r="26" spans="1:22" x14ac:dyDescent="0.25">
      <c r="A26" s="1" t="s">
        <v>71</v>
      </c>
      <c r="B26" s="2">
        <f>B4+E5+I18</f>
        <v>286718539.48000002</v>
      </c>
      <c r="G26" s="1"/>
      <c r="H26" s="1" t="s">
        <v>355</v>
      </c>
      <c r="I26" s="2">
        <v>522.67999999999995</v>
      </c>
    </row>
    <row r="27" spans="1:22" x14ac:dyDescent="0.25">
      <c r="A27" s="1" t="s">
        <v>90</v>
      </c>
      <c r="B27" s="2">
        <f>$B$13+$E$10+$I$25</f>
        <v>1576992.7999999996</v>
      </c>
    </row>
    <row r="28" spans="1:22" x14ac:dyDescent="0.25">
      <c r="A28" s="1" t="s">
        <v>356</v>
      </c>
      <c r="B28" s="2">
        <f>B12+E8+I26</f>
        <v>1919.23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7976</v>
      </c>
      <c r="D33" s="1" t="s">
        <v>74</v>
      </c>
      <c r="E33" s="2">
        <v>16760247</v>
      </c>
      <c r="G33" s="16" t="s">
        <v>296</v>
      </c>
      <c r="H33" s="2">
        <f>E33</f>
        <v>16760247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1289</v>
      </c>
      <c r="D34" s="1" t="s">
        <v>75</v>
      </c>
      <c r="E34" s="2">
        <v>16200232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5374</v>
      </c>
      <c r="D35" s="1" t="s">
        <v>76</v>
      </c>
      <c r="E35" s="2">
        <v>-264386</v>
      </c>
      <c r="G35" s="40" t="s">
        <v>298</v>
      </c>
      <c r="H35" s="41">
        <f>H33+H34</f>
        <v>16765404.605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1688</v>
      </c>
      <c r="D36" s="1" t="s">
        <v>77</v>
      </c>
      <c r="E36" s="2">
        <v>-328300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16327</v>
      </c>
      <c r="D37" s="1" t="s">
        <v>78</v>
      </c>
      <c r="E37" s="2">
        <v>101372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96187</v>
      </c>
    </row>
    <row r="39" spans="1:23" x14ac:dyDescent="0.25">
      <c r="A39" s="1" t="s">
        <v>103</v>
      </c>
      <c r="B39" s="3"/>
      <c r="D39" s="1" t="s">
        <v>80</v>
      </c>
      <c r="E39" s="10">
        <v>-72750</v>
      </c>
    </row>
    <row r="40" spans="1:23" s="9" customFormat="1" x14ac:dyDescent="0.25">
      <c r="A40"/>
      <c r="B40"/>
      <c r="D40" s="1" t="s">
        <v>81</v>
      </c>
      <c r="E40" s="2">
        <v>-221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11182857.359999999</v>
      </c>
      <c r="D3" s="1" t="s">
        <v>1</v>
      </c>
      <c r="E3" s="18">
        <v>81030315.079999998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205612623.88999999</v>
      </c>
      <c r="D4" s="1" t="s">
        <v>11</v>
      </c>
      <c r="E4" s="38">
        <v>14512555.02</v>
      </c>
      <c r="H4" s="1" t="s">
        <v>370</v>
      </c>
      <c r="I4" s="13">
        <v>108</v>
      </c>
      <c r="J4" s="13"/>
    </row>
    <row r="5" spans="1:10" x14ac:dyDescent="0.25">
      <c r="A5" s="1" t="s">
        <v>3</v>
      </c>
      <c r="B5" s="2">
        <v>236795481.25</v>
      </c>
      <c r="D5" s="1" t="s">
        <v>12</v>
      </c>
      <c r="E5" s="2">
        <v>66517760.060000002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31182857.359999999</v>
      </c>
      <c r="D6" s="1" t="s">
        <v>4</v>
      </c>
      <c r="E6" s="2">
        <v>11000000</v>
      </c>
      <c r="H6" s="1" t="s">
        <v>323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345.6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252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'20171221'!E10+'20171222'!E8</f>
        <v>744604.29999999958</v>
      </c>
      <c r="G10" s="1"/>
      <c r="H10" s="1" t="s">
        <v>42</v>
      </c>
      <c r="I10" s="3">
        <f>SUMIF(I4:I9,"&gt;=0")</f>
        <v>123</v>
      </c>
    </row>
    <row r="11" spans="1:10" x14ac:dyDescent="0.25">
      <c r="A11" s="1" t="s">
        <v>84</v>
      </c>
      <c r="B11" s="2">
        <f>'20171221'!B11+'20171222'!B9</f>
        <v>1549465.4900000002</v>
      </c>
      <c r="E11" s="2"/>
      <c r="G11" s="1"/>
      <c r="H11" s="1" t="s">
        <v>43</v>
      </c>
      <c r="I11" s="3">
        <f>SUM(J4:J9)</f>
        <v>-10</v>
      </c>
    </row>
    <row r="12" spans="1:10" x14ac:dyDescent="0.25">
      <c r="A12" s="1" t="s">
        <v>86</v>
      </c>
      <c r="B12" s="18">
        <v>656.3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'20171221'!B13+'20171222'!B12</f>
        <v>264662.72000000009</v>
      </c>
      <c r="E13" s="2"/>
      <c r="G13" s="1"/>
      <c r="H13" s="1" t="s">
        <v>30</v>
      </c>
      <c r="I13" s="15">
        <v>107412300</v>
      </c>
    </row>
    <row r="14" spans="1:10" x14ac:dyDescent="0.25">
      <c r="A14" s="1" t="s">
        <v>333</v>
      </c>
      <c r="B14" s="3">
        <v>71072459</v>
      </c>
      <c r="G14" s="1"/>
      <c r="H14" s="1" t="s">
        <v>31</v>
      </c>
      <c r="I14" s="15">
        <v>-8779680</v>
      </c>
    </row>
    <row r="15" spans="1:10" x14ac:dyDescent="0.25">
      <c r="A15" s="1"/>
      <c r="B15" s="2"/>
      <c r="G15" s="1"/>
      <c r="H15" s="1" t="s">
        <v>32</v>
      </c>
      <c r="I15" s="15">
        <f>I14+I13</f>
        <v>98632620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7610188.5700000003</v>
      </c>
    </row>
    <row r="18" spans="1:22" x14ac:dyDescent="0.25">
      <c r="G18" s="1" t="s">
        <v>12</v>
      </c>
      <c r="H18" s="2"/>
      <c r="I18" s="15">
        <v>16133715</v>
      </c>
    </row>
    <row r="19" spans="1:22" x14ac:dyDescent="0.25">
      <c r="A19" s="2"/>
      <c r="G19" s="1" t="s">
        <v>24</v>
      </c>
      <c r="H19" s="2"/>
      <c r="I19" s="15">
        <f>I18+I17-I16</f>
        <v>13743903.57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427740.24</v>
      </c>
      <c r="N21" s="2"/>
    </row>
    <row r="22" spans="1:22" x14ac:dyDescent="0.25">
      <c r="G22" s="1"/>
      <c r="H22" s="1" t="s">
        <v>39</v>
      </c>
      <c r="I22" s="15">
        <v>100561.87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563540.96</v>
      </c>
    </row>
    <row r="26" spans="1:22" x14ac:dyDescent="0.25">
      <c r="A26" s="1" t="s">
        <v>71</v>
      </c>
      <c r="B26" s="2">
        <f>B4+E5+I18</f>
        <v>288264098.94999999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1572807.9799999995</v>
      </c>
    </row>
    <row r="28" spans="1:22" x14ac:dyDescent="0.25">
      <c r="A28" s="1" t="s">
        <v>356</v>
      </c>
      <c r="B28" s="2">
        <f>B12+E8+I26</f>
        <v>1001.9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7864</v>
      </c>
      <c r="D33" s="1" t="s">
        <v>74</v>
      </c>
      <c r="E33" s="2">
        <v>17024633</v>
      </c>
      <c r="G33" s="16" t="s">
        <v>296</v>
      </c>
      <c r="H33" s="2">
        <f>E33</f>
        <v>17024633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1269</v>
      </c>
      <c r="D34" s="1" t="s">
        <v>75</v>
      </c>
      <c r="E34" s="2">
        <v>16528532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5328</v>
      </c>
      <c r="D35" s="1" t="s">
        <v>76</v>
      </c>
      <c r="E35" s="2">
        <v>238251</v>
      </c>
      <c r="G35" s="40" t="s">
        <v>298</v>
      </c>
      <c r="H35" s="41">
        <f>H33+H34</f>
        <v>17029790.605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-26199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16042</v>
      </c>
      <c r="D37" s="1" t="s">
        <v>78</v>
      </c>
      <c r="E37" s="2">
        <v>-522246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53289</v>
      </c>
    </row>
    <row r="39" spans="1:23" x14ac:dyDescent="0.25">
      <c r="A39" s="1" t="s">
        <v>103</v>
      </c>
      <c r="B39" s="3"/>
      <c r="D39" s="1" t="s">
        <v>80</v>
      </c>
      <c r="E39" s="10">
        <v>-72782</v>
      </c>
    </row>
    <row r="40" spans="1:23" s="9" customFormat="1" x14ac:dyDescent="0.25">
      <c r="A40"/>
      <c r="B40"/>
      <c r="D40" s="1" t="s">
        <v>81</v>
      </c>
      <c r="E40" s="2">
        <v>328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11683742.060000001</v>
      </c>
      <c r="D3" s="1" t="s">
        <v>1</v>
      </c>
      <c r="E3" s="18">
        <v>81551750.230000004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207890060.81999999</v>
      </c>
      <c r="D4" s="1" t="s">
        <v>11</v>
      </c>
      <c r="E4" s="38">
        <v>16168617.02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235575741.75999999</v>
      </c>
      <c r="D5" s="1" t="s">
        <v>12</v>
      </c>
      <c r="E5" s="2">
        <v>65383133.210000001</v>
      </c>
      <c r="H5" s="1" t="s">
        <v>372</v>
      </c>
      <c r="I5" s="13">
        <v>2</v>
      </c>
      <c r="J5" s="13"/>
    </row>
    <row r="6" spans="1:10" x14ac:dyDescent="0.25">
      <c r="A6" s="1" t="s">
        <v>11</v>
      </c>
      <c r="B6" s="37">
        <v>27685680.82</v>
      </c>
      <c r="D6" s="1" t="s">
        <v>4</v>
      </c>
      <c r="E6" s="2">
        <v>11000000</v>
      </c>
      <c r="H6" s="1" t="s">
        <v>323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>
        <v>-15</v>
      </c>
    </row>
    <row r="8" spans="1:10" x14ac:dyDescent="0.25">
      <c r="A8" s="1" t="s">
        <v>5</v>
      </c>
      <c r="B8" s="2">
        <v>209000000</v>
      </c>
      <c r="D8" s="1" t="s">
        <v>86</v>
      </c>
      <c r="E8" s="18">
        <v>982.4</v>
      </c>
      <c r="G8" s="1"/>
      <c r="H8" s="1"/>
    </row>
    <row r="9" spans="1:10" x14ac:dyDescent="0.25">
      <c r="A9" s="1" t="s">
        <v>82</v>
      </c>
      <c r="B9" s="2">
        <v>1938.76</v>
      </c>
      <c r="D9" s="1" t="s">
        <v>88</v>
      </c>
      <c r="E9" s="3">
        <v>706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'20171220'!E10+'20171221'!E8</f>
        <v>744258.6999999996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'20171220'!B11+'20171221'!B9</f>
        <v>1549465.4900000002</v>
      </c>
      <c r="E11" s="2"/>
      <c r="G11" s="1"/>
      <c r="H11" s="1" t="s">
        <v>43</v>
      </c>
      <c r="I11" s="3">
        <f>SUM(J4:J9)</f>
        <v>-21</v>
      </c>
    </row>
    <row r="12" spans="1:10" x14ac:dyDescent="0.25">
      <c r="A12" s="1" t="s">
        <v>86</v>
      </c>
      <c r="B12" s="18">
        <v>503.04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'20171220'!B13+'20171221'!B12</f>
        <v>264006.4200000001</v>
      </c>
      <c r="E13" s="2"/>
      <c r="G13" s="1"/>
      <c r="H13" s="1" t="s">
        <v>30</v>
      </c>
      <c r="I13" s="15">
        <v>110018580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-5217840</v>
      </c>
    </row>
    <row r="15" spans="1:10" x14ac:dyDescent="0.25">
      <c r="A15" s="1"/>
      <c r="B15" s="2"/>
      <c r="G15" s="1"/>
      <c r="H15" s="1" t="s">
        <v>32</v>
      </c>
      <c r="I15" s="15">
        <f>I14+I13</f>
        <v>104800740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6154348.1100000003</v>
      </c>
    </row>
    <row r="18" spans="1:22" x14ac:dyDescent="0.25">
      <c r="G18" s="1" t="s">
        <v>12</v>
      </c>
      <c r="H18" s="2"/>
      <c r="I18" s="15">
        <v>16502787</v>
      </c>
    </row>
    <row r="19" spans="1:22" x14ac:dyDescent="0.25">
      <c r="A19" s="2"/>
      <c r="G19" s="1" t="s">
        <v>24</v>
      </c>
      <c r="H19" s="2"/>
      <c r="I19" s="15">
        <f>I18+I17-I16</f>
        <v>12657135.109999999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425991.12</v>
      </c>
      <c r="N21" s="2"/>
    </row>
    <row r="22" spans="1:22" x14ac:dyDescent="0.25">
      <c r="G22" s="1"/>
      <c r="H22" s="1" t="s">
        <v>39</v>
      </c>
      <c r="I22" s="15">
        <v>100158.33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300000000</v>
      </c>
      <c r="H25" s="1" t="s">
        <v>19</v>
      </c>
      <c r="I25" s="15">
        <f>SUM(I21:I24)</f>
        <v>561388.29999999993</v>
      </c>
    </row>
    <row r="26" spans="1:22" x14ac:dyDescent="0.25">
      <c r="A26" s="1" t="s">
        <v>71</v>
      </c>
      <c r="B26" s="2">
        <f>B4+E5+I18</f>
        <v>289775981.02999997</v>
      </c>
      <c r="G26" s="1"/>
      <c r="H26" s="1" t="s">
        <v>355</v>
      </c>
      <c r="I26" s="2">
        <v>95.97</v>
      </c>
    </row>
    <row r="27" spans="1:22" x14ac:dyDescent="0.25">
      <c r="A27" s="1" t="s">
        <v>90</v>
      </c>
      <c r="B27" s="2">
        <f>$B$13+$E$10+$I$25</f>
        <v>1569653.4199999995</v>
      </c>
    </row>
    <row r="28" spans="1:22" x14ac:dyDescent="0.25">
      <c r="A28" s="1" t="s">
        <v>356</v>
      </c>
      <c r="B28" s="2">
        <f>B12+E8+I26</f>
        <v>1581.41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8097</v>
      </c>
      <c r="D33" s="1" t="s">
        <v>74</v>
      </c>
      <c r="E33" s="2">
        <v>16786382</v>
      </c>
      <c r="G33" s="16" t="s">
        <v>296</v>
      </c>
      <c r="H33" s="2">
        <f>E33</f>
        <v>16786382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1272</v>
      </c>
      <c r="D34" s="1" t="s">
        <v>75</v>
      </c>
      <c r="E34" s="2">
        <v>16554731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5312</v>
      </c>
      <c r="D35" s="1" t="s">
        <v>76</v>
      </c>
      <c r="E35" s="2">
        <v>-232935</v>
      </c>
      <c r="G35" s="40" t="s">
        <v>298</v>
      </c>
      <c r="H35" s="41">
        <f>H33+H34</f>
        <v>16791539.605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150672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16262</v>
      </c>
      <c r="D37" s="1" t="s">
        <v>78</v>
      </c>
      <c r="E37" s="2">
        <v>5613099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373918</v>
      </c>
    </row>
    <row r="39" spans="1:23" x14ac:dyDescent="0.25">
      <c r="A39" s="1" t="s">
        <v>103</v>
      </c>
      <c r="B39" s="3"/>
      <c r="D39" s="1" t="s">
        <v>80</v>
      </c>
      <c r="E39" s="10">
        <v>-70594</v>
      </c>
    </row>
    <row r="40" spans="1:23" s="9" customFormat="1" x14ac:dyDescent="0.25">
      <c r="A40"/>
      <c r="B40"/>
      <c r="D40" s="1" t="s">
        <v>81</v>
      </c>
      <c r="E40" s="2">
        <v>-770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30066541.030000001</v>
      </c>
      <c r="D3" s="1" t="s">
        <v>1</v>
      </c>
      <c r="E3" s="18">
        <v>82882631.780000001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219053163.28</v>
      </c>
      <c r="D4" s="1" t="s">
        <v>11</v>
      </c>
      <c r="E4" s="38">
        <v>15308451.57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265121518.28999999</v>
      </c>
      <c r="D5" s="1" t="s">
        <v>12</v>
      </c>
      <c r="E5" s="2">
        <v>67574180.209999993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46068355.009999998</v>
      </c>
      <c r="D6" s="1" t="s">
        <v>4</v>
      </c>
      <c r="E6" s="2">
        <v>11000000</v>
      </c>
      <c r="H6" s="1" t="s">
        <v>323</v>
      </c>
      <c r="I6" s="13">
        <v>2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651.20000000000005</v>
      </c>
      <c r="G8" s="1"/>
      <c r="H8" s="1" t="s">
        <v>373</v>
      </c>
      <c r="J8">
        <v>-1</v>
      </c>
    </row>
    <row r="9" spans="1:10" x14ac:dyDescent="0.25">
      <c r="A9" s="1" t="s">
        <v>82</v>
      </c>
      <c r="B9" s="2">
        <v>1813.98</v>
      </c>
      <c r="D9" s="1" t="s">
        <v>88</v>
      </c>
      <c r="E9" s="3">
        <v>444</v>
      </c>
      <c r="H9" s="1" t="s">
        <v>374</v>
      </c>
      <c r="I9">
        <v>1</v>
      </c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'20171219'!E10+'20171220'!E8</f>
        <v>743276.29999999958</v>
      </c>
    </row>
    <row r="11" spans="1:10" x14ac:dyDescent="0.25">
      <c r="A11" s="1" t="s">
        <v>84</v>
      </c>
      <c r="B11" s="2">
        <f>'20171219'!B11+'20171220'!B9</f>
        <v>1547526.7300000002</v>
      </c>
      <c r="E11" s="2"/>
    </row>
    <row r="12" spans="1:10" x14ac:dyDescent="0.25">
      <c r="A12" s="1" t="s">
        <v>86</v>
      </c>
      <c r="B12" s="18">
        <v>744.64</v>
      </c>
      <c r="E12" s="2"/>
      <c r="G12" s="1"/>
      <c r="H12" s="1" t="s">
        <v>42</v>
      </c>
      <c r="I12" s="3">
        <f>SUMIF(I4:I9,"&gt;=0")</f>
        <v>126</v>
      </c>
    </row>
    <row r="13" spans="1:10" x14ac:dyDescent="0.25">
      <c r="A13" s="1" t="s">
        <v>85</v>
      </c>
      <c r="B13" s="2">
        <f>'20171219'!B13+'20171220'!B12</f>
        <v>263503.38000000012</v>
      </c>
      <c r="E13" s="2"/>
      <c r="G13" s="1"/>
      <c r="H13" s="1" t="s">
        <v>43</v>
      </c>
      <c r="I13" s="3">
        <f>SUM(J4:J9)</f>
        <v>-7</v>
      </c>
    </row>
    <row r="14" spans="1:10" x14ac:dyDescent="0.25">
      <c r="A14" s="1" t="s">
        <v>333</v>
      </c>
      <c r="B14" s="3"/>
      <c r="G14" s="1" t="s">
        <v>36</v>
      </c>
      <c r="I14" s="2"/>
    </row>
    <row r="15" spans="1:10" x14ac:dyDescent="0.25">
      <c r="A15" s="1"/>
      <c r="B15" s="2"/>
      <c r="G15" s="1"/>
      <c r="H15" s="1" t="s">
        <v>30</v>
      </c>
      <c r="I15" s="15">
        <v>109421160</v>
      </c>
    </row>
    <row r="16" spans="1:10" x14ac:dyDescent="0.25">
      <c r="A16" s="1"/>
      <c r="B16" s="2"/>
      <c r="G16" s="1"/>
      <c r="H16" s="1" t="s">
        <v>31</v>
      </c>
      <c r="I16" s="15">
        <v>-6426360</v>
      </c>
    </row>
    <row r="17" spans="1:22" x14ac:dyDescent="0.25">
      <c r="A17" s="6"/>
      <c r="B17" s="2"/>
      <c r="G17" s="1"/>
      <c r="H17" s="1" t="s">
        <v>32</v>
      </c>
      <c r="I17" s="15">
        <f>I16+I15</f>
        <v>102994800</v>
      </c>
    </row>
    <row r="18" spans="1:22" x14ac:dyDescent="0.25">
      <c r="G18" s="1" t="s">
        <v>5</v>
      </c>
      <c r="H18" s="2"/>
      <c r="I18" s="15">
        <v>10000000</v>
      </c>
    </row>
    <row r="19" spans="1:22" x14ac:dyDescent="0.25">
      <c r="A19" s="2"/>
      <c r="G19" s="1" t="s">
        <v>26</v>
      </c>
      <c r="H19" s="2"/>
      <c r="I19" s="15">
        <v>6192791.0800000001</v>
      </c>
    </row>
    <row r="20" spans="1:22" x14ac:dyDescent="0.25">
      <c r="D20" s="2"/>
      <c r="G20" s="1" t="s">
        <v>12</v>
      </c>
      <c r="H20" s="2"/>
      <c r="I20" s="15">
        <v>16391007</v>
      </c>
    </row>
    <row r="21" spans="1:22" x14ac:dyDescent="0.25">
      <c r="G21" s="1" t="s">
        <v>24</v>
      </c>
      <c r="H21" s="2"/>
      <c r="I21" s="15">
        <f>I20+I19-I18</f>
        <v>12583798.079999998</v>
      </c>
      <c r="N21" s="2"/>
    </row>
    <row r="22" spans="1:22" x14ac:dyDescent="0.25">
      <c r="G22" s="1" t="s">
        <v>33</v>
      </c>
      <c r="I22" s="15"/>
    </row>
    <row r="23" spans="1:22" x14ac:dyDescent="0.25">
      <c r="G23" s="1"/>
      <c r="H23" s="1" t="s">
        <v>38</v>
      </c>
      <c r="I23" s="15">
        <v>425756.2</v>
      </c>
      <c r="N23" s="2"/>
    </row>
    <row r="24" spans="1:22" x14ac:dyDescent="0.25">
      <c r="A24" s="8" t="s">
        <v>69</v>
      </c>
      <c r="G24" s="1"/>
      <c r="H24" s="1" t="s">
        <v>39</v>
      </c>
      <c r="I24" s="15">
        <v>100062.36</v>
      </c>
    </row>
    <row r="25" spans="1:22" x14ac:dyDescent="0.25">
      <c r="A25" s="1" t="s">
        <v>70</v>
      </c>
      <c r="B25" s="2">
        <f>B8+E7+I18+B44</f>
        <v>330000000</v>
      </c>
      <c r="G25" s="1"/>
      <c r="H25" s="1" t="s">
        <v>106</v>
      </c>
      <c r="I25" s="15">
        <v>24054.85</v>
      </c>
    </row>
    <row r="26" spans="1:22" x14ac:dyDescent="0.25">
      <c r="A26" s="1" t="s">
        <v>71</v>
      </c>
      <c r="B26" s="2">
        <f>B4+E5+I20</f>
        <v>303018350.49000001</v>
      </c>
      <c r="H26" s="1" t="s">
        <v>107</v>
      </c>
      <c r="I26" s="15">
        <v>11184</v>
      </c>
    </row>
    <row r="27" spans="1:22" x14ac:dyDescent="0.25">
      <c r="A27" s="1" t="s">
        <v>90</v>
      </c>
      <c r="B27" s="2">
        <f>$B$13+$E$10+$I$27</f>
        <v>1567837.0899999999</v>
      </c>
      <c r="H27" s="1" t="s">
        <v>19</v>
      </c>
      <c r="I27" s="15">
        <f>SUM(I23:I26)</f>
        <v>561057.41</v>
      </c>
    </row>
    <row r="28" spans="1:22" x14ac:dyDescent="0.25">
      <c r="A28" s="1" t="s">
        <v>356</v>
      </c>
      <c r="B28" s="2">
        <f>B12+E8+I28</f>
        <v>1651.3400000000001</v>
      </c>
      <c r="G28" s="1"/>
      <c r="H28" s="1" t="s">
        <v>355</v>
      </c>
      <c r="I28" s="2">
        <v>255.5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8697</v>
      </c>
      <c r="D33" s="1" t="s">
        <v>74</v>
      </c>
      <c r="E33" s="2">
        <v>17019316</v>
      </c>
      <c r="G33" s="16" t="s">
        <v>296</v>
      </c>
      <c r="H33" s="2">
        <f>E33</f>
        <v>17019316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1256</v>
      </c>
      <c r="D34" s="1" t="s">
        <v>75</v>
      </c>
      <c r="E34" s="2">
        <v>16404059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5266</v>
      </c>
      <c r="D35" s="1" t="s">
        <v>76</v>
      </c>
      <c r="E35" s="2">
        <v>320407</v>
      </c>
      <c r="G35" s="40" t="s">
        <v>298</v>
      </c>
      <c r="H35" s="41">
        <f>H33+H34</f>
        <v>17024473.605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384102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16800</v>
      </c>
      <c r="D37" s="1" t="s">
        <v>78</v>
      </c>
      <c r="E37" s="2">
        <v>4100955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877293</v>
      </c>
    </row>
    <row r="39" spans="1:23" x14ac:dyDescent="0.25">
      <c r="A39" s="1" t="s">
        <v>103</v>
      </c>
      <c r="B39" s="3"/>
      <c r="D39" s="1" t="s">
        <v>80</v>
      </c>
      <c r="E39" s="10">
        <v>-66315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7" sqref="I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251.2</v>
      </c>
      <c r="G8" s="1"/>
    </row>
    <row r="9" spans="1:10" x14ac:dyDescent="0.25">
      <c r="A9" s="1" t="s">
        <v>82</v>
      </c>
      <c r="B9" s="2">
        <v>2656.43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'20171218'!E10+'20171219'!E8</f>
        <v>742625.09999999963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'20171218'!B11+'20171219'!B9</f>
        <v>1545712.7500000002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1111.3499999999999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'20171218'!B13+'20171219'!B12</f>
        <v>262758.74000000011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424830.56</v>
      </c>
      <c r="N21" s="2"/>
    </row>
    <row r="22" spans="1:22" x14ac:dyDescent="0.25">
      <c r="G22" s="1"/>
      <c r="H22" s="1" t="s">
        <v>39</v>
      </c>
      <c r="I22" s="15">
        <v>99806.86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559876.27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118.58</v>
      </c>
    </row>
    <row r="27" spans="1:22" x14ac:dyDescent="0.25">
      <c r="A27" s="1" t="s">
        <v>90</v>
      </c>
      <c r="B27" s="2">
        <f>$B$13+$E$10+$I$25</f>
        <v>1565260.1099999999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1481.1299999999999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16698910</v>
      </c>
      <c r="G33" s="16" t="s">
        <v>296</v>
      </c>
      <c r="H33" s="2">
        <f>E33</f>
        <v>16698910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16019957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123141</v>
      </c>
      <c r="G35" s="40" t="s">
        <v>298</v>
      </c>
      <c r="H35" s="41">
        <f>H33+H34</f>
        <v>16704067.605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309427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2831868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2149269</v>
      </c>
    </row>
    <row r="39" spans="1:23" x14ac:dyDescent="0.25">
      <c r="A39" s="1" t="s">
        <v>103</v>
      </c>
      <c r="B39" s="3"/>
      <c r="D39" s="1" t="s">
        <v>80</v>
      </c>
      <c r="E39" s="10">
        <v>-65921</v>
      </c>
    </row>
    <row r="40" spans="1:23" s="9" customFormat="1" x14ac:dyDescent="0.25">
      <c r="A40"/>
      <c r="B40"/>
      <c r="D40" s="1" t="s">
        <v>81</v>
      </c>
      <c r="E40" s="2">
        <v>-2638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9480422.9600000009</v>
      </c>
      <c r="D3" s="1" t="s">
        <v>1</v>
      </c>
      <c r="E3" s="18">
        <v>83290967.930000007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213469256.69999999</v>
      </c>
      <c r="D4" s="1" t="s">
        <v>11</v>
      </c>
      <c r="E4" s="38">
        <v>20586647.41</v>
      </c>
      <c r="H4" s="1" t="s">
        <v>370</v>
      </c>
      <c r="I4" s="13">
        <v>116</v>
      </c>
      <c r="J4" s="13"/>
    </row>
    <row r="5" spans="1:10" x14ac:dyDescent="0.25">
      <c r="A5" s="1" t="s">
        <v>3</v>
      </c>
      <c r="B5" s="2">
        <v>260954496.09999999</v>
      </c>
      <c r="D5" s="1" t="s">
        <v>12</v>
      </c>
      <c r="E5" s="2">
        <v>62704320.520000003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47485239.399999999</v>
      </c>
      <c r="D6" s="1" t="s">
        <v>4</v>
      </c>
      <c r="E6" s="2">
        <v>11000000</v>
      </c>
      <c r="H6" s="1" t="s">
        <v>323</v>
      </c>
      <c r="I6" s="13">
        <v>12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19.2</v>
      </c>
      <c r="G8" s="1"/>
    </row>
    <row r="9" spans="1:10" x14ac:dyDescent="0.25">
      <c r="A9" s="1" t="s">
        <v>82</v>
      </c>
      <c r="B9" s="2">
        <v>4816.4399999999996</v>
      </c>
      <c r="D9" s="1" t="s">
        <v>371</v>
      </c>
      <c r="E9" s="3">
        <v>35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'20171215'!E10+'20171218'!E8</f>
        <v>742373.89999999967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'20171215'!B11+'20171218'!B9</f>
        <v>1543056.3200000003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402.54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'20171215'!B13+'20171218'!B12</f>
        <v>261647.3900000001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424316.56</v>
      </c>
      <c r="N21" s="2"/>
    </row>
    <row r="22" spans="1:22" x14ac:dyDescent="0.25">
      <c r="G22" s="1"/>
      <c r="H22" s="1" t="s">
        <v>39</v>
      </c>
      <c r="I22" s="15">
        <v>99688.28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559243.68999999994</v>
      </c>
    </row>
    <row r="26" spans="1:22" x14ac:dyDescent="0.25">
      <c r="A26" s="1" t="s">
        <v>71</v>
      </c>
      <c r="B26" s="2">
        <f>B4+E5+I18</f>
        <v>276173577.21999997</v>
      </c>
      <c r="G26" s="1"/>
      <c r="H26" s="1" t="s">
        <v>355</v>
      </c>
      <c r="I26" s="2">
        <v>570.04999999999995</v>
      </c>
    </row>
    <row r="27" spans="1:22" x14ac:dyDescent="0.25">
      <c r="A27" s="1" t="s">
        <v>90</v>
      </c>
      <c r="B27" s="2">
        <f>$B$13+$E$10+$I$25</f>
        <v>1563264.9799999997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991.79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9134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1544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17252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8" sqref="E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3.2</v>
      </c>
      <c r="G8" s="1"/>
    </row>
    <row r="9" spans="1:10" x14ac:dyDescent="0.25">
      <c r="A9" s="1" t="s">
        <v>82</v>
      </c>
      <c r="B9" s="2">
        <v>10873.98</v>
      </c>
      <c r="D9" s="1" t="s">
        <v>371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'20171214'!E10+'20171215'!E8</f>
        <v>742354.69999999972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'20171214'!B11+'20171215'!B9</f>
        <v>1538239.8800000004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348.86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'20171214'!B13+'20171215'!B12</f>
        <v>261244.85000000009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74431544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1038838.3999999998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1308.68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16594265</v>
      </c>
      <c r="G33" s="16" t="s">
        <v>296</v>
      </c>
      <c r="H33" s="2">
        <f>E33</f>
        <v>16594265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15898850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65629</v>
      </c>
      <c r="G35" s="40" t="s">
        <v>298</v>
      </c>
      <c r="H35" s="41">
        <f>H33+H34</f>
        <v>16599422.605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192562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6175687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1279233</v>
      </c>
    </row>
    <row r="39" spans="1:23" x14ac:dyDescent="0.25">
      <c r="A39" s="1" t="s">
        <v>103</v>
      </c>
      <c r="B39" s="3"/>
      <c r="D39" s="1" t="s">
        <v>80</v>
      </c>
      <c r="E39" s="10">
        <v>-70821</v>
      </c>
    </row>
    <row r="40" spans="1:23" s="9" customFormat="1" x14ac:dyDescent="0.25">
      <c r="A40"/>
      <c r="B40"/>
      <c r="D40" s="1" t="s">
        <v>81</v>
      </c>
      <c r="E40" s="2">
        <v>1268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15589262.189999999</v>
      </c>
      <c r="D3" s="1" t="s">
        <v>1</v>
      </c>
      <c r="E3" s="18">
        <v>83268027.469999999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213378025.28</v>
      </c>
      <c r="D4" s="1" t="s">
        <v>11</v>
      </c>
      <c r="E4" s="38">
        <v>13924990.800000001</v>
      </c>
      <c r="H4" s="1" t="s">
        <v>238</v>
      </c>
      <c r="I4" s="13">
        <v>26</v>
      </c>
      <c r="J4" s="13"/>
    </row>
    <row r="5" spans="1:10" x14ac:dyDescent="0.25">
      <c r="A5" s="1" t="s">
        <v>3</v>
      </c>
      <c r="B5" s="2">
        <v>266971028.56</v>
      </c>
      <c r="D5" s="1" t="s">
        <v>12</v>
      </c>
      <c r="E5" s="2">
        <v>69343036.670000002</v>
      </c>
      <c r="H5" s="1" t="s">
        <v>370</v>
      </c>
      <c r="I5" s="13">
        <v>91</v>
      </c>
      <c r="J5" s="13">
        <v>-3</v>
      </c>
    </row>
    <row r="6" spans="1:10" x14ac:dyDescent="0.25">
      <c r="A6" s="1" t="s">
        <v>11</v>
      </c>
      <c r="B6" s="37">
        <v>53593003.280000001</v>
      </c>
      <c r="D6" s="1" t="s">
        <v>4</v>
      </c>
      <c r="E6" s="2">
        <v>11000000</v>
      </c>
      <c r="H6" s="1" t="s">
        <v>323</v>
      </c>
      <c r="I6" s="13">
        <v>4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97.6</v>
      </c>
      <c r="G8" s="1"/>
    </row>
    <row r="9" spans="1:10" x14ac:dyDescent="0.25">
      <c r="A9" s="1" t="s">
        <v>82</v>
      </c>
      <c r="B9" s="2">
        <v>3741.09</v>
      </c>
      <c r="D9" s="1" t="s">
        <v>371</v>
      </c>
      <c r="E9" s="3">
        <v>147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'20171213'!E10+'20171214'!E8</f>
        <v>742351.49999999977</v>
      </c>
      <c r="G10" s="1"/>
      <c r="H10" s="1" t="s">
        <v>42</v>
      </c>
      <c r="I10" s="3">
        <f>SUMIF(I4:I8,"&gt;=0")</f>
        <v>134</v>
      </c>
    </row>
    <row r="11" spans="1:10" x14ac:dyDescent="0.25">
      <c r="A11" s="1" t="s">
        <v>84</v>
      </c>
      <c r="B11" s="2">
        <f>'20171213'!B11+'20171214'!B9</f>
        <v>1527365.9000000004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382.99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'20171213'!B13+'20171214'!B12</f>
        <v>260895.99000000011</v>
      </c>
      <c r="E13" s="2"/>
      <c r="G13" s="1"/>
      <c r="H13" s="1" t="s">
        <v>30</v>
      </c>
      <c r="I13" s="15">
        <v>115943280</v>
      </c>
    </row>
    <row r="14" spans="1:10" x14ac:dyDescent="0.25">
      <c r="A14" s="1" t="s">
        <v>333</v>
      </c>
      <c r="B14" s="3">
        <v>74347744</v>
      </c>
      <c r="G14" s="1"/>
      <c r="H14" s="1" t="s">
        <v>31</v>
      </c>
      <c r="I14" s="15">
        <v>-9547980</v>
      </c>
    </row>
    <row r="15" spans="1:10" x14ac:dyDescent="0.25">
      <c r="A15" s="1"/>
      <c r="B15" s="2"/>
      <c r="G15" s="1"/>
      <c r="H15" s="1" t="s">
        <v>32</v>
      </c>
      <c r="I15" s="15">
        <f>I14+I13</f>
        <v>106395300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3386440.94</v>
      </c>
    </row>
    <row r="18" spans="1:22" x14ac:dyDescent="0.25">
      <c r="G18" s="1" t="s">
        <v>12</v>
      </c>
      <c r="H18" s="2"/>
      <c r="I18" s="15">
        <v>17391492</v>
      </c>
    </row>
    <row r="19" spans="1:22" x14ac:dyDescent="0.25">
      <c r="A19" s="2"/>
      <c r="G19" s="1" t="s">
        <v>24</v>
      </c>
      <c r="H19" s="2"/>
      <c r="I19" s="15">
        <f>I18+I17-I16</f>
        <v>10777932.940000001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419180.04</v>
      </c>
      <c r="N21" s="2"/>
    </row>
    <row r="22" spans="1:22" x14ac:dyDescent="0.25">
      <c r="G22" s="1"/>
      <c r="H22" s="1" t="s">
        <v>39</v>
      </c>
      <c r="I22" s="15">
        <v>98503.3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552922.18999999994</v>
      </c>
    </row>
    <row r="26" spans="1:22" x14ac:dyDescent="0.25">
      <c r="A26" s="1" t="s">
        <v>71</v>
      </c>
      <c r="B26" s="2">
        <f>B4+E5+I18</f>
        <v>300112553.94999999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1556169.6799999997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1437.21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9091</v>
      </c>
      <c r="D33" s="1" t="s">
        <v>74</v>
      </c>
      <c r="E33" s="2">
        <v>16528637</v>
      </c>
      <c r="G33" s="16" t="s">
        <v>296</v>
      </c>
      <c r="H33" s="2">
        <f>E33</f>
        <v>16528637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>
        <v>15706288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>
        <v>-246473</v>
      </c>
      <c r="G35" s="40" t="s">
        <v>298</v>
      </c>
      <c r="H35" s="41">
        <f>H33+H34</f>
        <v>16533794.605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1540</v>
      </c>
      <c r="D36" s="1" t="s">
        <v>77</v>
      </c>
      <c r="E36" s="2">
        <v>50314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17205</v>
      </c>
      <c r="D37" s="1" t="s">
        <v>78</v>
      </c>
      <c r="E37" s="2">
        <v>-993521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-118574</v>
      </c>
    </row>
    <row r="39" spans="1:23" x14ac:dyDescent="0.25">
      <c r="A39" s="1" t="s">
        <v>103</v>
      </c>
      <c r="B39" s="3"/>
      <c r="D39" s="1" t="s">
        <v>80</v>
      </c>
      <c r="E39" s="10">
        <v>-69467</v>
      </c>
    </row>
    <row r="40" spans="1:23" s="9" customFormat="1" x14ac:dyDescent="0.25">
      <c r="A40"/>
      <c r="B40"/>
      <c r="D40" s="1" t="s">
        <v>81</v>
      </c>
      <c r="E40" s="2">
        <v>201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3" zoomScale="80" zoomScaleNormal="80" workbookViewId="0">
      <selection activeCell="I24" sqref="I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20444242.109999999</v>
      </c>
      <c r="D3" s="1" t="s">
        <v>1</v>
      </c>
      <c r="E3" s="18">
        <v>83218697.609999999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215703872.62</v>
      </c>
      <c r="D4" s="1" t="s">
        <v>11</v>
      </c>
      <c r="E4" s="38">
        <v>16987529.949999999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265151062</v>
      </c>
      <c r="D5" s="1" t="s">
        <v>12</v>
      </c>
      <c r="E5" s="2">
        <v>66231167.659999996</v>
      </c>
      <c r="H5" s="1" t="s">
        <v>370</v>
      </c>
      <c r="I5" s="13">
        <v>72</v>
      </c>
      <c r="J5" s="13">
        <v>-1</v>
      </c>
    </row>
    <row r="6" spans="1:10" x14ac:dyDescent="0.25">
      <c r="A6" s="1" t="s">
        <v>11</v>
      </c>
      <c r="B6" s="37">
        <v>49447189.380000003</v>
      </c>
      <c r="D6" s="1" t="s">
        <v>4</v>
      </c>
      <c r="E6" s="2">
        <v>11000000</v>
      </c>
      <c r="H6" s="1" t="s">
        <v>323</v>
      </c>
      <c r="I6" s="13"/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84.8</v>
      </c>
      <c r="G8" s="1"/>
    </row>
    <row r="9" spans="1:10" x14ac:dyDescent="0.25">
      <c r="A9" s="1" t="s">
        <v>82</v>
      </c>
      <c r="B9" s="2">
        <v>2947.27</v>
      </c>
      <c r="D9" s="1" t="s">
        <v>371</v>
      </c>
      <c r="E9" s="3">
        <v>83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'20171212'!E10+'20171213'!E8</f>
        <v>742253.89999999979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'20171212'!B11+'20171213'!B9</f>
        <v>1523624.8100000003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270.64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'20171212'!B13+'20171213'!B12</f>
        <v>260513.00000000012</v>
      </c>
      <c r="E13" s="2"/>
      <c r="G13" s="1"/>
      <c r="H13" s="1" t="s">
        <v>30</v>
      </c>
      <c r="I13" s="15">
        <v>104615400</v>
      </c>
    </row>
    <row r="14" spans="1:10" x14ac:dyDescent="0.25">
      <c r="A14" s="1" t="s">
        <v>333</v>
      </c>
      <c r="B14" s="3">
        <v>75791944</v>
      </c>
      <c r="G14" s="1"/>
      <c r="H14" s="1" t="s">
        <v>31</v>
      </c>
      <c r="I14" s="15">
        <v>-2579280</v>
      </c>
    </row>
    <row r="15" spans="1:10" x14ac:dyDescent="0.25">
      <c r="A15" s="1"/>
      <c r="B15" s="2"/>
      <c r="G15" s="1"/>
      <c r="H15" s="1" t="s">
        <v>32</v>
      </c>
      <c r="I15" s="15">
        <f>I14+I13</f>
        <v>102036120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4603463.5599999996</v>
      </c>
    </row>
    <row r="18" spans="1:22" x14ac:dyDescent="0.25">
      <c r="G18" s="1" t="s">
        <v>12</v>
      </c>
      <c r="H18" s="2"/>
      <c r="I18" s="15">
        <v>15768855</v>
      </c>
    </row>
    <row r="19" spans="1:22" x14ac:dyDescent="0.25">
      <c r="A19" s="2"/>
      <c r="G19" s="1" t="s">
        <v>24</v>
      </c>
      <c r="H19" s="2"/>
      <c r="I19" s="15">
        <f>I18+I17-I16</f>
        <v>10372318.559999999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415033.35</v>
      </c>
      <c r="N21" s="2"/>
    </row>
    <row r="22" spans="1:22" x14ac:dyDescent="0.25">
      <c r="G22" s="1"/>
      <c r="H22" s="1" t="s">
        <v>39</v>
      </c>
      <c r="I22" s="15">
        <v>97546.68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547818.88</v>
      </c>
    </row>
    <row r="26" spans="1:22" x14ac:dyDescent="0.25">
      <c r="A26" s="1" t="s">
        <v>71</v>
      </c>
      <c r="B26" s="2">
        <f>B4+E5+I18</f>
        <v>297703895.27999997</v>
      </c>
      <c r="G26" s="1"/>
      <c r="H26" s="1" t="s">
        <v>355</v>
      </c>
      <c r="I26" s="2">
        <v>239.68</v>
      </c>
    </row>
    <row r="27" spans="1:22" x14ac:dyDescent="0.25">
      <c r="A27" s="1" t="s">
        <v>90</v>
      </c>
      <c r="B27" s="2">
        <f>$B$13+$E$10+$I$25</f>
        <v>1550585.7799999998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595.12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9016</v>
      </c>
      <c r="D33" s="1" t="s">
        <v>74</v>
      </c>
      <c r="E33" s="2">
        <v>16775110</v>
      </c>
      <c r="G33" s="16" t="s">
        <v>296</v>
      </c>
      <c r="H33" s="2">
        <f>E33</f>
        <v>16775110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1224</v>
      </c>
      <c r="D34" s="1" t="s">
        <v>75</v>
      </c>
      <c r="E34" s="2">
        <v>15655974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147283</v>
      </c>
      <c r="G35" s="40" t="s">
        <v>298</v>
      </c>
      <c r="H35" s="41">
        <f>H33+H34</f>
        <v>16780267.605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-529692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17058</v>
      </c>
      <c r="D37" s="1" t="s">
        <v>78</v>
      </c>
      <c r="E37" s="2">
        <v>607125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1538121</v>
      </c>
    </row>
    <row r="39" spans="1:23" x14ac:dyDescent="0.25">
      <c r="A39" s="1" t="s">
        <v>103</v>
      </c>
      <c r="B39" s="3"/>
      <c r="D39" s="1" t="s">
        <v>80</v>
      </c>
      <c r="E39" s="10">
        <v>-66621</v>
      </c>
    </row>
    <row r="40" spans="1:23" s="9" customFormat="1" x14ac:dyDescent="0.25">
      <c r="A40"/>
      <c r="B40"/>
      <c r="D40" s="1" t="s">
        <v>81</v>
      </c>
      <c r="E40" s="2">
        <v>843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17052106.32</v>
      </c>
      <c r="D3" s="1" t="s">
        <v>1</v>
      </c>
      <c r="E3" s="18">
        <v>83185909.700000003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217007873.71000001</v>
      </c>
      <c r="D4" s="1" t="s">
        <v>11</v>
      </c>
      <c r="E4" s="38">
        <v>11438452.310000001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269063516.45999998</v>
      </c>
      <c r="D5" s="1" t="s">
        <v>12</v>
      </c>
      <c r="E5" s="2">
        <v>71747457.390000001</v>
      </c>
      <c r="H5" s="1" t="s">
        <v>370</v>
      </c>
      <c r="I5" s="13">
        <v>64</v>
      </c>
      <c r="J5" s="13"/>
    </row>
    <row r="6" spans="1:10" x14ac:dyDescent="0.25">
      <c r="A6" s="1" t="s">
        <v>11</v>
      </c>
      <c r="B6" s="37">
        <v>52055642.75</v>
      </c>
      <c r="D6" s="1" t="s">
        <v>4</v>
      </c>
      <c r="E6" s="2">
        <v>11000000</v>
      </c>
      <c r="H6" s="1" t="s">
        <v>323</v>
      </c>
      <c r="I6" s="13"/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52.8</v>
      </c>
      <c r="G8" s="1"/>
    </row>
    <row r="9" spans="1:10" x14ac:dyDescent="0.25">
      <c r="A9" s="1" t="s">
        <v>82</v>
      </c>
      <c r="B9" s="2">
        <v>3536.43</v>
      </c>
      <c r="D9" s="1" t="s">
        <v>371</v>
      </c>
      <c r="E9" s="3">
        <v>79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'20171211'!E10+'20171212'!E8</f>
        <v>742169.09999999974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'20171211'!B11+'20171212'!B9</f>
        <v>1520677.5400000003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620.5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'20171211'!B13+'20171212'!B12</f>
        <v>260242.3600000001</v>
      </c>
      <c r="E13" s="2"/>
      <c r="G13" s="1"/>
      <c r="H13" s="1" t="s">
        <v>30</v>
      </c>
      <c r="I13" s="15">
        <v>99256320</v>
      </c>
    </row>
    <row r="14" spans="1:10" x14ac:dyDescent="0.25">
      <c r="A14" s="1" t="s">
        <v>333</v>
      </c>
      <c r="B14" s="3">
        <v>74881944</v>
      </c>
      <c r="G14" s="1"/>
      <c r="H14" s="1" t="s">
        <v>31</v>
      </c>
      <c r="I14" s="15">
        <v>-2622060</v>
      </c>
    </row>
    <row r="15" spans="1:10" x14ac:dyDescent="0.25">
      <c r="A15" s="1"/>
      <c r="B15" s="2"/>
      <c r="G15" s="1"/>
      <c r="H15" s="1" t="s">
        <v>32</v>
      </c>
      <c r="I15" s="15">
        <f>I14+I13</f>
        <v>96634260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6489566.2400000002</v>
      </c>
    </row>
    <row r="18" spans="1:22" x14ac:dyDescent="0.25">
      <c r="G18" s="1" t="s">
        <v>12</v>
      </c>
      <c r="H18" s="2"/>
      <c r="I18" s="15">
        <v>14888448</v>
      </c>
    </row>
    <row r="19" spans="1:22" x14ac:dyDescent="0.25">
      <c r="A19" s="2"/>
      <c r="G19" s="1" t="s">
        <v>24</v>
      </c>
      <c r="H19" s="2"/>
      <c r="I19" s="15">
        <f>I18+I17-I16</f>
        <v>11378014.240000002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413994.44</v>
      </c>
      <c r="N21" s="2"/>
    </row>
    <row r="22" spans="1:22" x14ac:dyDescent="0.25">
      <c r="G22" s="1"/>
      <c r="H22" s="1" t="s">
        <v>39</v>
      </c>
      <c r="I22" s="15">
        <v>97307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546540.29</v>
      </c>
    </row>
    <row r="26" spans="1:22" x14ac:dyDescent="0.25">
      <c r="A26" s="1" t="s">
        <v>71</v>
      </c>
      <c r="B26" s="2">
        <f>B4+E5+I18</f>
        <v>303643779.10000002</v>
      </c>
      <c r="G26" s="1"/>
      <c r="H26" s="1" t="s">
        <v>355</v>
      </c>
      <c r="I26" s="2">
        <v>420.79</v>
      </c>
    </row>
    <row r="27" spans="1:22" x14ac:dyDescent="0.25">
      <c r="A27" s="1" t="s">
        <v>90</v>
      </c>
      <c r="B27" s="2">
        <f>$B$13+$E$10+$I$25</f>
        <v>1548951.75</v>
      </c>
      <c r="G27" s="1"/>
      <c r="H27" s="1"/>
      <c r="I27" s="2"/>
    </row>
    <row r="28" spans="1:22" x14ac:dyDescent="0.25">
      <c r="A28" s="1" t="s">
        <v>356</v>
      </c>
      <c r="B28" s="2">
        <f>B12+E8+I26</f>
        <v>1094.0899999999999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8936</v>
      </c>
      <c r="D33" s="1" t="s">
        <v>74</v>
      </c>
      <c r="E33" s="2">
        <v>16627827</v>
      </c>
      <c r="G33" s="16" t="s">
        <v>296</v>
      </c>
      <c r="H33" s="2">
        <f>E33</f>
        <v>16627827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1227</v>
      </c>
      <c r="D34" s="1" t="s">
        <v>75</v>
      </c>
      <c r="E34" s="2">
        <v>16185666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-58644</v>
      </c>
      <c r="G35" s="40" t="s">
        <v>298</v>
      </c>
      <c r="H35" s="41">
        <f>H33+H34</f>
        <v>16632984.605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217480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16981</v>
      </c>
      <c r="D37" s="1" t="s">
        <v>78</v>
      </c>
      <c r="E37" s="2">
        <v>-6423248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500404</v>
      </c>
    </row>
    <row r="39" spans="1:23" x14ac:dyDescent="0.25">
      <c r="A39" s="1" t="s">
        <v>103</v>
      </c>
      <c r="B39" s="3"/>
      <c r="D39" s="1" t="s">
        <v>80</v>
      </c>
      <c r="E39" s="10">
        <v>-67604</v>
      </c>
    </row>
    <row r="40" spans="1:23" s="9" customFormat="1" x14ac:dyDescent="0.25">
      <c r="A40"/>
      <c r="B40"/>
      <c r="D40" s="1" t="s">
        <v>81</v>
      </c>
      <c r="E40" s="2">
        <v>1148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7" sqref="A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16723913.42</v>
      </c>
      <c r="D3" s="1" t="s">
        <v>1</v>
      </c>
      <c r="E3" s="18">
        <v>83183691.170000002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219342183.72999999</v>
      </c>
      <c r="D4" s="1" t="s">
        <v>11</v>
      </c>
      <c r="E4" s="38">
        <v>15212282.77</v>
      </c>
      <c r="H4" s="1" t="s">
        <v>238</v>
      </c>
      <c r="I4" s="13"/>
      <c r="J4" s="13"/>
    </row>
    <row r="5" spans="1:10" x14ac:dyDescent="0.25">
      <c r="A5" s="1" t="s">
        <v>3</v>
      </c>
      <c r="B5" s="2">
        <v>269068990.69999999</v>
      </c>
      <c r="D5" s="1" t="s">
        <v>12</v>
      </c>
      <c r="E5" s="2">
        <v>67971408.400000006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49726806.969999999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64</v>
      </c>
      <c r="G8" s="1"/>
    </row>
    <row r="9" spans="1:10" x14ac:dyDescent="0.25">
      <c r="A9" s="1" t="s">
        <v>82</v>
      </c>
      <c r="B9" s="2">
        <v>2893.55</v>
      </c>
      <c r="D9" s="1" t="s">
        <v>371</v>
      </c>
      <c r="E9" s="3">
        <v>141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'20171208'!E10+'20171211'!E8</f>
        <v>742116.2999999997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'20171208'!B11+'20171211'!B9</f>
        <v>1517141.1100000003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390.55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'20171208'!B13+'20171211'!B12</f>
        <v>259621.8600000001</v>
      </c>
      <c r="E13" s="2"/>
      <c r="G13" s="1"/>
      <c r="H13" s="1" t="s">
        <v>30</v>
      </c>
      <c r="I13" s="15">
        <v>99163620</v>
      </c>
    </row>
    <row r="14" spans="1:10" x14ac:dyDescent="0.25">
      <c r="A14" s="1" t="s">
        <v>333</v>
      </c>
      <c r="B14" s="3">
        <v>75687434</v>
      </c>
      <c r="G14" s="1"/>
      <c r="H14" s="1" t="s">
        <v>31</v>
      </c>
      <c r="I14" s="15">
        <v>-865800</v>
      </c>
    </row>
    <row r="15" spans="1:10" x14ac:dyDescent="0.25">
      <c r="A15" s="1"/>
      <c r="B15" s="2"/>
      <c r="G15" s="1"/>
      <c r="H15" s="1" t="s">
        <v>32</v>
      </c>
      <c r="I15" s="15">
        <f>I14+I13</f>
        <v>98297820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5588126.0300000003</v>
      </c>
    </row>
    <row r="18" spans="1:22" x14ac:dyDescent="0.25">
      <c r="G18" s="1" t="s">
        <v>12</v>
      </c>
      <c r="H18" s="2"/>
      <c r="I18" s="15">
        <v>14877441</v>
      </c>
    </row>
    <row r="19" spans="1:22" x14ac:dyDescent="0.25">
      <c r="A19" s="2"/>
      <c r="G19" s="1" t="s">
        <v>24</v>
      </c>
      <c r="H19" s="2"/>
      <c r="I19" s="15">
        <f>I18+I17-I16</f>
        <v>10465567.030000001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412170.36</v>
      </c>
      <c r="N21" s="2"/>
    </row>
    <row r="22" spans="1:22" x14ac:dyDescent="0.25">
      <c r="G22" s="1"/>
      <c r="H22" s="1" t="s">
        <v>39</v>
      </c>
      <c r="I22" s="15">
        <v>96886.21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544295.42000000004</v>
      </c>
    </row>
    <row r="26" spans="1:22" x14ac:dyDescent="0.25">
      <c r="A26" s="1" t="s">
        <v>71</v>
      </c>
      <c r="B26" s="2">
        <f>B4+E5+I18</f>
        <v>302191033.13</v>
      </c>
      <c r="G26" s="1"/>
      <c r="H26" s="1" t="s">
        <v>355</v>
      </c>
      <c r="I26" s="2">
        <v>357.54</v>
      </c>
    </row>
    <row r="27" spans="1:22" x14ac:dyDescent="0.25">
      <c r="A27" s="1" t="s">
        <v>90</v>
      </c>
      <c r="B27" s="2">
        <f>$B$13+$E$10+$I$25</f>
        <v>1546033.5799999998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812.09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16686471</v>
      </c>
      <c r="G33" s="16" t="s">
        <v>296</v>
      </c>
      <c r="H33" s="2">
        <f>E33</f>
        <v>16686471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15968186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-12054</v>
      </c>
      <c r="G35" s="40" t="s">
        <v>298</v>
      </c>
      <c r="H35" s="41">
        <f>H33+H34</f>
        <v>16691628.605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-310952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-1184587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-126729</v>
      </c>
    </row>
    <row r="39" spans="1:23" x14ac:dyDescent="0.25">
      <c r="A39" s="1" t="s">
        <v>103</v>
      </c>
      <c r="B39" s="3"/>
      <c r="D39" s="1" t="s">
        <v>80</v>
      </c>
      <c r="E39" s="10">
        <v>-68231</v>
      </c>
    </row>
    <row r="40" spans="1:23" s="9" customFormat="1" x14ac:dyDescent="0.25">
      <c r="A40"/>
      <c r="B40"/>
      <c r="D40" s="1" t="s">
        <v>81</v>
      </c>
      <c r="E40" s="2">
        <v>1745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68" sqref="C6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14121401.15</v>
      </c>
      <c r="D3" s="1" t="s">
        <v>1</v>
      </c>
      <c r="E3" s="18">
        <v>83153464.450000003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215835807.09999999</v>
      </c>
      <c r="D4" s="1" t="s">
        <v>11</v>
      </c>
      <c r="E4" s="38">
        <v>18335048.420000002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264965867.16999999</v>
      </c>
      <c r="D5" s="1" t="s">
        <v>12</v>
      </c>
      <c r="E5" s="2">
        <v>64818416.030000001</v>
      </c>
      <c r="H5" s="1" t="s">
        <v>370</v>
      </c>
      <c r="I5" s="13">
        <v>53</v>
      </c>
      <c r="J5" s="13"/>
    </row>
    <row r="6" spans="1:10" x14ac:dyDescent="0.25">
      <c r="A6" s="1" t="s">
        <v>11</v>
      </c>
      <c r="B6" s="37">
        <v>49130060.07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136</v>
      </c>
      <c r="G8" s="1"/>
    </row>
    <row r="9" spans="1:10" x14ac:dyDescent="0.25">
      <c r="A9" s="1" t="s">
        <v>82</v>
      </c>
      <c r="B9" s="2">
        <v>8658.92</v>
      </c>
      <c r="D9" s="1" t="s">
        <v>371</v>
      </c>
      <c r="E9" s="3">
        <v>118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'20171207'!E10+'20171208'!E8</f>
        <v>742052.2999999997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'20171207'!B11+'20171208'!B9</f>
        <v>1514247.5600000003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333.46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'20171207'!B13+'20171208'!B12</f>
        <v>259231.31000000011</v>
      </c>
      <c r="E13" s="2"/>
      <c r="G13" s="1"/>
      <c r="H13" s="1" t="s">
        <v>30</v>
      </c>
      <c r="I13" s="15">
        <v>97355460</v>
      </c>
    </row>
    <row r="14" spans="1:10" x14ac:dyDescent="0.25">
      <c r="A14" s="1" t="s">
        <v>333</v>
      </c>
      <c r="B14" s="3">
        <v>75891634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97355460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4752139.57</v>
      </c>
    </row>
    <row r="18" spans="1:22" x14ac:dyDescent="0.25">
      <c r="G18" s="1" t="s">
        <v>12</v>
      </c>
      <c r="H18" s="2"/>
      <c r="I18" s="15">
        <v>14576346</v>
      </c>
    </row>
    <row r="19" spans="1:22" x14ac:dyDescent="0.25">
      <c r="A19" s="2"/>
      <c r="G19" s="1" t="s">
        <v>24</v>
      </c>
      <c r="H19" s="2"/>
      <c r="I19" s="15">
        <f>I18+I17-I16</f>
        <v>9328485.5700000003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410620.54</v>
      </c>
      <c r="N21" s="2"/>
    </row>
    <row r="22" spans="1:22" x14ac:dyDescent="0.25">
      <c r="G22" s="1"/>
      <c r="H22" s="1" t="s">
        <v>39</v>
      </c>
      <c r="I22" s="15">
        <v>96528.67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542388.05999999994</v>
      </c>
    </row>
    <row r="26" spans="1:22" x14ac:dyDescent="0.25">
      <c r="A26" s="1" t="s">
        <v>71</v>
      </c>
      <c r="B26" s="2">
        <f>B4+E5+I18</f>
        <v>295230569.13</v>
      </c>
      <c r="G26" s="1"/>
      <c r="H26" s="1" t="s">
        <v>355</v>
      </c>
      <c r="I26" s="2">
        <v>217.8</v>
      </c>
    </row>
    <row r="27" spans="1:22" x14ac:dyDescent="0.25">
      <c r="A27" s="1" t="s">
        <v>90</v>
      </c>
      <c r="B27" s="2">
        <f>$B$13+$E$10+$I$25</f>
        <v>1543671.67</v>
      </c>
      <c r="G27" s="1"/>
      <c r="H27" s="1"/>
      <c r="I27" s="2"/>
    </row>
    <row r="28" spans="1:22" x14ac:dyDescent="0.25">
      <c r="A28" s="1" t="s">
        <v>356</v>
      </c>
      <c r="B28" s="2">
        <f>B12+E8+I26</f>
        <v>687.26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8924</v>
      </c>
      <c r="D33" s="1" t="s">
        <v>74</v>
      </c>
      <c r="E33" s="2">
        <v>16698525</v>
      </c>
      <c r="G33" s="16" t="s">
        <v>296</v>
      </c>
      <c r="H33" s="2">
        <f>E33</f>
        <v>16698525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1069</v>
      </c>
      <c r="D34" s="1" t="s">
        <v>75</v>
      </c>
      <c r="E34" s="2">
        <v>16279139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145332</v>
      </c>
      <c r="G35" s="40" t="s">
        <v>298</v>
      </c>
      <c r="H35" s="41">
        <f>H33+H34</f>
        <v>16703682.605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1504</v>
      </c>
      <c r="D36" s="1" t="s">
        <v>77</v>
      </c>
      <c r="E36" s="2">
        <v>845042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16781</v>
      </c>
      <c r="D37" s="1" t="s">
        <v>78</v>
      </c>
      <c r="E37" s="2">
        <v>879256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1115303</v>
      </c>
    </row>
    <row r="39" spans="1:23" x14ac:dyDescent="0.25">
      <c r="A39" s="1" t="s">
        <v>103</v>
      </c>
      <c r="B39" s="3"/>
      <c r="D39" s="1" t="s">
        <v>80</v>
      </c>
      <c r="E39" s="10">
        <v>-71794</v>
      </c>
    </row>
    <row r="40" spans="1:23" s="9" customFormat="1" x14ac:dyDescent="0.25">
      <c r="A40"/>
      <c r="B40"/>
      <c r="D40" s="1" t="s">
        <v>81</v>
      </c>
      <c r="E40" s="2">
        <v>5033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4" sqref="I4:I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26074219.699999999</v>
      </c>
      <c r="D3" s="1" t="s">
        <v>1</v>
      </c>
      <c r="E3" s="18">
        <v>83150488.299999997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217947181.91</v>
      </c>
      <c r="D4" s="1" t="s">
        <v>11</v>
      </c>
      <c r="E4" s="38">
        <v>14572150.390000001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267023347.36000001</v>
      </c>
      <c r="D5" s="1" t="s">
        <v>12</v>
      </c>
      <c r="E5" s="2">
        <v>68578337.909999996</v>
      </c>
      <c r="H5" s="1" t="s">
        <v>370</v>
      </c>
      <c r="I5" s="13">
        <v>47</v>
      </c>
      <c r="J5" s="13"/>
    </row>
    <row r="6" spans="1:10" x14ac:dyDescent="0.25">
      <c r="A6" s="1" t="s">
        <v>11</v>
      </c>
      <c r="B6" s="37">
        <v>49076165.450000003</v>
      </c>
      <c r="D6" s="1" t="s">
        <v>4</v>
      </c>
      <c r="E6" s="2">
        <v>11000000</v>
      </c>
      <c r="H6" s="1" t="s">
        <v>323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628.79999999999995</v>
      </c>
      <c r="G8" s="1"/>
    </row>
    <row r="9" spans="1:10" x14ac:dyDescent="0.25">
      <c r="A9" s="1" t="s">
        <v>82</v>
      </c>
      <c r="B9" s="2">
        <v>1945.75</v>
      </c>
      <c r="D9" s="1" t="s">
        <v>88</v>
      </c>
      <c r="E9" s="3">
        <v>697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'20171206'!E10+'20171207'!E8</f>
        <v>741916.2999999997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'20171206'!B11+'20171207'!B9</f>
        <v>1505588.6400000004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437.26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'20171206'!B13+'20171207'!B12</f>
        <v>258897.85000000012</v>
      </c>
      <c r="E13" s="2"/>
      <c r="G13" s="1"/>
      <c r="H13" s="1" t="s">
        <v>30</v>
      </c>
      <c r="I13" s="15">
        <v>95694660</v>
      </c>
    </row>
    <row r="14" spans="1:10" x14ac:dyDescent="0.25">
      <c r="A14" s="1" t="s">
        <v>333</v>
      </c>
      <c r="B14" s="3">
        <v>75913334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95694660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5935415.3700000001</v>
      </c>
    </row>
    <row r="18" spans="1:22" x14ac:dyDescent="0.25">
      <c r="G18" s="1" t="s">
        <v>12</v>
      </c>
      <c r="H18" s="2"/>
      <c r="I18" s="15">
        <v>14338629</v>
      </c>
    </row>
    <row r="19" spans="1:22" x14ac:dyDescent="0.25">
      <c r="A19" s="2"/>
      <c r="G19" s="1" t="s">
        <v>24</v>
      </c>
      <c r="H19" s="2"/>
      <c r="I19" s="15">
        <f>I18+I17-I16</f>
        <v>10274044.370000001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409676.48</v>
      </c>
      <c r="N21" s="2"/>
    </row>
    <row r="22" spans="1:22" x14ac:dyDescent="0.25">
      <c r="G22" s="1"/>
      <c r="H22" s="1" t="s">
        <v>39</v>
      </c>
      <c r="I22" s="15">
        <v>96310.87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541226.19999999995</v>
      </c>
    </row>
    <row r="26" spans="1:22" x14ac:dyDescent="0.25">
      <c r="A26" s="1" t="s">
        <v>71</v>
      </c>
      <c r="B26" s="2">
        <f>B4+E5+I18</f>
        <v>300864148.81999999</v>
      </c>
      <c r="G26" s="1"/>
      <c r="H26" s="1" t="s">
        <v>355</v>
      </c>
      <c r="I26" s="2">
        <v>619.75</v>
      </c>
    </row>
    <row r="27" spans="1:22" x14ac:dyDescent="0.25">
      <c r="A27" s="1" t="s">
        <v>90</v>
      </c>
      <c r="B27" s="2">
        <f>$B$13+$E$10+$I$25</f>
        <v>1542040.3499999996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1685.81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8888</v>
      </c>
      <c r="D33" s="1" t="s">
        <v>74</v>
      </c>
      <c r="E33" s="2">
        <v>16553193</v>
      </c>
      <c r="G33" s="16" t="s">
        <v>296</v>
      </c>
      <c r="H33" s="2">
        <f>E33</f>
        <v>16553193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1085</v>
      </c>
      <c r="D34" s="1" t="s">
        <v>75</v>
      </c>
      <c r="E34" s="2">
        <v>15434096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92194</v>
      </c>
      <c r="G35" s="40" t="s">
        <v>298</v>
      </c>
      <c r="H35" s="41">
        <f>H33+H34</f>
        <v>16558350.605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1502</v>
      </c>
      <c r="D36" s="1" t="s">
        <v>77</v>
      </c>
      <c r="E36" s="2">
        <v>-135085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16759</v>
      </c>
      <c r="D37" s="1" t="s">
        <v>78</v>
      </c>
      <c r="E37" s="2">
        <v>-357923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722976</v>
      </c>
    </row>
    <row r="39" spans="1:23" x14ac:dyDescent="0.25">
      <c r="A39" s="1" t="s">
        <v>103</v>
      </c>
      <c r="B39" s="3"/>
      <c r="D39" s="1" t="s">
        <v>80</v>
      </c>
      <c r="E39" s="10">
        <v>-72875</v>
      </c>
    </row>
    <row r="40" spans="1:23" s="9" customFormat="1" x14ac:dyDescent="0.25">
      <c r="A40"/>
      <c r="B40"/>
      <c r="D40" s="1" t="s">
        <v>81</v>
      </c>
      <c r="E40" s="2">
        <v>5167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78" sqref="A7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22330172.16</v>
      </c>
      <c r="D3" s="1" t="s">
        <v>1</v>
      </c>
      <c r="E3" s="18">
        <v>78948207.409999996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221497515.27000001</v>
      </c>
      <c r="D4" s="1" t="s">
        <v>11</v>
      </c>
      <c r="E4" s="38">
        <v>7262774.75</v>
      </c>
      <c r="H4" s="1" t="s">
        <v>238</v>
      </c>
      <c r="I4" s="13">
        <v>49</v>
      </c>
      <c r="J4" s="13"/>
    </row>
    <row r="5" spans="1:10" x14ac:dyDescent="0.25">
      <c r="A5" s="1" t="s">
        <v>3</v>
      </c>
      <c r="B5" s="2">
        <v>273830238.12</v>
      </c>
      <c r="D5" s="1" t="s">
        <v>12</v>
      </c>
      <c r="E5" s="2">
        <v>71685432.659999996</v>
      </c>
      <c r="H5" s="1" t="s">
        <v>370</v>
      </c>
      <c r="I5" s="13">
        <v>32</v>
      </c>
      <c r="J5" s="13">
        <v>-1</v>
      </c>
    </row>
    <row r="6" spans="1:10" x14ac:dyDescent="0.25">
      <c r="A6" s="1" t="s">
        <v>11</v>
      </c>
      <c r="B6" s="37">
        <v>52332722.850000001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633.6</v>
      </c>
      <c r="G8" s="1"/>
    </row>
    <row r="9" spans="1:10" x14ac:dyDescent="0.25">
      <c r="A9" s="1" t="s">
        <v>82</v>
      </c>
      <c r="B9" s="2">
        <v>2550.69</v>
      </c>
      <c r="D9" s="1" t="s">
        <v>88</v>
      </c>
      <c r="E9" s="3">
        <v>399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'20171205'!E10+'20171206'!E8</f>
        <v>741287.49999999965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'20171205'!B11+'20171206'!B9</f>
        <v>1503642.8900000004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531.46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'20171205'!B13+'20171206'!B12</f>
        <v>258460.59000000011</v>
      </c>
      <c r="E13" s="2"/>
      <c r="G13" s="1"/>
      <c r="H13" s="1" t="s">
        <v>30</v>
      </c>
      <c r="I13" s="15">
        <v>90880980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-3500940</v>
      </c>
    </row>
    <row r="15" spans="1:10" x14ac:dyDescent="0.25">
      <c r="A15" s="1"/>
      <c r="B15" s="2"/>
      <c r="G15" s="1"/>
      <c r="H15" s="1" t="s">
        <v>32</v>
      </c>
      <c r="I15" s="15">
        <f>I14+I13</f>
        <v>87380040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7916642.1200000001</v>
      </c>
    </row>
    <row r="18" spans="1:22" x14ac:dyDescent="0.25">
      <c r="G18" s="1" t="s">
        <v>12</v>
      </c>
      <c r="H18" s="2"/>
      <c r="I18" s="15">
        <v>13635117</v>
      </c>
    </row>
    <row r="19" spans="1:22" x14ac:dyDescent="0.25">
      <c r="A19" s="2"/>
      <c r="G19" s="1" t="s">
        <v>24</v>
      </c>
      <c r="H19" s="2"/>
      <c r="I19" s="15">
        <f>I18+I17-I16</f>
        <v>11551759.120000001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406990.08000000002</v>
      </c>
      <c r="N21" s="2"/>
    </row>
    <row r="22" spans="1:22" x14ac:dyDescent="0.25">
      <c r="G22" s="1"/>
      <c r="H22" s="1" t="s">
        <v>39</v>
      </c>
      <c r="I22" s="15">
        <v>95691.12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537920.05000000005</v>
      </c>
    </row>
    <row r="26" spans="1:22" x14ac:dyDescent="0.25">
      <c r="A26" s="1" t="s">
        <v>71</v>
      </c>
      <c r="B26" s="2">
        <f>B4+E5+I18</f>
        <v>306818064.93000001</v>
      </c>
      <c r="G26" s="1"/>
      <c r="H26" s="1" t="s">
        <v>355</v>
      </c>
      <c r="I26" s="2">
        <v>722.22</v>
      </c>
    </row>
    <row r="27" spans="1:22" x14ac:dyDescent="0.25">
      <c r="A27" s="1" t="s">
        <v>90</v>
      </c>
      <c r="B27" s="2">
        <f>$B$13+$E$10+$I$25</f>
        <v>1537668.1399999997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1887.28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8650</v>
      </c>
      <c r="D33" s="1" t="s">
        <v>74</v>
      </c>
      <c r="E33" s="2">
        <v>16460999</v>
      </c>
      <c r="G33" s="16" t="s">
        <v>296</v>
      </c>
      <c r="H33" s="2">
        <f>E33</f>
        <v>16460999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1045</v>
      </c>
      <c r="D34" s="1" t="s">
        <v>75</v>
      </c>
      <c r="E34" s="2">
        <v>15569181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5222</v>
      </c>
      <c r="D35" s="1" t="s">
        <v>76</v>
      </c>
      <c r="E35" s="2">
        <v>134525</v>
      </c>
      <c r="G35" s="40" t="s">
        <v>298</v>
      </c>
      <c r="H35" s="41">
        <f>H33+H34</f>
        <v>16466156.605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1541</v>
      </c>
      <c r="D36" s="1" t="s">
        <v>77</v>
      </c>
      <c r="E36" s="2">
        <v>-76192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16458</v>
      </c>
      <c r="D37" s="1" t="s">
        <v>78</v>
      </c>
      <c r="E37" s="2">
        <v>-3623280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898434</v>
      </c>
    </row>
    <row r="39" spans="1:23" x14ac:dyDescent="0.25">
      <c r="A39" s="1" t="s">
        <v>103</v>
      </c>
      <c r="B39" s="3"/>
      <c r="D39" s="1" t="s">
        <v>80</v>
      </c>
      <c r="E39" s="10">
        <v>-62045</v>
      </c>
    </row>
    <row r="40" spans="1:23" s="9" customFormat="1" x14ac:dyDescent="0.25">
      <c r="A40"/>
      <c r="B40"/>
      <c r="D40" s="1" t="s">
        <v>81</v>
      </c>
      <c r="E40" s="2">
        <v>2405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1" sqref="G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18378459.52</v>
      </c>
      <c r="D3" s="1" t="s">
        <v>1</v>
      </c>
      <c r="E3" s="18">
        <v>84379302.819999993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221558984.90000001</v>
      </c>
      <c r="D4" s="1" t="s">
        <v>11</v>
      </c>
      <c r="E4" s="38">
        <v>17427494.539999999</v>
      </c>
      <c r="H4" s="1" t="s">
        <v>238</v>
      </c>
      <c r="I4" s="13">
        <v>61</v>
      </c>
      <c r="J4" s="13"/>
    </row>
    <row r="5" spans="1:10" x14ac:dyDescent="0.25">
      <c r="A5" s="1" t="s">
        <v>3</v>
      </c>
      <c r="B5" s="2">
        <v>264939767.02000001</v>
      </c>
      <c r="D5" s="1" t="s">
        <v>12</v>
      </c>
      <c r="E5" s="2">
        <v>66951808.280000001</v>
      </c>
      <c r="H5" s="1" t="s">
        <v>370</v>
      </c>
      <c r="I5" s="13">
        <v>21</v>
      </c>
      <c r="J5" s="13"/>
    </row>
    <row r="6" spans="1:10" x14ac:dyDescent="0.25">
      <c r="A6" s="1" t="s">
        <v>11</v>
      </c>
      <c r="B6" s="37">
        <v>43380782.119999997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>
        <v>-1</v>
      </c>
    </row>
    <row r="8" spans="1:10" x14ac:dyDescent="0.25">
      <c r="A8" s="1" t="s">
        <v>5</v>
      </c>
      <c r="B8" s="2">
        <v>239000000</v>
      </c>
      <c r="D8" s="1" t="s">
        <v>86</v>
      </c>
      <c r="E8" s="18">
        <v>1240</v>
      </c>
      <c r="G8" s="1"/>
    </row>
    <row r="9" spans="1:10" x14ac:dyDescent="0.25">
      <c r="A9" s="1" t="s">
        <v>82</v>
      </c>
      <c r="B9" s="2">
        <v>2322.6</v>
      </c>
      <c r="D9" s="1" t="s">
        <v>88</v>
      </c>
      <c r="E9" s="3">
        <v>904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'20171204'!E10+'20171205'!E8</f>
        <v>740653.89999999967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'20171204'!B11+'20171205'!B9</f>
        <v>1501092.2000000004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779.23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'20171204'!B13+'20171205'!B12</f>
        <v>257929.13000000012</v>
      </c>
      <c r="E13" s="2"/>
      <c r="G13" s="1"/>
      <c r="H13" s="1" t="s">
        <v>30</v>
      </c>
      <c r="I13" s="15">
        <v>86797500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-865560</v>
      </c>
    </row>
    <row r="15" spans="1:10" x14ac:dyDescent="0.25">
      <c r="A15" s="1"/>
      <c r="B15" s="2"/>
      <c r="G15" s="1"/>
      <c r="H15" s="1" t="s">
        <v>32</v>
      </c>
      <c r="I15" s="15">
        <f>I14+I13</f>
        <v>85931940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7211603.3399999999</v>
      </c>
    </row>
    <row r="18" spans="1:22" x14ac:dyDescent="0.25">
      <c r="G18" s="1" t="s">
        <v>12</v>
      </c>
      <c r="H18" s="2"/>
      <c r="I18" s="15">
        <v>13033926</v>
      </c>
    </row>
    <row r="19" spans="1:22" x14ac:dyDescent="0.25">
      <c r="A19" s="2"/>
      <c r="G19" s="1" t="s">
        <v>24</v>
      </c>
      <c r="H19" s="2"/>
      <c r="I19" s="15">
        <f>I18+I17-I16</f>
        <v>10245529.34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403859.65</v>
      </c>
      <c r="N21" s="2"/>
    </row>
    <row r="22" spans="1:22" x14ac:dyDescent="0.25">
      <c r="G22" s="1"/>
      <c r="H22" s="1" t="s">
        <v>39</v>
      </c>
      <c r="I22" s="15">
        <v>94968.9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534067.4</v>
      </c>
    </row>
    <row r="26" spans="1:22" x14ac:dyDescent="0.25">
      <c r="A26" s="1" t="s">
        <v>71</v>
      </c>
      <c r="B26" s="2">
        <f>B4+E5+I18</f>
        <v>301544719.18000001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1532650.4299999997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2019.23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8759</v>
      </c>
      <c r="D33" s="1" t="s">
        <v>74</v>
      </c>
      <c r="E33" s="2">
        <v>16326474</v>
      </c>
      <c r="G33" s="16" t="s">
        <v>296</v>
      </c>
      <c r="H33" s="2">
        <f>E33</f>
        <v>16326474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1090</v>
      </c>
      <c r="D34" s="1" t="s">
        <v>75</v>
      </c>
      <c r="E34" s="2">
        <v>15645373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5212</v>
      </c>
      <c r="D35" s="1" t="s">
        <v>76</v>
      </c>
      <c r="E35" s="2">
        <v>324535</v>
      </c>
      <c r="G35" s="40" t="s">
        <v>298</v>
      </c>
      <c r="H35" s="41">
        <f>H33+H34</f>
        <v>16331631.605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1542</v>
      </c>
      <c r="D36" s="1" t="s">
        <v>77</v>
      </c>
      <c r="E36" s="2">
        <v>-279275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16603</v>
      </c>
      <c r="D37" s="1" t="s">
        <v>78</v>
      </c>
      <c r="E37" s="2">
        <v>-3290619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810433</v>
      </c>
    </row>
    <row r="39" spans="1:23" x14ac:dyDescent="0.25">
      <c r="A39" s="1" t="s">
        <v>103</v>
      </c>
      <c r="B39" s="3"/>
      <c r="D39" s="1" t="s">
        <v>80</v>
      </c>
      <c r="E39" s="10">
        <v>-72901</v>
      </c>
    </row>
    <row r="40" spans="1:23" s="9" customFormat="1" x14ac:dyDescent="0.25">
      <c r="A40"/>
      <c r="B40"/>
      <c r="D40" s="1" t="s">
        <v>81</v>
      </c>
      <c r="E40" s="2">
        <v>6772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1576</v>
      </c>
      <c r="G8" s="1"/>
    </row>
    <row r="9" spans="1:10" x14ac:dyDescent="0.25">
      <c r="A9" s="1" t="s">
        <v>82</v>
      </c>
      <c r="B9" s="2">
        <v>2592</v>
      </c>
      <c r="D9" s="1" t="s">
        <v>88</v>
      </c>
      <c r="E9" s="3">
        <v>1225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'20171201'!E10+'20171204'!E8</f>
        <v>739413.89999999967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'20171201'!B11+'20171204'!B9</f>
        <v>1498769.6000000003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283.19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'20171201'!B13+'20171204'!B12</f>
        <v>257149.90000000011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79466988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399632.42</v>
      </c>
      <c r="N21" s="2"/>
    </row>
    <row r="22" spans="1:22" x14ac:dyDescent="0.25">
      <c r="G22" s="1"/>
      <c r="H22" s="1" t="s">
        <v>39</v>
      </c>
      <c r="I22" s="15">
        <v>93993.69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528864.96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535.85</v>
      </c>
    </row>
    <row r="27" spans="1:22" x14ac:dyDescent="0.25">
      <c r="A27" s="1" t="s">
        <v>90</v>
      </c>
      <c r="B27" s="2">
        <f>$B$13+$E$10+$I$25</f>
        <v>1525428.7599999998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2395.04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16001940</v>
      </c>
      <c r="G33" s="16" t="s">
        <v>296</v>
      </c>
      <c r="H33" s="2">
        <f>E33</f>
        <v>16001940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15924648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362799</v>
      </c>
      <c r="G35" s="40" t="s">
        <v>298</v>
      </c>
      <c r="H35" s="41">
        <f>H33+H34</f>
        <v>16007097.605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1019018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-333104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-201592</v>
      </c>
    </row>
    <row r="39" spans="1:23" x14ac:dyDescent="0.25">
      <c r="A39" s="1" t="s">
        <v>103</v>
      </c>
      <c r="B39" s="3"/>
      <c r="D39" s="1" t="s">
        <v>80</v>
      </c>
      <c r="E39" s="10">
        <v>-108940</v>
      </c>
    </row>
    <row r="40" spans="1:23" s="9" customFormat="1" x14ac:dyDescent="0.25">
      <c r="A40"/>
      <c r="B40"/>
      <c r="D40" s="1" t="s">
        <v>81</v>
      </c>
      <c r="E40" s="2">
        <v>15993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27949988.379999999</v>
      </c>
      <c r="D3" s="1" t="s">
        <v>1</v>
      </c>
      <c r="E3" s="18">
        <v>84264093.069999993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224949430.30000001</v>
      </c>
      <c r="D4" s="1" t="s">
        <v>11</v>
      </c>
      <c r="E4" s="38">
        <v>16710883.810000001</v>
      </c>
      <c r="H4" s="1" t="s">
        <v>238</v>
      </c>
      <c r="I4" s="13">
        <v>77</v>
      </c>
      <c r="J4" s="13"/>
    </row>
    <row r="5" spans="1:10" x14ac:dyDescent="0.25">
      <c r="A5" s="1" t="s">
        <v>3</v>
      </c>
      <c r="B5" s="2">
        <v>264903358.94999999</v>
      </c>
      <c r="D5" s="1" t="s">
        <v>12</v>
      </c>
      <c r="E5" s="2">
        <v>67553209.260000005</v>
      </c>
      <c r="H5" s="1" t="s">
        <v>370</v>
      </c>
      <c r="I5" s="13">
        <v>14</v>
      </c>
      <c r="J5" s="13">
        <v>-4</v>
      </c>
    </row>
    <row r="6" spans="1:10" x14ac:dyDescent="0.25">
      <c r="A6" s="1" t="s">
        <v>11</v>
      </c>
      <c r="B6" s="37">
        <v>39953928.649999999</v>
      </c>
      <c r="D6" s="1" t="s">
        <v>4</v>
      </c>
      <c r="E6" s="2">
        <v>11000000</v>
      </c>
      <c r="H6" s="1" t="s">
        <v>323</v>
      </c>
      <c r="I6" s="13">
        <v>12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6</v>
      </c>
      <c r="J7" s="13">
        <v>-6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1108.8</v>
      </c>
      <c r="G8" s="1"/>
    </row>
    <row r="9" spans="1:10" x14ac:dyDescent="0.25">
      <c r="A9" s="1" t="s">
        <v>82</v>
      </c>
      <c r="B9" s="2">
        <v>3940.27</v>
      </c>
      <c r="D9" s="1" t="s">
        <v>88</v>
      </c>
      <c r="E9" s="3">
        <v>1331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'20171130'!E10+'20171201'!E8</f>
        <v>737837.89999999967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'20171130'!B11+'20171201'!B9</f>
        <v>1496177.6000000003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1018.05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'20171130'!B13+'20171201'!B12</f>
        <v>256866.71000000011</v>
      </c>
      <c r="E13" s="2"/>
      <c r="G13" s="1"/>
      <c r="H13" s="1" t="s">
        <v>30</v>
      </c>
      <c r="I13" s="15">
        <v>93839940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-11260920</v>
      </c>
    </row>
    <row r="15" spans="1:10" x14ac:dyDescent="0.25">
      <c r="A15" s="1"/>
      <c r="B15" s="2"/>
      <c r="G15" s="1"/>
      <c r="H15" s="1" t="s">
        <v>32</v>
      </c>
      <c r="I15" s="15">
        <f>I14+I13</f>
        <v>82579020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6234967.4000000004</v>
      </c>
    </row>
    <row r="18" spans="1:22" x14ac:dyDescent="0.25">
      <c r="G18" s="1" t="s">
        <v>12</v>
      </c>
      <c r="H18" s="2"/>
      <c r="I18" s="15">
        <v>14075991</v>
      </c>
    </row>
    <row r="19" spans="1:22" x14ac:dyDescent="0.25">
      <c r="A19" s="2"/>
      <c r="G19" s="1" t="s">
        <v>24</v>
      </c>
      <c r="H19" s="2"/>
      <c r="I19" s="15">
        <f>I18+I17-I16</f>
        <v>10310958.399999999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397309.68</v>
      </c>
      <c r="N21" s="2"/>
    </row>
    <row r="22" spans="1:22" x14ac:dyDescent="0.25">
      <c r="G22" s="1"/>
      <c r="H22" s="1" t="s">
        <v>39</v>
      </c>
      <c r="I22" s="15">
        <v>93457.84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526006.37</v>
      </c>
    </row>
    <row r="26" spans="1:22" x14ac:dyDescent="0.25">
      <c r="A26" s="1" t="s">
        <v>71</v>
      </c>
      <c r="B26" s="2">
        <f>B4+E5+I18</f>
        <v>306578630.56</v>
      </c>
      <c r="G26" s="1"/>
      <c r="H26" s="1" t="s">
        <v>355</v>
      </c>
      <c r="I26" s="2">
        <v>619.53</v>
      </c>
    </row>
    <row r="27" spans="1:22" x14ac:dyDescent="0.25">
      <c r="A27" s="1" t="s">
        <v>90</v>
      </c>
      <c r="B27" s="2">
        <f>$B$13+$E$10+$I$25</f>
        <v>1520710.9799999997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2746.38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15639140</v>
      </c>
      <c r="G33" s="16" t="s">
        <v>296</v>
      </c>
      <c r="H33" s="2">
        <f>E33</f>
        <v>15639140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14905630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39511</v>
      </c>
      <c r="G35" s="40" t="s">
        <v>298</v>
      </c>
      <c r="H35" s="41">
        <f>H33+H34</f>
        <v>15644297.605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-344070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-563225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5174</v>
      </c>
    </row>
    <row r="39" spans="1:23" x14ac:dyDescent="0.25">
      <c r="A39" s="1" t="s">
        <v>103</v>
      </c>
      <c r="B39" s="3"/>
      <c r="D39" s="1" t="s">
        <v>80</v>
      </c>
      <c r="E39" s="10">
        <v>-96606</v>
      </c>
    </row>
    <row r="40" spans="1:23" s="9" customFormat="1" x14ac:dyDescent="0.25">
      <c r="A40"/>
      <c r="B40"/>
      <c r="D40" s="1" t="s">
        <v>81</v>
      </c>
      <c r="E40" s="2">
        <v>10063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3" sqref="A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13123148.710000001</v>
      </c>
      <c r="D3" s="1" t="s">
        <v>1</v>
      </c>
      <c r="E3" s="18">
        <v>83506085.840000004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221242470.31999999</v>
      </c>
      <c r="D4" s="1" t="s">
        <v>11</v>
      </c>
      <c r="E4" s="38">
        <v>14258039.33</v>
      </c>
      <c r="H4" s="1" t="s">
        <v>238</v>
      </c>
      <c r="I4" s="13">
        <v>83</v>
      </c>
      <c r="J4" s="13">
        <v>-5</v>
      </c>
    </row>
    <row r="5" spans="1:10" x14ac:dyDescent="0.25">
      <c r="A5" s="1" t="s">
        <v>3</v>
      </c>
      <c r="B5" s="2">
        <v>263368987.50999999</v>
      </c>
      <c r="D5" s="1" t="s">
        <v>12</v>
      </c>
      <c r="E5" s="2">
        <v>69248046.510000005</v>
      </c>
      <c r="H5" s="1" t="s">
        <v>370</v>
      </c>
      <c r="I5" s="13">
        <v>15</v>
      </c>
      <c r="J5" s="13">
        <v>-4</v>
      </c>
    </row>
    <row r="6" spans="1:10" x14ac:dyDescent="0.25">
      <c r="A6" s="1" t="s">
        <v>11</v>
      </c>
      <c r="B6" s="37">
        <v>42126517.189999998</v>
      </c>
      <c r="D6" s="1" t="s">
        <v>4</v>
      </c>
      <c r="E6" s="2">
        <v>11000000</v>
      </c>
      <c r="H6" s="1" t="s">
        <v>323</v>
      </c>
      <c r="I6" s="13">
        <v>17</v>
      </c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7</v>
      </c>
      <c r="J7" s="13">
        <v>-9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1246.4000000000001</v>
      </c>
      <c r="G8" s="1"/>
    </row>
    <row r="9" spans="1:10" x14ac:dyDescent="0.25">
      <c r="A9" s="1" t="s">
        <v>82</v>
      </c>
      <c r="B9" s="2">
        <v>3368.48</v>
      </c>
      <c r="D9" s="1" t="s">
        <v>88</v>
      </c>
      <c r="E9" s="3">
        <v>1280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'20171129'!E10+'20171130'!E8</f>
        <v>736729.09999999963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'20171129'!B11+'20171130'!B9</f>
        <v>1492237.3300000003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819.5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'20171129'!B13+'20171130'!B12</f>
        <v>255848.66000000012</v>
      </c>
      <c r="E13" s="2"/>
      <c r="G13" s="1"/>
      <c r="H13" s="1" t="s">
        <v>30</v>
      </c>
      <c r="I13" s="15">
        <v>106099020</v>
      </c>
    </row>
    <row r="14" spans="1:10" x14ac:dyDescent="0.25">
      <c r="A14" s="1" t="s">
        <v>333</v>
      </c>
      <c r="B14" s="3">
        <v>76554488</v>
      </c>
      <c r="G14" s="1"/>
      <c r="H14" s="1" t="s">
        <v>31</v>
      </c>
      <c r="I14" s="15">
        <v>-23591580</v>
      </c>
    </row>
    <row r="15" spans="1:10" x14ac:dyDescent="0.25">
      <c r="A15" s="1"/>
      <c r="B15" s="2"/>
      <c r="G15" s="1"/>
      <c r="H15" s="1" t="s">
        <v>32</v>
      </c>
      <c r="I15" s="15">
        <f>I14+I13</f>
        <v>82507440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5234182.93</v>
      </c>
    </row>
    <row r="18" spans="1:22" x14ac:dyDescent="0.25">
      <c r="G18" s="1" t="s">
        <v>12</v>
      </c>
      <c r="H18" s="2"/>
      <c r="I18" s="15">
        <v>15930432</v>
      </c>
    </row>
    <row r="19" spans="1:22" x14ac:dyDescent="0.25">
      <c r="A19" s="2"/>
      <c r="G19" s="1" t="s">
        <v>24</v>
      </c>
      <c r="H19" s="2"/>
      <c r="I19" s="15">
        <f>I18+I17-I16</f>
        <v>11164614.93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394624.22</v>
      </c>
      <c r="N21" s="2"/>
    </row>
    <row r="22" spans="1:22" x14ac:dyDescent="0.25">
      <c r="G22" s="1"/>
      <c r="H22" s="1" t="s">
        <v>39</v>
      </c>
      <c r="I22" s="15">
        <v>92838.31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522701.37999999995</v>
      </c>
    </row>
    <row r="26" spans="1:22" x14ac:dyDescent="0.25">
      <c r="A26" s="1" t="s">
        <v>71</v>
      </c>
      <c r="B26" s="2">
        <f>B4+E5+I18</f>
        <v>306420948.82999998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1515279.1399999997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2065.9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15599629</v>
      </c>
      <c r="G33" s="16" t="s">
        <v>296</v>
      </c>
      <c r="H33" s="2">
        <f>E33</f>
        <v>15599629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15249700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384618</v>
      </c>
      <c r="G35" s="40" t="s">
        <v>298</v>
      </c>
      <c r="H35" s="41">
        <f>H33+H34</f>
        <v>15604786.605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419853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-299695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-17147</v>
      </c>
    </row>
    <row r="39" spans="1:23" x14ac:dyDescent="0.25">
      <c r="A39" s="1" t="s">
        <v>103</v>
      </c>
      <c r="B39" s="3"/>
      <c r="D39" s="1" t="s">
        <v>80</v>
      </c>
      <c r="E39" s="10">
        <v>-90019</v>
      </c>
    </row>
    <row r="40" spans="1:23" s="9" customFormat="1" x14ac:dyDescent="0.25">
      <c r="A40"/>
      <c r="B40"/>
      <c r="D40" s="1" t="s">
        <v>81</v>
      </c>
      <c r="E40" s="2">
        <v>5222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1844.8</v>
      </c>
      <c r="G8" s="1"/>
    </row>
    <row r="9" spans="1:10" x14ac:dyDescent="0.25">
      <c r="A9" s="1" t="s">
        <v>82</v>
      </c>
      <c r="B9" s="2">
        <v>1754.45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'20171128'!E10+'20171129'!E8</f>
        <v>735482.6999999996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'20171128'!B11+'20171129'!B9</f>
        <v>1488868.8500000003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722.76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'20171128'!B13+'20171129'!B12</f>
        <v>255029.16000000012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390170.07</v>
      </c>
      <c r="N21" s="2"/>
    </row>
    <row r="22" spans="1:22" x14ac:dyDescent="0.25">
      <c r="G22" s="1"/>
      <c r="H22" s="1" t="s">
        <v>39</v>
      </c>
      <c r="I22" s="15">
        <v>91810.73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517219.64999999997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1507731.5099999998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2567.56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1216</v>
      </c>
      <c r="G8" s="1"/>
    </row>
    <row r="9" spans="1:10" x14ac:dyDescent="0.25">
      <c r="A9" s="1" t="s">
        <v>82</v>
      </c>
      <c r="B9" s="2">
        <v>3275.06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'20171127'!E10+'20171128'!E8</f>
        <v>733637.89999999956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'20171127'!B11+'20171128'!B9</f>
        <v>1487114.4000000004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940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'20171127'!B13+'20171128'!B12</f>
        <v>254306.40000000011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385705.94</v>
      </c>
      <c r="N21" s="2"/>
    </row>
    <row r="22" spans="1:22" x14ac:dyDescent="0.25">
      <c r="G22" s="1"/>
      <c r="H22" s="1" t="s">
        <v>39</v>
      </c>
      <c r="I22" s="15">
        <v>90780.86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511725.64999999997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1499669.9499999997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2281.46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15505755</v>
      </c>
      <c r="G33" s="16" t="s">
        <v>296</v>
      </c>
      <c r="H33" s="2">
        <f>E33</f>
        <v>15505755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15092016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167891</v>
      </c>
      <c r="G35" s="40" t="s">
        <v>298</v>
      </c>
      <c r="H35" s="41">
        <f>H33+H34</f>
        <v>15510912.605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513616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181335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690705</v>
      </c>
    </row>
    <row r="39" spans="1:23" x14ac:dyDescent="0.25">
      <c r="A39" s="1" t="s">
        <v>103</v>
      </c>
      <c r="B39" s="3"/>
      <c r="D39" s="1" t="s">
        <v>80</v>
      </c>
      <c r="E39" s="10">
        <v>-64352</v>
      </c>
    </row>
    <row r="40" spans="1:23" s="9" customFormat="1" x14ac:dyDescent="0.25">
      <c r="A40"/>
      <c r="B40"/>
      <c r="D40" s="1" t="s">
        <v>81</v>
      </c>
      <c r="E40" s="2">
        <v>998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79" sqref="B7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11627365.24</v>
      </c>
      <c r="D3" s="1" t="s">
        <v>1</v>
      </c>
      <c r="E3" s="18">
        <v>90738171.780000001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221104185.12</v>
      </c>
      <c r="D4" s="1" t="s">
        <v>11</v>
      </c>
      <c r="E4" s="38">
        <v>19609024.780000001</v>
      </c>
      <c r="H4" s="1" t="s">
        <v>238</v>
      </c>
      <c r="I4" s="13">
        <v>82</v>
      </c>
      <c r="J4" s="13">
        <v>-6</v>
      </c>
    </row>
    <row r="5" spans="1:10" x14ac:dyDescent="0.25">
      <c r="A5" s="1" t="s">
        <v>3</v>
      </c>
      <c r="B5" s="2">
        <v>265735018.84999999</v>
      </c>
      <c r="D5" s="1" t="s">
        <v>12</v>
      </c>
      <c r="E5" s="2">
        <v>71129147</v>
      </c>
      <c r="H5" s="1" t="s">
        <v>370</v>
      </c>
      <c r="I5" s="13">
        <v>5</v>
      </c>
      <c r="J5" s="13">
        <v>-6</v>
      </c>
    </row>
    <row r="6" spans="1:10" x14ac:dyDescent="0.25">
      <c r="A6" s="1" t="s">
        <v>11</v>
      </c>
      <c r="B6" s="37">
        <v>44630833.729999997</v>
      </c>
      <c r="D6" s="1" t="s">
        <v>4</v>
      </c>
      <c r="E6" s="2">
        <v>11000000</v>
      </c>
      <c r="H6" s="1" t="s">
        <v>323</v>
      </c>
      <c r="I6" s="13">
        <v>12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1</v>
      </c>
      <c r="J7" s="13">
        <v>-7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1243.2</v>
      </c>
      <c r="G8" s="1"/>
    </row>
    <row r="9" spans="1:10" x14ac:dyDescent="0.25">
      <c r="A9" s="1" t="s">
        <v>82</v>
      </c>
      <c r="B9" s="2">
        <v>3468.49</v>
      </c>
      <c r="D9" s="1" t="s">
        <v>88</v>
      </c>
      <c r="E9" s="3">
        <v>1143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'20171124'!E10+'20171127'!E8</f>
        <v>732421.89999999956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'20171124'!B11+'20171127'!B9</f>
        <v>1483839.3400000003</v>
      </c>
      <c r="E11" s="2"/>
      <c r="G11" s="1"/>
      <c r="H11" s="1" t="s">
        <v>43</v>
      </c>
      <c r="I11" s="3">
        <f>SUM(J4:J7)</f>
        <v>-21</v>
      </c>
    </row>
    <row r="12" spans="1:10" x14ac:dyDescent="0.25">
      <c r="A12" s="1" t="s">
        <v>86</v>
      </c>
      <c r="B12" s="18">
        <v>1261.75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'20171124'!B13+'20171127'!B12</f>
        <v>253366.40000000011</v>
      </c>
      <c r="E13" s="2"/>
      <c r="G13" s="1"/>
      <c r="H13" s="1" t="s">
        <v>30</v>
      </c>
      <c r="I13" s="15">
        <v>88521660</v>
      </c>
    </row>
    <row r="14" spans="1:10" x14ac:dyDescent="0.25">
      <c r="A14" s="1" t="s">
        <v>333</v>
      </c>
      <c r="B14" s="3">
        <v>73947888</v>
      </c>
      <c r="G14" s="1"/>
      <c r="H14" s="1" t="s">
        <v>31</v>
      </c>
      <c r="I14" s="15">
        <v>-18709680</v>
      </c>
    </row>
    <row r="15" spans="1:10" x14ac:dyDescent="0.25">
      <c r="A15" s="1"/>
      <c r="B15" s="2"/>
      <c r="G15" s="1"/>
      <c r="H15" s="1" t="s">
        <v>32</v>
      </c>
      <c r="I15" s="15">
        <f>I14+I13</f>
        <v>69811980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7019295.5099999998</v>
      </c>
    </row>
    <row r="18" spans="1:22" x14ac:dyDescent="0.25">
      <c r="G18" s="1" t="s">
        <v>12</v>
      </c>
      <c r="H18" s="2"/>
      <c r="I18" s="15">
        <v>13278249</v>
      </c>
    </row>
    <row r="19" spans="1:22" x14ac:dyDescent="0.25">
      <c r="A19" s="2"/>
      <c r="G19" s="1" t="s">
        <v>24</v>
      </c>
      <c r="H19" s="2"/>
      <c r="I19" s="15">
        <f>I18+I17-I16</f>
        <v>10297544.509999998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383421.04</v>
      </c>
      <c r="N21" s="2"/>
    </row>
    <row r="22" spans="1:22" x14ac:dyDescent="0.25">
      <c r="G22" s="1"/>
      <c r="H22" s="1" t="s">
        <v>39</v>
      </c>
      <c r="I22" s="15">
        <v>90253.73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508913.61999999994</v>
      </c>
    </row>
    <row r="26" spans="1:22" x14ac:dyDescent="0.25">
      <c r="A26" s="1" t="s">
        <v>71</v>
      </c>
      <c r="B26" s="2">
        <f>B4+E5+I18</f>
        <v>305511581.12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1494701.9199999997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2630.41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8951</v>
      </c>
      <c r="D33" s="1" t="s">
        <v>74</v>
      </c>
      <c r="E33" s="2">
        <v>15337865</v>
      </c>
      <c r="G33" s="16" t="s">
        <v>296</v>
      </c>
      <c r="H33" s="2">
        <f>E33</f>
        <v>15337865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562</v>
      </c>
      <c r="D34" s="1" t="s">
        <v>75</v>
      </c>
      <c r="E34" s="2">
        <v>14578400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4441</v>
      </c>
      <c r="D35" s="1" t="s">
        <v>76</v>
      </c>
      <c r="E35" s="2">
        <v>-155583</v>
      </c>
      <c r="G35" s="40" t="s">
        <v>298</v>
      </c>
      <c r="H35" s="41">
        <f>H33+H34</f>
        <v>15343022.605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1042</v>
      </c>
      <c r="D36" s="1" t="s">
        <v>77</v>
      </c>
      <c r="E36" s="2">
        <v>-966874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14996</v>
      </c>
      <c r="D37" s="1" t="s">
        <v>78</v>
      </c>
      <c r="E37" s="2">
        <v>-1245030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896355</v>
      </c>
    </row>
    <row r="39" spans="1:23" x14ac:dyDescent="0.25">
      <c r="A39" s="1" t="s">
        <v>103</v>
      </c>
      <c r="B39" s="3"/>
      <c r="D39" s="1" t="s">
        <v>80</v>
      </c>
      <c r="E39" s="10">
        <v>-51638</v>
      </c>
    </row>
    <row r="40" spans="1:23" s="9" customFormat="1" x14ac:dyDescent="0.25">
      <c r="A40"/>
      <c r="B40"/>
      <c r="D40" s="1" t="s">
        <v>81</v>
      </c>
      <c r="E40" s="2">
        <v>-5957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85" sqref="A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37297194.840000004</v>
      </c>
      <c r="D3" s="1" t="s">
        <v>1</v>
      </c>
      <c r="E3" s="18">
        <v>91100564.980000004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215465323.00999999</v>
      </c>
      <c r="D4" s="1" t="s">
        <v>11</v>
      </c>
      <c r="E4" s="38">
        <v>21750281.18</v>
      </c>
      <c r="H4" s="1" t="s">
        <v>238</v>
      </c>
      <c r="I4" s="13">
        <v>86</v>
      </c>
      <c r="J4" s="13">
        <v>-8</v>
      </c>
    </row>
    <row r="5" spans="1:10" x14ac:dyDescent="0.25">
      <c r="A5" s="1" t="s">
        <v>3</v>
      </c>
      <c r="B5" s="2">
        <v>265767128.81</v>
      </c>
      <c r="D5" s="1" t="s">
        <v>12</v>
      </c>
      <c r="E5" s="2">
        <v>69350283.799999997</v>
      </c>
      <c r="H5" s="1" t="s">
        <v>370</v>
      </c>
      <c r="I5" s="13">
        <v>2</v>
      </c>
      <c r="J5" s="13">
        <v>-2</v>
      </c>
    </row>
    <row r="6" spans="1:10" x14ac:dyDescent="0.25">
      <c r="A6" s="1" t="s">
        <v>11</v>
      </c>
      <c r="B6" s="37">
        <v>50301805.799999997</v>
      </c>
      <c r="D6" s="1" t="s">
        <v>4</v>
      </c>
      <c r="E6" s="2">
        <v>11000000</v>
      </c>
      <c r="H6" s="1" t="s">
        <v>323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>
        <v>-2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1772.8</v>
      </c>
      <c r="G8" s="1"/>
    </row>
    <row r="9" spans="1:10" x14ac:dyDescent="0.25">
      <c r="A9" s="1" t="s">
        <v>82</v>
      </c>
      <c r="B9" s="2">
        <v>4610.8999999999996</v>
      </c>
      <c r="D9" s="1" t="s">
        <v>88</v>
      </c>
      <c r="E9" s="3">
        <v>1988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'20171123'!E10+'20171124'!E8</f>
        <v>731178.6999999996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'20171123'!B11+'20171124'!B9</f>
        <v>1480370.8500000003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1091.98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'20171123'!B13+'20171124'!B12</f>
        <v>252104.65000000011</v>
      </c>
      <c r="E13" s="2"/>
      <c r="G13" s="1"/>
      <c r="H13" s="1" t="s">
        <v>30</v>
      </c>
      <c r="I13" s="15">
        <v>77628600</v>
      </c>
    </row>
    <row r="14" spans="1:10" x14ac:dyDescent="0.25">
      <c r="A14" s="1" t="s">
        <v>333</v>
      </c>
      <c r="B14" s="3">
        <v>72037888</v>
      </c>
      <c r="G14" s="1"/>
      <c r="H14" s="1" t="s">
        <v>31</v>
      </c>
      <c r="I14" s="15">
        <v>-11502180</v>
      </c>
    </row>
    <row r="15" spans="1:10" x14ac:dyDescent="0.25">
      <c r="A15" s="1"/>
      <c r="B15" s="2"/>
      <c r="G15" s="1"/>
      <c r="H15" s="1" t="s">
        <v>32</v>
      </c>
      <c r="I15" s="15">
        <f>I14+I13</f>
        <v>66126420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8724622.4299999997</v>
      </c>
    </row>
    <row r="18" spans="1:22" x14ac:dyDescent="0.25">
      <c r="G18" s="1" t="s">
        <v>12</v>
      </c>
      <c r="H18" s="2"/>
      <c r="I18" s="15">
        <v>11695374</v>
      </c>
    </row>
    <row r="19" spans="1:22" x14ac:dyDescent="0.25">
      <c r="A19" s="2"/>
      <c r="G19" s="1" t="s">
        <v>24</v>
      </c>
      <c r="H19" s="2"/>
      <c r="I19" s="15">
        <f>I18+I17-I16</f>
        <v>10419996.43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380040.37</v>
      </c>
      <c r="N21" s="2"/>
    </row>
    <row r="22" spans="1:22" x14ac:dyDescent="0.25">
      <c r="G22" s="1"/>
      <c r="H22" s="1" t="s">
        <v>39</v>
      </c>
      <c r="I22" s="15">
        <v>89473.81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504753.02999999997</v>
      </c>
    </row>
    <row r="26" spans="1:22" x14ac:dyDescent="0.25">
      <c r="A26" s="1" t="s">
        <v>71</v>
      </c>
      <c r="B26" s="2">
        <f>B4+E5+I18</f>
        <v>296510980.81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1488036.3799999997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2990.24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9079</v>
      </c>
      <c r="D33" s="1" t="s">
        <v>74</v>
      </c>
      <c r="E33" s="2">
        <v>15493385</v>
      </c>
      <c r="G33" s="16" t="s">
        <v>296</v>
      </c>
      <c r="H33" s="2">
        <f>E33</f>
        <v>15493385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231</v>
      </c>
      <c r="D34" s="1" t="s">
        <v>75</v>
      </c>
      <c r="E34" s="2">
        <v>15545322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4218</v>
      </c>
      <c r="D35" s="1" t="s">
        <v>76</v>
      </c>
      <c r="E35" s="2">
        <v>326363</v>
      </c>
      <c r="G35" s="40" t="s">
        <v>298</v>
      </c>
      <c r="H35" s="41">
        <f>H33+H34</f>
        <v>15498542.605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969</v>
      </c>
      <c r="D36" s="1" t="s">
        <v>77</v>
      </c>
      <c r="E36" s="2">
        <v>403687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14497</v>
      </c>
      <c r="D37" s="1" t="s">
        <v>78</v>
      </c>
      <c r="E37" s="2">
        <v>-185844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1090212</v>
      </c>
    </row>
    <row r="39" spans="1:23" x14ac:dyDescent="0.25">
      <c r="A39" s="1" t="s">
        <v>103</v>
      </c>
      <c r="B39" s="3"/>
      <c r="D39" s="1" t="s">
        <v>80</v>
      </c>
      <c r="E39" s="10">
        <v>-58378</v>
      </c>
    </row>
    <row r="40" spans="1:23" s="9" customFormat="1" x14ac:dyDescent="0.25">
      <c r="A40"/>
      <c r="B40"/>
      <c r="D40" s="1" t="s">
        <v>81</v>
      </c>
      <c r="E40" s="2">
        <v>504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1" sqref="A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676.8</v>
      </c>
      <c r="G8" s="1"/>
    </row>
    <row r="9" spans="1:10" x14ac:dyDescent="0.25">
      <c r="A9" s="1" t="s">
        <v>82</v>
      </c>
      <c r="B9" s="2">
        <v>6643.83</v>
      </c>
      <c r="D9" s="1" t="s">
        <v>88</v>
      </c>
      <c r="E9" s="3">
        <v>639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'20171122'!E10+'20171123'!E8</f>
        <v>729405.89999999956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'20171122'!B11+'20171123'!B9</f>
        <v>1475759.9500000004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'20171122'!B13+'20171123'!B12</f>
        <v>251012.6700000001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64311055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379409.16</v>
      </c>
      <c r="N21" s="2"/>
    </row>
    <row r="22" spans="1:22" x14ac:dyDescent="0.25">
      <c r="G22" s="1"/>
      <c r="H22" s="1" t="s">
        <v>39</v>
      </c>
      <c r="I22" s="15">
        <v>89328.19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503976.19999999995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168.23</v>
      </c>
    </row>
    <row r="27" spans="1:22" x14ac:dyDescent="0.25">
      <c r="A27" s="1" t="s">
        <v>90</v>
      </c>
      <c r="B27" s="2">
        <f>$B$13+$E$10+$I$25</f>
        <v>1484394.7699999996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1656.03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15167023</v>
      </c>
      <c r="G33" s="16" t="s">
        <v>296</v>
      </c>
      <c r="H33" s="2">
        <f>E33</f>
        <v>15167023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15141635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-139004</v>
      </c>
      <c r="G35" s="40" t="s">
        <v>298</v>
      </c>
      <c r="H35" s="41">
        <f>H33+H34</f>
        <v>15172180.605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165691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-766985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485887</v>
      </c>
    </row>
    <row r="39" spans="1:23" x14ac:dyDescent="0.25">
      <c r="A39" s="1" t="s">
        <v>103</v>
      </c>
      <c r="B39" s="3"/>
      <c r="D39" s="1" t="s">
        <v>80</v>
      </c>
      <c r="E39" s="10">
        <v>-42995</v>
      </c>
    </row>
    <row r="40" spans="1:23" s="9" customFormat="1" x14ac:dyDescent="0.25">
      <c r="A40"/>
      <c r="B40"/>
      <c r="D40" s="1" t="s">
        <v>81</v>
      </c>
      <c r="E40" s="2">
        <v>-1557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43683725.909999996</v>
      </c>
      <c r="D3" s="1" t="s">
        <v>1</v>
      </c>
      <c r="E3" s="18">
        <v>89697832.780000001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189572546.53</v>
      </c>
      <c r="D4" s="1" t="s">
        <v>11</v>
      </c>
      <c r="E4" s="38">
        <v>14713275.380000001</v>
      </c>
      <c r="H4" s="1" t="s">
        <v>238</v>
      </c>
      <c r="I4" s="13">
        <v>86</v>
      </c>
      <c r="J4" s="13">
        <v>-9</v>
      </c>
    </row>
    <row r="5" spans="1:10" x14ac:dyDescent="0.25">
      <c r="A5" s="1" t="s">
        <v>3</v>
      </c>
      <c r="B5" s="2">
        <v>271260266.29000002</v>
      </c>
      <c r="D5" s="1" t="s">
        <v>12</v>
      </c>
      <c r="E5" s="2">
        <v>74984557.400000006</v>
      </c>
      <c r="H5" s="1" t="s">
        <v>370</v>
      </c>
      <c r="I5" s="13">
        <v>1</v>
      </c>
      <c r="J5" s="13"/>
    </row>
    <row r="6" spans="1:10" x14ac:dyDescent="0.25">
      <c r="A6" s="1" t="s">
        <v>11</v>
      </c>
      <c r="B6" s="37">
        <v>81687719.760000005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3</v>
      </c>
      <c r="J7" s="13">
        <v>-1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1376</v>
      </c>
      <c r="G8" s="1"/>
    </row>
    <row r="9" spans="1:10" x14ac:dyDescent="0.25">
      <c r="A9" s="1" t="s">
        <v>82</v>
      </c>
      <c r="B9" s="2">
        <v>3993.85</v>
      </c>
      <c r="D9" s="1" t="s">
        <v>88</v>
      </c>
      <c r="E9" s="3">
        <v>1412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'20171121'!E10+'20171122'!E8</f>
        <v>728729.09999999951</v>
      </c>
      <c r="G10" s="1"/>
      <c r="H10" s="1" t="s">
        <v>42</v>
      </c>
      <c r="I10" s="3">
        <f>SUMIF(I4:I8,"&gt;=0")</f>
        <v>91</v>
      </c>
    </row>
    <row r="11" spans="1:10" x14ac:dyDescent="0.25">
      <c r="A11" s="1" t="s">
        <v>84</v>
      </c>
      <c r="B11" s="2">
        <f>'20171121'!B11+'20171122'!B9</f>
        <v>1469116.1200000003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1191.7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'20171121'!B13+'20171122'!B12</f>
        <v>250201.6700000001</v>
      </c>
      <c r="E13" s="2"/>
      <c r="G13" s="1"/>
      <c r="H13" s="1" t="s">
        <v>30</v>
      </c>
      <c r="I13" s="15">
        <v>81940620</v>
      </c>
    </row>
    <row r="14" spans="1:10" x14ac:dyDescent="0.25">
      <c r="A14" s="1" t="s">
        <v>333</v>
      </c>
      <c r="B14" s="3">
        <v>62236555</v>
      </c>
      <c r="G14" s="1"/>
      <c r="H14" s="1" t="s">
        <v>31</v>
      </c>
      <c r="I14" s="15">
        <v>-13549020</v>
      </c>
    </row>
    <row r="15" spans="1:10" x14ac:dyDescent="0.25">
      <c r="A15" s="1"/>
      <c r="B15" s="2"/>
      <c r="G15" s="1"/>
      <c r="H15" s="1" t="s">
        <v>32</v>
      </c>
      <c r="I15" s="15">
        <f>I14+I13</f>
        <v>68391600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9169470.2799999993</v>
      </c>
    </row>
    <row r="18" spans="1:22" x14ac:dyDescent="0.25">
      <c r="G18" s="1" t="s">
        <v>12</v>
      </c>
      <c r="H18" s="2"/>
      <c r="I18" s="15">
        <v>12291093</v>
      </c>
    </row>
    <row r="19" spans="1:22" x14ac:dyDescent="0.25">
      <c r="A19" s="2"/>
      <c r="G19" s="1" t="s">
        <v>24</v>
      </c>
      <c r="H19" s="2"/>
      <c r="I19" s="15">
        <f>I18+I17-I16</f>
        <v>11460563.280000001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378680.02</v>
      </c>
      <c r="N21" s="2"/>
    </row>
    <row r="22" spans="1:22" x14ac:dyDescent="0.25">
      <c r="G22" s="1"/>
      <c r="H22" s="1" t="s">
        <v>39</v>
      </c>
      <c r="I22" s="15">
        <v>89159.96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503078.83</v>
      </c>
    </row>
    <row r="26" spans="1:22" x14ac:dyDescent="0.25">
      <c r="A26" s="1" t="s">
        <v>71</v>
      </c>
      <c r="B26" s="2">
        <f>B4+E5+I18</f>
        <v>276848196.93000001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1482009.5999999996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2693.16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1308</v>
      </c>
      <c r="D33" s="1" t="s">
        <v>74</v>
      </c>
      <c r="E33" s="2">
        <v>15306026</v>
      </c>
      <c r="G33" s="16" t="s">
        <v>296</v>
      </c>
      <c r="H33" s="2">
        <f>E33</f>
        <v>15306026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8796</v>
      </c>
      <c r="D34" s="1" t="s">
        <v>75</v>
      </c>
      <c r="E34" s="2">
        <v>14975943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3865</v>
      </c>
      <c r="D35" s="1" t="s">
        <v>76</v>
      </c>
      <c r="E35" s="2">
        <v>-230031</v>
      </c>
      <c r="G35" s="40" t="s">
        <v>298</v>
      </c>
      <c r="H35" s="41">
        <f>H33+H34</f>
        <v>15311183.605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755</v>
      </c>
      <c r="D36" s="1" t="s">
        <v>77</v>
      </c>
      <c r="E36" s="2">
        <v>-493908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14724</v>
      </c>
      <c r="D37" s="1" t="s">
        <v>78</v>
      </c>
      <c r="E37" s="2">
        <v>-3428320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-177395</v>
      </c>
    </row>
    <row r="39" spans="1:23" x14ac:dyDescent="0.25">
      <c r="A39" s="1" t="s">
        <v>103</v>
      </c>
      <c r="B39" s="3"/>
      <c r="D39" s="1" t="s">
        <v>80</v>
      </c>
      <c r="E39" s="10">
        <v>-43655</v>
      </c>
    </row>
    <row r="40" spans="1:23" s="9" customFormat="1" x14ac:dyDescent="0.25">
      <c r="A40"/>
      <c r="B40"/>
      <c r="D40" s="1" t="s">
        <v>81</v>
      </c>
      <c r="E40" s="2">
        <v>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12774689.84</v>
      </c>
      <c r="D3" s="1" t="s">
        <v>1</v>
      </c>
      <c r="E3" s="18">
        <v>80350557.780000001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197178908.78</v>
      </c>
      <c r="D4" s="1" t="s">
        <v>11</v>
      </c>
      <c r="E4" s="38">
        <v>11582368.18</v>
      </c>
      <c r="H4" s="1" t="s">
        <v>238</v>
      </c>
      <c r="I4" s="13">
        <v>87</v>
      </c>
      <c r="J4" s="13">
        <v>-9</v>
      </c>
    </row>
    <row r="5" spans="1:10" x14ac:dyDescent="0.25">
      <c r="A5" s="1" t="s">
        <v>3</v>
      </c>
      <c r="B5" s="2">
        <v>274960578.11000001</v>
      </c>
      <c r="D5" s="1" t="s">
        <v>12</v>
      </c>
      <c r="E5" s="2">
        <v>68768189.599999994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77781669.329999998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1825.6</v>
      </c>
      <c r="G8" s="1"/>
    </row>
    <row r="9" spans="1:10" x14ac:dyDescent="0.25">
      <c r="A9" s="1" t="s">
        <v>82</v>
      </c>
      <c r="B9" s="2">
        <v>6979.49</v>
      </c>
      <c r="D9" s="1" t="s">
        <v>88</v>
      </c>
      <c r="E9" s="3">
        <v>1374</v>
      </c>
      <c r="H9" s="1"/>
    </row>
    <row r="10" spans="1:10" x14ac:dyDescent="0.25">
      <c r="A10" s="1" t="s">
        <v>83</v>
      </c>
      <c r="B10" s="2">
        <v>65000000</v>
      </c>
      <c r="D10" s="1" t="s">
        <v>85</v>
      </c>
      <c r="E10" s="2">
        <f>'20171120'!E10+'20171121'!E8</f>
        <v>727353.09999999951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'20171120'!B11+'20171121'!B9</f>
        <v>1465122.2700000003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2471.2199999999998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'20171120'!B13+'20171121'!B12</f>
        <v>249009.97000000009</v>
      </c>
      <c r="E13" s="2"/>
      <c r="G13" s="1"/>
      <c r="H13" s="1" t="s">
        <v>30</v>
      </c>
      <c r="I13" s="15">
        <v>79371120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-12374760</v>
      </c>
    </row>
    <row r="15" spans="1:10" x14ac:dyDescent="0.25">
      <c r="A15" s="1"/>
      <c r="B15" s="2"/>
      <c r="G15" s="1"/>
      <c r="H15" s="1" t="s">
        <v>32</v>
      </c>
      <c r="I15" s="15">
        <f>I14+I13</f>
        <v>66996360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11188588.74</v>
      </c>
    </row>
    <row r="18" spans="1:22" x14ac:dyDescent="0.25">
      <c r="G18" s="1" t="s">
        <v>12</v>
      </c>
      <c r="H18" s="2"/>
      <c r="I18" s="15">
        <v>11905668</v>
      </c>
    </row>
    <row r="19" spans="1:22" x14ac:dyDescent="0.25">
      <c r="A19" s="2"/>
      <c r="G19" s="1" t="s">
        <v>24</v>
      </c>
      <c r="H19" s="2"/>
      <c r="I19" s="15">
        <f>I18+I17-I16</f>
        <v>10094256.740000002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378136.17</v>
      </c>
      <c r="N21" s="2"/>
    </row>
    <row r="22" spans="1:22" x14ac:dyDescent="0.25">
      <c r="G22" s="1"/>
      <c r="H22" s="1" t="s">
        <v>39</v>
      </c>
      <c r="I22" s="15">
        <v>89034.5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502409.51999999996</v>
      </c>
    </row>
    <row r="26" spans="1:22" x14ac:dyDescent="0.25">
      <c r="A26" s="1" t="s">
        <v>71</v>
      </c>
      <c r="B26" s="2">
        <f>B4+E5+I18</f>
        <v>277852766.38</v>
      </c>
      <c r="G26" s="1"/>
      <c r="H26" s="1" t="s">
        <v>355</v>
      </c>
      <c r="I26" s="2">
        <v>161.77000000000001</v>
      </c>
    </row>
    <row r="27" spans="1:22" x14ac:dyDescent="0.25">
      <c r="A27" s="1" t="s">
        <v>90</v>
      </c>
      <c r="B27" s="2">
        <f>$B$13+$E$10+$I$25</f>
        <v>1478772.5899999996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4458.59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1053</v>
      </c>
      <c r="D33" s="1" t="s">
        <v>74</v>
      </c>
      <c r="E33" s="2">
        <v>15536057</v>
      </c>
      <c r="G33" s="16" t="s">
        <v>296</v>
      </c>
      <c r="H33" s="2">
        <f>E33</f>
        <v>15536057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8757</v>
      </c>
      <c r="D34" s="1" t="s">
        <v>75</v>
      </c>
      <c r="E34" s="2">
        <v>15469852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3744</v>
      </c>
      <c r="D35" s="1" t="s">
        <v>76</v>
      </c>
      <c r="E35" s="2">
        <v>452013</v>
      </c>
      <c r="G35" s="40" t="s">
        <v>298</v>
      </c>
      <c r="H35" s="41">
        <f>H33+H34</f>
        <v>15541214.605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640</v>
      </c>
      <c r="D36" s="1" t="s">
        <v>77</v>
      </c>
      <c r="E36" s="2">
        <v>832013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14194</v>
      </c>
      <c r="D37" s="1" t="s">
        <v>78</v>
      </c>
      <c r="E37" s="2">
        <v>29416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708309</v>
      </c>
    </row>
    <row r="39" spans="1:23" x14ac:dyDescent="0.25">
      <c r="A39" s="1" t="s">
        <v>103</v>
      </c>
      <c r="B39" s="3"/>
      <c r="D39" s="1" t="s">
        <v>80</v>
      </c>
      <c r="E39" s="10">
        <v>-31872</v>
      </c>
    </row>
    <row r="40" spans="1:23" s="9" customFormat="1" x14ac:dyDescent="0.25">
      <c r="A40"/>
      <c r="B40"/>
      <c r="D40" s="1" t="s">
        <v>81</v>
      </c>
      <c r="E40" s="2">
        <v>-2724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" sqref="B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73741001.170000002</v>
      </c>
      <c r="D3" s="1" t="s">
        <v>1</v>
      </c>
      <c r="E3" s="18">
        <v>72884182.379999995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207804865.44999999</v>
      </c>
      <c r="D4" s="1" t="s">
        <v>11</v>
      </c>
      <c r="E4" s="38">
        <v>1449298.38</v>
      </c>
      <c r="H4" s="1" t="s">
        <v>238</v>
      </c>
      <c r="I4" s="13">
        <v>95</v>
      </c>
      <c r="J4" s="13">
        <v>-9</v>
      </c>
    </row>
    <row r="5" spans="1:10" x14ac:dyDescent="0.25">
      <c r="A5" s="1" t="s">
        <v>3</v>
      </c>
      <c r="B5" s="2">
        <v>281545866.62</v>
      </c>
      <c r="D5" s="1" t="s">
        <v>12</v>
      </c>
      <c r="E5" s="2">
        <v>71434884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73741001.709999993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'20171117'!E10+'20171120'!E8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'20171117'!B11+'20171120'!B9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'20171117'!B13+'20171120'!B12</f>
        <v>246538.75000000009</v>
      </c>
      <c r="E13" s="2"/>
      <c r="G13" s="1"/>
      <c r="H13" s="1" t="s">
        <v>30</v>
      </c>
      <c r="I13" s="15">
        <v>85950840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-12302760</v>
      </c>
    </row>
    <row r="15" spans="1:10" x14ac:dyDescent="0.25">
      <c r="A15" s="1"/>
      <c r="B15" s="2"/>
      <c r="G15" s="1"/>
      <c r="H15" s="1" t="s">
        <v>32</v>
      </c>
      <c r="I15" s="15">
        <f>I14+I13</f>
        <v>73648080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11840786.51</v>
      </c>
    </row>
    <row r="18" spans="1:22" x14ac:dyDescent="0.25">
      <c r="G18" s="1" t="s">
        <v>12</v>
      </c>
      <c r="H18" s="2"/>
      <c r="I18" s="15">
        <v>12892626</v>
      </c>
    </row>
    <row r="19" spans="1:22" x14ac:dyDescent="0.25">
      <c r="A19" s="2"/>
      <c r="G19" s="1" t="s">
        <v>24</v>
      </c>
      <c r="H19" s="2"/>
      <c r="I19" s="15">
        <f>I18+I17-I16</f>
        <v>11733412.509999998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292132375.44999999</v>
      </c>
      <c r="G26" s="1"/>
      <c r="H26" s="1" t="s">
        <v>355</v>
      </c>
      <c r="I26" s="2">
        <v>0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1795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3701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598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14888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6" zoomScale="80" zoomScaleNormal="80" workbookViewId="0">
      <selection activeCell="I21" sqref="I21: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>
        <v>95</v>
      </c>
      <c r="J5" s="13">
        <v>-9</v>
      </c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1323.2</v>
      </c>
      <c r="G8" s="1"/>
    </row>
    <row r="9" spans="1:10" x14ac:dyDescent="0.25">
      <c r="A9" s="1" t="s">
        <v>82</v>
      </c>
      <c r="B9" s="2">
        <v>17793.72</v>
      </c>
      <c r="D9" s="1" t="s">
        <v>88</v>
      </c>
      <c r="E9" s="3">
        <v>1011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'20171116'!E10+'20171117'!E8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'20171116'!B11+'20171117'!B9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1770.63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'20171116'!B13+'20171117'!B12</f>
        <v>246538.75000000009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-13000000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695.38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3789.21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15084044</v>
      </c>
      <c r="G33" s="16" t="s">
        <v>296</v>
      </c>
      <c r="H33" s="2">
        <f>E33</f>
        <v>15084044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14637839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53578</v>
      </c>
      <c r="G35" s="40" t="s">
        <v>298</v>
      </c>
      <c r="H35" s="41">
        <f>H33+H34</f>
        <v>15089201.605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51499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611628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-929143</v>
      </c>
    </row>
    <row r="39" spans="1:23" x14ac:dyDescent="0.25">
      <c r="A39" s="1" t="s">
        <v>103</v>
      </c>
      <c r="B39" s="3"/>
      <c r="D39" s="1" t="s">
        <v>80</v>
      </c>
      <c r="E39" s="10">
        <v>-30278</v>
      </c>
    </row>
    <row r="40" spans="1:23" s="9" customFormat="1" x14ac:dyDescent="0.25">
      <c r="A40"/>
      <c r="B40"/>
      <c r="D40" s="1" t="s">
        <v>81</v>
      </c>
      <c r="E40" s="2">
        <v>-4299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12373665.210000001</v>
      </c>
      <c r="D3" s="1" t="s">
        <v>1</v>
      </c>
      <c r="E3" s="18">
        <v>71912821.579999998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193997221.13</v>
      </c>
      <c r="D4" s="1" t="s">
        <v>11</v>
      </c>
      <c r="E4" s="38">
        <v>7930114.3799999999</v>
      </c>
      <c r="H4" s="1" t="s">
        <v>341</v>
      </c>
      <c r="I4" s="13">
        <v>19</v>
      </c>
      <c r="J4" s="13">
        <v>-1</v>
      </c>
    </row>
    <row r="5" spans="1:10" x14ac:dyDescent="0.25">
      <c r="A5" s="1" t="s">
        <v>3</v>
      </c>
      <c r="B5" s="2">
        <v>275378175.42000002</v>
      </c>
      <c r="D5" s="1" t="s">
        <v>12</v>
      </c>
      <c r="E5" s="2">
        <v>63982707.200000003</v>
      </c>
      <c r="H5" s="1" t="s">
        <v>238</v>
      </c>
      <c r="I5" s="13">
        <v>92</v>
      </c>
      <c r="J5" s="13"/>
    </row>
    <row r="6" spans="1:10" x14ac:dyDescent="0.25">
      <c r="A6" s="1" t="s">
        <v>11</v>
      </c>
      <c r="B6" s="37">
        <v>81380954.290000007</v>
      </c>
      <c r="D6" s="1" t="s">
        <v>4</v>
      </c>
      <c r="E6" s="2">
        <v>11000000</v>
      </c>
      <c r="H6" s="1" t="s">
        <v>323</v>
      </c>
      <c r="I6" s="13">
        <v>1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3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244.8</v>
      </c>
      <c r="G8" s="1"/>
    </row>
    <row r="9" spans="1:10" x14ac:dyDescent="0.25">
      <c r="A9" s="1" t="s">
        <v>82</v>
      </c>
      <c r="B9" s="2">
        <v>7289.08</v>
      </c>
      <c r="D9" s="1" t="s">
        <v>88</v>
      </c>
      <c r="E9" s="3">
        <v>277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'20171115'!E10+'20171116'!E8</f>
        <v>724204.29999999958</v>
      </c>
      <c r="G10" s="1"/>
      <c r="H10" s="1" t="s">
        <v>42</v>
      </c>
      <c r="I10" s="3">
        <f>SUMIF(I4:I8,"&gt;=0")</f>
        <v>115</v>
      </c>
    </row>
    <row r="11" spans="1:10" x14ac:dyDescent="0.25">
      <c r="A11" s="1" t="s">
        <v>84</v>
      </c>
      <c r="B11" s="2">
        <f>'20171115'!B11+'20171116'!B9</f>
        <v>1440349.0600000003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1087.01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'20171115'!B13+'20171116'!B12</f>
        <v>244768.12000000008</v>
      </c>
      <c r="E13" s="2"/>
      <c r="G13" s="1"/>
      <c r="H13" s="1" t="s">
        <v>30</v>
      </c>
      <c r="I13" s="15">
        <v>98581140</v>
      </c>
    </row>
    <row r="14" spans="1:10" x14ac:dyDescent="0.25">
      <c r="A14" s="1" t="s">
        <v>333</v>
      </c>
      <c r="B14" s="3">
        <v>66872534</v>
      </c>
      <c r="G14" s="1"/>
      <c r="H14" s="1" t="s">
        <v>31</v>
      </c>
      <c r="I14" s="15">
        <v>-6890460</v>
      </c>
    </row>
    <row r="15" spans="1:10" x14ac:dyDescent="0.25">
      <c r="A15" s="1"/>
      <c r="B15" s="2"/>
      <c r="G15" s="1"/>
      <c r="H15" s="1" t="s">
        <v>32</v>
      </c>
      <c r="I15" s="15">
        <f>I14+I13</f>
        <v>91690680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9252314.8900000006</v>
      </c>
    </row>
    <row r="18" spans="1:22" x14ac:dyDescent="0.25">
      <c r="G18" s="1" t="s">
        <v>12</v>
      </c>
      <c r="H18" s="2"/>
      <c r="I18" s="15">
        <v>14798430</v>
      </c>
    </row>
    <row r="19" spans="1:22" x14ac:dyDescent="0.25">
      <c r="A19" s="2"/>
      <c r="G19" s="1" t="s">
        <v>24</v>
      </c>
      <c r="H19" s="2"/>
      <c r="I19" s="15">
        <f>I18+I17-I16</f>
        <v>11050744.890000001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374420.64</v>
      </c>
      <c r="N21" s="2"/>
    </row>
    <row r="22" spans="1:22" x14ac:dyDescent="0.25">
      <c r="G22" s="1"/>
      <c r="H22" s="1" t="s">
        <v>39</v>
      </c>
      <c r="I22" s="15">
        <v>88177.35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497836.83999999997</v>
      </c>
    </row>
    <row r="26" spans="1:22" x14ac:dyDescent="0.25">
      <c r="A26" s="1" t="s">
        <v>71</v>
      </c>
      <c r="B26" s="2">
        <f>B4+E5+I18</f>
        <v>272778358.32999998</v>
      </c>
      <c r="G26" s="1"/>
      <c r="H26" s="1" t="s">
        <v>355</v>
      </c>
      <c r="I26" s="2">
        <v>457.37</v>
      </c>
    </row>
    <row r="27" spans="1:22" x14ac:dyDescent="0.25">
      <c r="A27" s="1" t="s">
        <v>90</v>
      </c>
      <c r="B27" s="2">
        <f>$B$13+$E$10+$I$25</f>
        <v>1466809.2599999998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1789.1799999999998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2458</v>
      </c>
      <c r="D33" s="1" t="s">
        <v>74</v>
      </c>
      <c r="E33" s="2">
        <v>15030466</v>
      </c>
      <c r="G33" s="16" t="s">
        <v>296</v>
      </c>
      <c r="H33" s="2">
        <f>E33</f>
        <v>15030466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8672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-42184</v>
      </c>
      <c r="G35" s="40" t="s">
        <v>298</v>
      </c>
      <c r="H35" s="41">
        <f>H33+H34</f>
        <v>15035623.605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555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15373</v>
      </c>
      <c r="D37" s="1" t="s">
        <v>78</v>
      </c>
      <c r="E37" s="2">
        <v>2729400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3844041</v>
      </c>
    </row>
    <row r="39" spans="1:23" x14ac:dyDescent="0.25">
      <c r="A39" s="1" t="s">
        <v>103</v>
      </c>
      <c r="B39" s="3"/>
      <c r="D39" s="1" t="s">
        <v>80</v>
      </c>
      <c r="E39" s="10">
        <v>-24846</v>
      </c>
    </row>
    <row r="40" spans="1:23" s="9" customFormat="1" x14ac:dyDescent="0.25">
      <c r="A40"/>
      <c r="B40"/>
      <c r="D40" s="1" t="s">
        <v>81</v>
      </c>
      <c r="E40" s="2">
        <v>-9788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14911589.439999999</v>
      </c>
      <c r="D3" s="1" t="s">
        <v>1</v>
      </c>
      <c r="E3" s="18">
        <v>71821792.379999995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192239747.13999999</v>
      </c>
      <c r="D4" s="1" t="s">
        <v>11</v>
      </c>
      <c r="E4" s="38">
        <v>7061334.5800000001</v>
      </c>
      <c r="H4" s="1" t="s">
        <v>341</v>
      </c>
      <c r="I4" s="13">
        <v>22</v>
      </c>
      <c r="J4" s="13">
        <v>-2</v>
      </c>
    </row>
    <row r="5" spans="1:10" x14ac:dyDescent="0.25">
      <c r="A5" s="1" t="s">
        <v>3</v>
      </c>
      <c r="B5" s="2">
        <v>276158964.95999998</v>
      </c>
      <c r="D5" s="1" t="s">
        <v>12</v>
      </c>
      <c r="E5" s="2">
        <v>64760457.799999997</v>
      </c>
      <c r="H5" s="1" t="s">
        <v>238</v>
      </c>
      <c r="I5" s="13">
        <v>85</v>
      </c>
      <c r="J5" s="13">
        <v>-1</v>
      </c>
    </row>
    <row r="6" spans="1:10" x14ac:dyDescent="0.25">
      <c r="A6" s="1" t="s">
        <v>11</v>
      </c>
      <c r="B6" s="37">
        <v>83919217.819999993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968</v>
      </c>
      <c r="G8" s="1"/>
    </row>
    <row r="9" spans="1:10" x14ac:dyDescent="0.25">
      <c r="A9" s="1" t="s">
        <v>82</v>
      </c>
      <c r="B9" s="2">
        <v>7628.38</v>
      </c>
      <c r="D9" s="1" t="s">
        <v>88</v>
      </c>
      <c r="E9" s="3">
        <v>1287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'20171114'!E10+'20171115'!E8</f>
        <v>723959.49999999953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'20171114'!B11+'20171115'!B9</f>
        <v>1433059.9800000002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1317.54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'20171114'!B13+'20171115'!B12</f>
        <v>243681.11000000007</v>
      </c>
      <c r="E13" s="2"/>
      <c r="G13" s="1"/>
      <c r="H13" s="1" t="s">
        <v>30</v>
      </c>
      <c r="I13" s="15">
        <v>99992760</v>
      </c>
    </row>
    <row r="14" spans="1:10" x14ac:dyDescent="0.25">
      <c r="A14" s="1" t="s">
        <v>333</v>
      </c>
      <c r="B14" s="3">
        <v>65993734</v>
      </c>
      <c r="G14" s="1"/>
      <c r="H14" s="1" t="s">
        <v>31</v>
      </c>
      <c r="I14" s="15">
        <v>-12119400</v>
      </c>
    </row>
    <row r="15" spans="1:10" x14ac:dyDescent="0.25">
      <c r="A15" s="1"/>
      <c r="B15" s="2"/>
      <c r="G15" s="1"/>
      <c r="H15" s="1" t="s">
        <v>32</v>
      </c>
      <c r="I15" s="15">
        <f>I14+I13</f>
        <v>87873360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9446606.2599999998</v>
      </c>
    </row>
    <row r="18" spans="1:22" x14ac:dyDescent="0.25">
      <c r="G18" s="1" t="s">
        <v>12</v>
      </c>
      <c r="H18" s="2"/>
      <c r="I18" s="15">
        <v>14998914</v>
      </c>
    </row>
    <row r="19" spans="1:22" x14ac:dyDescent="0.25">
      <c r="A19" s="2"/>
      <c r="G19" s="1" t="s">
        <v>24</v>
      </c>
      <c r="H19" s="2"/>
      <c r="I19" s="15">
        <f>I18+I17-I16</f>
        <v>11445520.259999998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372438.08</v>
      </c>
      <c r="N21" s="2"/>
    </row>
    <row r="22" spans="1:22" x14ac:dyDescent="0.25">
      <c r="G22" s="1"/>
      <c r="H22" s="1" t="s">
        <v>39</v>
      </c>
      <c r="I22" s="15">
        <v>87719.98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495396.91</v>
      </c>
    </row>
    <row r="26" spans="1:22" x14ac:dyDescent="0.25">
      <c r="A26" s="1" t="s">
        <v>71</v>
      </c>
      <c r="B26" s="2">
        <f>B4+E5+I18</f>
        <v>271999118.94</v>
      </c>
      <c r="G26" s="1"/>
      <c r="H26" s="1" t="s">
        <v>355</v>
      </c>
      <c r="I26" s="2">
        <v>557.26</v>
      </c>
    </row>
    <row r="27" spans="1:22" x14ac:dyDescent="0.25">
      <c r="A27" s="1" t="s">
        <v>90</v>
      </c>
      <c r="B27" s="2">
        <f>$B$13+$E$10+$I$25</f>
        <v>1463037.5199999996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2842.8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2344</v>
      </c>
      <c r="D33" s="1" t="s">
        <v>74</v>
      </c>
      <c r="E33" s="2">
        <v>15092458</v>
      </c>
      <c r="G33" s="16" t="s">
        <v>296</v>
      </c>
      <c r="H33" s="2">
        <f>E33</f>
        <v>15092458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8725</v>
      </c>
      <c r="D34" s="1" t="s">
        <v>75</v>
      </c>
      <c r="E34" s="2">
        <v>14496657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-224466</v>
      </c>
      <c r="G35" s="40" t="s">
        <v>298</v>
      </c>
      <c r="H35" s="41">
        <f>H33+H34</f>
        <v>15097615.605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545</v>
      </c>
      <c r="D36" s="1" t="s">
        <v>77</v>
      </c>
      <c r="E36" s="2">
        <v>-510965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15302</v>
      </c>
      <c r="D37" s="1" t="s">
        <v>78</v>
      </c>
      <c r="E37" s="2">
        <v>440234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3256829</v>
      </c>
    </row>
    <row r="39" spans="1:23" x14ac:dyDescent="0.25">
      <c r="A39" s="1" t="s">
        <v>103</v>
      </c>
      <c r="B39" s="3"/>
      <c r="D39" s="1" t="s">
        <v>80</v>
      </c>
      <c r="E39" s="10">
        <v>-24275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8" sqref="D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21863811.390000001</v>
      </c>
      <c r="D3" s="1" t="s">
        <v>1</v>
      </c>
      <c r="E3" s="18">
        <v>71317880.379999995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180256596</v>
      </c>
      <c r="D4" s="1" t="s">
        <v>11</v>
      </c>
      <c r="E4" s="38">
        <v>7798772.1799999997</v>
      </c>
      <c r="H4" s="1" t="s">
        <v>341</v>
      </c>
      <c r="I4" s="13">
        <v>29</v>
      </c>
      <c r="J4" s="13"/>
    </row>
    <row r="5" spans="1:10" x14ac:dyDescent="0.25">
      <c r="A5" s="1" t="s">
        <v>3</v>
      </c>
      <c r="B5" s="2">
        <v>277097785.73000002</v>
      </c>
      <c r="D5" s="1" t="s">
        <v>12</v>
      </c>
      <c r="E5" s="2">
        <v>63519108.200000003</v>
      </c>
      <c r="H5" s="1" t="s">
        <v>238</v>
      </c>
      <c r="I5" s="13">
        <v>73</v>
      </c>
      <c r="J5" s="13"/>
    </row>
    <row r="6" spans="1:10" x14ac:dyDescent="0.25">
      <c r="A6" s="1" t="s">
        <v>11</v>
      </c>
      <c r="B6" s="37">
        <v>96871966.180000007</v>
      </c>
      <c r="D6" s="1" t="s">
        <v>4</v>
      </c>
      <c r="E6" s="2">
        <v>11000000</v>
      </c>
      <c r="H6" s="1" t="s">
        <v>323</v>
      </c>
      <c r="I6" s="13">
        <v>2</v>
      </c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1496</v>
      </c>
      <c r="G8" s="1"/>
    </row>
    <row r="9" spans="1:10" x14ac:dyDescent="0.25">
      <c r="A9" s="1" t="s">
        <v>82</v>
      </c>
      <c r="B9" s="2">
        <v>8154.79</v>
      </c>
      <c r="D9" s="1" t="s">
        <v>88</v>
      </c>
      <c r="E9" s="3">
        <v>1609</v>
      </c>
      <c r="H9" s="1"/>
    </row>
    <row r="10" spans="1:10" x14ac:dyDescent="0.25">
      <c r="A10" s="1" t="s">
        <v>83</v>
      </c>
      <c r="B10" s="2">
        <v>75000000</v>
      </c>
      <c r="D10" s="1" t="s">
        <v>85</v>
      </c>
      <c r="E10" s="2">
        <f>'20171113'!E10+'20171114'!E8</f>
        <v>722991.49999999953</v>
      </c>
      <c r="G10" s="1"/>
      <c r="H10" s="1" t="s">
        <v>42</v>
      </c>
      <c r="I10" s="3">
        <f>SUMIF(I4:I8,"&gt;=0")</f>
        <v>112</v>
      </c>
    </row>
    <row r="11" spans="1:10" x14ac:dyDescent="0.25">
      <c r="A11" s="1" t="s">
        <v>84</v>
      </c>
      <c r="B11" s="2">
        <f>'20171113'!B11+'20171114'!B9</f>
        <v>1425431.6000000003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1628.39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'20171113'!B13+'20171114'!B12</f>
        <v>242363.57000000007</v>
      </c>
      <c r="E13" s="2"/>
      <c r="G13" s="1"/>
      <c r="H13" s="1" t="s">
        <v>30</v>
      </c>
      <c r="I13" s="15">
        <v>96816060</v>
      </c>
    </row>
    <row r="14" spans="1:10" x14ac:dyDescent="0.25">
      <c r="A14" s="1" t="s">
        <v>333</v>
      </c>
      <c r="B14" s="3">
        <v>61552534</v>
      </c>
      <c r="G14" s="1"/>
      <c r="H14" s="1" t="s">
        <v>31</v>
      </c>
      <c r="I14" s="15">
        <v>-12180840</v>
      </c>
    </row>
    <row r="15" spans="1:10" x14ac:dyDescent="0.25">
      <c r="A15" s="1"/>
      <c r="B15" s="2"/>
      <c r="G15" s="1"/>
      <c r="H15" s="1" t="s">
        <v>32</v>
      </c>
      <c r="I15" s="15">
        <f>I14+I13</f>
        <v>84635220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10159128.300000001</v>
      </c>
    </row>
    <row r="18" spans="1:22" x14ac:dyDescent="0.25">
      <c r="G18" s="1" t="s">
        <v>12</v>
      </c>
      <c r="H18" s="2"/>
      <c r="I18" s="15">
        <v>14522409</v>
      </c>
    </row>
    <row r="19" spans="1:22" x14ac:dyDescent="0.25">
      <c r="A19" s="2"/>
      <c r="G19" s="1" t="s">
        <v>24</v>
      </c>
      <c r="H19" s="2"/>
      <c r="I19" s="15">
        <f>I18+I17-I16</f>
        <v>11681537.300000001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369850.13</v>
      </c>
      <c r="N21" s="2"/>
    </row>
    <row r="22" spans="1:22" x14ac:dyDescent="0.25">
      <c r="G22" s="1"/>
      <c r="H22" s="1" t="s">
        <v>39</v>
      </c>
      <c r="I22" s="15">
        <v>87122.94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492211.92</v>
      </c>
    </row>
    <row r="26" spans="1:22" x14ac:dyDescent="0.25">
      <c r="A26" s="1" t="s">
        <v>71</v>
      </c>
      <c r="B26" s="2">
        <f>B4+E5+I18</f>
        <v>258298113.19999999</v>
      </c>
      <c r="G26" s="1"/>
      <c r="H26" s="1" t="s">
        <v>355</v>
      </c>
      <c r="I26" s="2">
        <v>340.09</v>
      </c>
    </row>
    <row r="27" spans="1:22" x14ac:dyDescent="0.25">
      <c r="A27" s="1" t="s">
        <v>90</v>
      </c>
      <c r="B27" s="2">
        <f>$B$13+$E$10+$I$25</f>
        <v>1457566.9899999995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3464.4800000000005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1910</v>
      </c>
      <c r="D33" s="1" t="s">
        <v>74</v>
      </c>
      <c r="E33" s="2">
        <v>15316924</v>
      </c>
      <c r="G33" s="16" t="s">
        <v>296</v>
      </c>
      <c r="H33" s="2">
        <f>E33</f>
        <v>15316924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8527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3573</v>
      </c>
      <c r="D35" s="1" t="s">
        <v>76</v>
      </c>
      <c r="E35" s="2">
        <v>-93466</v>
      </c>
      <c r="G35" s="40" t="s">
        <v>298</v>
      </c>
      <c r="H35" s="41">
        <f>H33+H34</f>
        <v>15322081.605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521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14531</v>
      </c>
      <c r="D37" s="1" t="s">
        <v>78</v>
      </c>
      <c r="E37" s="2">
        <v>787474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2359247</v>
      </c>
    </row>
    <row r="39" spans="1:23" x14ac:dyDescent="0.25">
      <c r="A39" s="1" t="s">
        <v>103</v>
      </c>
      <c r="B39" s="3"/>
      <c r="D39" s="1" t="s">
        <v>80</v>
      </c>
      <c r="E39" s="10">
        <v>-25235</v>
      </c>
    </row>
    <row r="40" spans="1:23" s="9" customFormat="1" x14ac:dyDescent="0.25">
      <c r="A40"/>
      <c r="B40"/>
      <c r="D40" s="1" t="s">
        <v>81</v>
      </c>
      <c r="E40" s="2">
        <v>-8421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47" sqref="E4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'20171110'!E10+'20171113'!E8</f>
        <v>721495.49999999953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'20171110'!B11+'20171113'!B9</f>
        <v>1417276.8100000003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'20171110'!B13+'20171113'!B12</f>
        <v>240735.18000000005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57820634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-14000000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997469.52999999956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15410390</v>
      </c>
      <c r="G33" s="16" t="s">
        <v>296</v>
      </c>
      <c r="H33" s="2">
        <f>E33</f>
        <v>15410390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223327</v>
      </c>
      <c r="G35" s="40" t="s">
        <v>298</v>
      </c>
      <c r="H35" s="41">
        <f>H33+H34</f>
        <v>15415547.605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802020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2384827</v>
      </c>
    </row>
    <row r="39" spans="1:23" x14ac:dyDescent="0.25">
      <c r="A39" s="1" t="s">
        <v>103</v>
      </c>
      <c r="B39" s="3"/>
      <c r="D39" s="1" t="s">
        <v>80</v>
      </c>
      <c r="E39" s="10">
        <v>-20649</v>
      </c>
    </row>
    <row r="40" spans="1:23" s="9" customFormat="1" x14ac:dyDescent="0.25">
      <c r="A40"/>
      <c r="B40"/>
      <c r="D40" s="1" t="s">
        <v>81</v>
      </c>
      <c r="E40" s="2">
        <v>-12429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12939167.24</v>
      </c>
      <c r="D3" s="1" t="s">
        <v>1</v>
      </c>
      <c r="E3" s="18">
        <v>67423517.180000007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170595341.09</v>
      </c>
      <c r="D4" s="1" t="s">
        <v>11</v>
      </c>
      <c r="E4" s="38">
        <v>9753168.1799999997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276557443.95999998</v>
      </c>
      <c r="D5" s="1" t="s">
        <v>12</v>
      </c>
      <c r="E5" s="2">
        <v>57670349</v>
      </c>
      <c r="H5" s="1" t="s">
        <v>238</v>
      </c>
      <c r="I5" s="13">
        <v>70</v>
      </c>
      <c r="J5" s="13">
        <v>-1</v>
      </c>
    </row>
    <row r="6" spans="1:10" x14ac:dyDescent="0.25">
      <c r="A6" s="1" t="s">
        <v>11</v>
      </c>
      <c r="B6" s="37">
        <v>105962102.87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>
        <v>248</v>
      </c>
      <c r="G8" s="1"/>
    </row>
    <row r="9" spans="1:10" x14ac:dyDescent="0.25">
      <c r="A9" s="1" t="s">
        <v>82</v>
      </c>
      <c r="B9" s="2">
        <v>22935.63</v>
      </c>
      <c r="D9" s="1" t="s">
        <v>88</v>
      </c>
      <c r="E9" s="3">
        <v>461</v>
      </c>
      <c r="H9" s="1"/>
    </row>
    <row r="10" spans="1:10" x14ac:dyDescent="0.25">
      <c r="A10" s="1" t="s">
        <v>83</v>
      </c>
      <c r="B10" s="2">
        <v>93000000</v>
      </c>
      <c r="D10" s="1" t="s">
        <v>85</v>
      </c>
      <c r="E10" s="2">
        <f>'20171109'!E10+'20171110'!E8</f>
        <v>721495.49999999953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'20171109'!B11+'20171110'!B9</f>
        <v>1417276.8100000003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1490.33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'20171109'!B13+'20171110'!B12</f>
        <v>240735.18000000005</v>
      </c>
      <c r="E13" s="2"/>
      <c r="G13" s="1"/>
      <c r="H13" s="1" t="s">
        <v>30</v>
      </c>
      <c r="I13" s="15">
        <v>109626780</v>
      </c>
    </row>
    <row r="14" spans="1:10" x14ac:dyDescent="0.25">
      <c r="A14" s="1" t="s">
        <v>333</v>
      </c>
      <c r="B14" s="3">
        <v>59131834</v>
      </c>
      <c r="G14" s="1"/>
      <c r="H14" s="1" t="s">
        <v>31</v>
      </c>
      <c r="I14" s="15">
        <v>-15364000</v>
      </c>
    </row>
    <row r="15" spans="1:10" x14ac:dyDescent="0.25">
      <c r="A15" s="1"/>
      <c r="B15" s="2"/>
      <c r="G15" s="1"/>
      <c r="H15" s="1" t="s">
        <v>32</v>
      </c>
      <c r="I15" s="15">
        <f>I14+I13</f>
        <v>94262780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7675013.79</v>
      </c>
    </row>
    <row r="18" spans="1:22" x14ac:dyDescent="0.25">
      <c r="G18" s="1" t="s">
        <v>12</v>
      </c>
      <c r="H18" s="2"/>
      <c r="I18" s="15">
        <v>16444017</v>
      </c>
    </row>
    <row r="19" spans="1:22" x14ac:dyDescent="0.25">
      <c r="A19" s="2"/>
      <c r="G19" s="1" t="s">
        <v>24</v>
      </c>
      <c r="H19" s="2"/>
      <c r="I19" s="15">
        <f>I18+I17-I16</f>
        <v>10119030.789999999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367347.03</v>
      </c>
      <c r="N21" s="2"/>
    </row>
    <row r="22" spans="1:22" x14ac:dyDescent="0.25">
      <c r="G22" s="1"/>
      <c r="H22" s="1" t="s">
        <v>39</v>
      </c>
      <c r="I22" s="15">
        <v>86545.45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489131.33</v>
      </c>
    </row>
    <row r="26" spans="1:22" x14ac:dyDescent="0.25">
      <c r="A26" s="1" t="s">
        <v>71</v>
      </c>
      <c r="B26" s="2">
        <f>B4+E5+I18</f>
        <v>244709707.09</v>
      </c>
      <c r="G26" s="1"/>
      <c r="H26" s="1" t="s">
        <v>355</v>
      </c>
      <c r="I26" s="2">
        <v>56.68</v>
      </c>
    </row>
    <row r="27" spans="1:22" x14ac:dyDescent="0.25">
      <c r="A27" s="1" t="s">
        <v>90</v>
      </c>
      <c r="B27" s="2">
        <f>$B$13+$E$10+$I$25</f>
        <v>1451362.0099999995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1795.01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2419</v>
      </c>
      <c r="D33" s="1" t="s">
        <v>74</v>
      </c>
      <c r="E33" s="2">
        <v>15275249</v>
      </c>
      <c r="G33" s="16" t="s">
        <v>296</v>
      </c>
      <c r="H33" s="2">
        <f>E33</f>
        <v>15275249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8297</v>
      </c>
      <c r="D34" s="1" t="s">
        <v>75</v>
      </c>
      <c r="E34" s="2">
        <v>14801923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3280</v>
      </c>
      <c r="D35" s="1" t="s">
        <v>76</v>
      </c>
      <c r="E35" s="2">
        <v>380394</v>
      </c>
      <c r="G35" s="40" t="s">
        <v>298</v>
      </c>
      <c r="H35" s="41">
        <f>H33+H34</f>
        <v>15280406.605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382</v>
      </c>
      <c r="D36" s="1" t="s">
        <v>77</v>
      </c>
      <c r="E36" s="2">
        <v>346216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14378</v>
      </c>
      <c r="D37" s="1" t="s">
        <v>78</v>
      </c>
      <c r="E37" s="2">
        <v>1972896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3611623</v>
      </c>
    </row>
    <row r="39" spans="1:23" x14ac:dyDescent="0.25">
      <c r="A39" s="1" t="s">
        <v>103</v>
      </c>
      <c r="B39" s="3"/>
      <c r="D39" s="1" t="s">
        <v>80</v>
      </c>
      <c r="E39" s="10">
        <v>-22728</v>
      </c>
    </row>
    <row r="40" spans="1:23" s="9" customFormat="1" x14ac:dyDescent="0.25">
      <c r="A40"/>
      <c r="B40"/>
      <c r="D40" s="1" t="s">
        <v>81</v>
      </c>
      <c r="E40" s="2">
        <v>-8137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" sqref="B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10166930.41</v>
      </c>
      <c r="D3" s="1" t="s">
        <v>1</v>
      </c>
      <c r="E3" s="18">
        <v>62281945.18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166699857.52000001</v>
      </c>
      <c r="D4" s="1" t="s">
        <v>11</v>
      </c>
      <c r="E4" s="38">
        <v>6280599.5800000001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180867102.99000001</v>
      </c>
      <c r="D5" s="1" t="s">
        <v>12</v>
      </c>
      <c r="E5" s="2">
        <v>56001345.600000001</v>
      </c>
      <c r="H5" s="1" t="s">
        <v>238</v>
      </c>
      <c r="I5" s="13">
        <v>71</v>
      </c>
      <c r="J5" s="13">
        <v>-1</v>
      </c>
    </row>
    <row r="6" spans="1:10" x14ac:dyDescent="0.25">
      <c r="A6" s="1" t="s">
        <v>11</v>
      </c>
      <c r="B6" s="37">
        <v>14167245.470000001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673.6</v>
      </c>
      <c r="G8" s="1"/>
    </row>
    <row r="9" spans="1:10" x14ac:dyDescent="0.25">
      <c r="A9" s="1" t="s">
        <v>82</v>
      </c>
      <c r="B9" s="2">
        <v>315.06</v>
      </c>
      <c r="D9" s="1" t="s">
        <v>88</v>
      </c>
      <c r="E9" s="3">
        <v>749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'20171108'!E10+'20171109'!E8</f>
        <v>721247.49999999953</v>
      </c>
      <c r="G10" s="1"/>
      <c r="H10" s="1" t="s">
        <v>42</v>
      </c>
      <c r="I10" s="3">
        <f>SUMIF(I4:I8,"&gt;=0")</f>
        <v>130</v>
      </c>
    </row>
    <row r="11" spans="1:10" x14ac:dyDescent="0.25">
      <c r="A11" s="1" t="s">
        <v>84</v>
      </c>
      <c r="B11" s="2">
        <f>'20171108'!B11+'20171109'!B9</f>
        <v>1394341.1800000004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1953.88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'20171108'!B13+'20171109'!B12</f>
        <v>239244.85000000006</v>
      </c>
      <c r="E13" s="2"/>
      <c r="G13" s="1"/>
      <c r="H13" s="1" t="s">
        <v>30</v>
      </c>
      <c r="I13" s="15">
        <v>110442540</v>
      </c>
    </row>
    <row r="14" spans="1:10" x14ac:dyDescent="0.25">
      <c r="A14" s="1" t="s">
        <v>333</v>
      </c>
      <c r="B14" s="3">
        <v>58002734</v>
      </c>
      <c r="G14" s="1"/>
      <c r="H14" s="1" t="s">
        <v>31</v>
      </c>
      <c r="I14" s="15">
        <v>-15367320</v>
      </c>
    </row>
    <row r="15" spans="1:10" x14ac:dyDescent="0.25">
      <c r="A15" s="1"/>
      <c r="B15" s="2"/>
      <c r="G15" s="1"/>
      <c r="H15" s="1" t="s">
        <v>32</v>
      </c>
      <c r="I15" s="15">
        <f>I14+I13</f>
        <v>95075220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7515159.4699999997</v>
      </c>
    </row>
    <row r="18" spans="1:22" x14ac:dyDescent="0.25">
      <c r="G18" s="1" t="s">
        <v>12</v>
      </c>
      <c r="H18" s="2"/>
      <c r="I18" s="15">
        <v>16566381</v>
      </c>
    </row>
    <row r="19" spans="1:22" x14ac:dyDescent="0.25">
      <c r="A19" s="2"/>
      <c r="G19" s="1" t="s">
        <v>24</v>
      </c>
      <c r="H19" s="2"/>
      <c r="I19" s="15">
        <f>I18+I17-I16</f>
        <v>10081540.469999999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367092.47</v>
      </c>
      <c r="N21" s="2"/>
    </row>
    <row r="22" spans="1:22" x14ac:dyDescent="0.25">
      <c r="G22" s="1"/>
      <c r="H22" s="1" t="s">
        <v>39</v>
      </c>
      <c r="I22" s="15">
        <v>86486.7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488818.01999999996</v>
      </c>
    </row>
    <row r="26" spans="1:22" x14ac:dyDescent="0.25">
      <c r="A26" s="1" t="s">
        <v>71</v>
      </c>
      <c r="B26" s="2">
        <f>B4+E5+I18</f>
        <v>239267584.12</v>
      </c>
      <c r="G26" s="1"/>
      <c r="H26" s="1" t="s">
        <v>355</v>
      </c>
      <c r="I26" s="2">
        <v>157.80000000000001</v>
      </c>
    </row>
    <row r="27" spans="1:22" x14ac:dyDescent="0.25">
      <c r="A27" s="1" t="s">
        <v>90</v>
      </c>
      <c r="B27" s="2">
        <f>$B$13+$E$10+$I$25</f>
        <v>1449310.3699999996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2785.28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2270</v>
      </c>
      <c r="D33" s="1" t="s">
        <v>74</v>
      </c>
      <c r="E33" s="2">
        <v>14894855</v>
      </c>
      <c r="G33" s="16" t="s">
        <v>296</v>
      </c>
      <c r="H33" s="2">
        <f>E33</f>
        <v>14894855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8235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3208</v>
      </c>
      <c r="D35" s="1" t="s">
        <v>76</v>
      </c>
      <c r="E35" s="2">
        <v>-298891</v>
      </c>
      <c r="G35" s="40" t="s">
        <v>298</v>
      </c>
      <c r="H35" s="41">
        <f>H33+H34</f>
        <v>14900012.605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320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14033</v>
      </c>
      <c r="D37" s="1" t="s">
        <v>78</v>
      </c>
      <c r="E37" s="2">
        <v>4633407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454846</v>
      </c>
    </row>
    <row r="39" spans="1:23" x14ac:dyDescent="0.25">
      <c r="A39" s="1" t="s">
        <v>103</v>
      </c>
      <c r="B39" s="3"/>
      <c r="D39" s="1" t="s">
        <v>80</v>
      </c>
      <c r="E39" s="10">
        <v>-17597</v>
      </c>
    </row>
    <row r="40" spans="1:23" s="9" customFormat="1" x14ac:dyDescent="0.25">
      <c r="A40"/>
      <c r="B40"/>
      <c r="D40" s="1" t="s">
        <v>81</v>
      </c>
      <c r="E40" s="2">
        <v>-7786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17955700.510000002</v>
      </c>
      <c r="D3" s="1" t="s">
        <v>1</v>
      </c>
      <c r="E3" s="18">
        <v>60195483.780000001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155981785.25</v>
      </c>
      <c r="D4" s="1" t="s">
        <v>11</v>
      </c>
      <c r="E4" s="38">
        <v>5119323.78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182938204.94</v>
      </c>
      <c r="D5" s="1" t="s">
        <v>12</v>
      </c>
      <c r="E5" s="2">
        <v>55076160</v>
      </c>
      <c r="H5" s="1" t="s">
        <v>238</v>
      </c>
      <c r="I5" s="13">
        <v>72</v>
      </c>
      <c r="J5" s="13">
        <v>-1</v>
      </c>
    </row>
    <row r="6" spans="1:10" x14ac:dyDescent="0.25">
      <c r="A6" s="1" t="s">
        <v>11</v>
      </c>
      <c r="B6" s="37">
        <v>26956419.690000001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1200</v>
      </c>
      <c r="G8" s="1"/>
    </row>
    <row r="9" spans="1:10" x14ac:dyDescent="0.25">
      <c r="A9" s="1" t="s">
        <v>82</v>
      </c>
      <c r="B9" s="2">
        <v>719.18</v>
      </c>
      <c r="D9" s="1" t="s">
        <v>88</v>
      </c>
      <c r="E9" s="3">
        <v>1095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'20171107'!E10+'20171108'!E8</f>
        <v>720573.89999999956</v>
      </c>
      <c r="G10" s="1"/>
      <c r="H10" s="1" t="s">
        <v>42</v>
      </c>
      <c r="I10" s="3">
        <f>SUMIF(I4:I8,"&gt;=0")</f>
        <v>132</v>
      </c>
    </row>
    <row r="11" spans="1:10" x14ac:dyDescent="0.25">
      <c r="A11" s="1" t="s">
        <v>84</v>
      </c>
      <c r="B11" s="2">
        <f>'20171107'!B11+'20171108'!B9</f>
        <v>1394026.1200000003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1680.99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'20171107'!B13+'20171108'!B12</f>
        <v>237290.97000000006</v>
      </c>
      <c r="E13" s="2"/>
      <c r="G13" s="1"/>
      <c r="H13" s="1" t="s">
        <v>30</v>
      </c>
      <c r="I13" s="15">
        <v>112209960</v>
      </c>
    </row>
    <row r="14" spans="1:10" x14ac:dyDescent="0.25">
      <c r="A14" s="1" t="s">
        <v>333</v>
      </c>
      <c r="B14" s="3">
        <v>54254534</v>
      </c>
      <c r="G14" s="1"/>
      <c r="H14" s="1" t="s">
        <v>31</v>
      </c>
      <c r="I14" s="15">
        <v>-18786600</v>
      </c>
    </row>
    <row r="15" spans="1:10" x14ac:dyDescent="0.25">
      <c r="A15" s="1"/>
      <c r="B15" s="2"/>
      <c r="G15" s="1"/>
      <c r="H15" s="1" t="s">
        <v>32</v>
      </c>
      <c r="I15" s="15">
        <f>I14+I13</f>
        <v>93423360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7182970.2699999996</v>
      </c>
    </row>
    <row r="18" spans="1:22" x14ac:dyDescent="0.25">
      <c r="G18" s="1" t="s">
        <v>12</v>
      </c>
      <c r="H18" s="2"/>
      <c r="I18" s="15">
        <v>16803054</v>
      </c>
    </row>
    <row r="19" spans="1:22" x14ac:dyDescent="0.25">
      <c r="A19" s="2"/>
      <c r="G19" s="1" t="s">
        <v>24</v>
      </c>
      <c r="H19" s="2"/>
      <c r="I19" s="15">
        <f>I18+I17-I16</f>
        <v>9986024.2699999996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366408.72</v>
      </c>
      <c r="N21" s="2"/>
    </row>
    <row r="22" spans="1:22" x14ac:dyDescent="0.25">
      <c r="G22" s="1"/>
      <c r="H22" s="1" t="s">
        <v>39</v>
      </c>
      <c r="I22" s="15">
        <v>86328.97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487976.53999999992</v>
      </c>
    </row>
    <row r="26" spans="1:22" x14ac:dyDescent="0.25">
      <c r="A26" s="1" t="s">
        <v>71</v>
      </c>
      <c r="B26" s="2">
        <f>B4+E5+I18</f>
        <v>227860999.25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1445841.4099999997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3075.35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2225</v>
      </c>
      <c r="D33" s="1" t="s">
        <v>74</v>
      </c>
      <c r="E33" s="2">
        <v>15193746</v>
      </c>
      <c r="G33" s="16" t="s">
        <v>296</v>
      </c>
      <c r="H33" s="2">
        <f>E33</f>
        <v>15193746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8104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3052</v>
      </c>
      <c r="D35" s="1" t="s">
        <v>76</v>
      </c>
      <c r="E35" s="2">
        <v>192533</v>
      </c>
      <c r="G35" s="40" t="s">
        <v>298</v>
      </c>
      <c r="H35" s="41">
        <f>H33+H34</f>
        <v>15198903.605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269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13650</v>
      </c>
      <c r="D37" s="1" t="s">
        <v>78</v>
      </c>
      <c r="E37" s="2">
        <v>-1552721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3426003</v>
      </c>
    </row>
    <row r="39" spans="1:23" x14ac:dyDescent="0.25">
      <c r="A39" s="1" t="s">
        <v>103</v>
      </c>
      <c r="B39" s="3"/>
      <c r="D39" s="1" t="s">
        <v>80</v>
      </c>
      <c r="E39" s="10">
        <v>-13552</v>
      </c>
    </row>
    <row r="40" spans="1:23" s="9" customFormat="1" x14ac:dyDescent="0.25">
      <c r="A40"/>
      <c r="B40"/>
      <c r="D40" s="1" t="s">
        <v>81</v>
      </c>
      <c r="E40" s="2">
        <v>-6786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8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11913962.23</v>
      </c>
      <c r="D3" s="1" t="s">
        <v>1</v>
      </c>
      <c r="E3" s="18">
        <v>60198255.780000001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158256544.56</v>
      </c>
      <c r="D4" s="1" t="s">
        <v>11</v>
      </c>
      <c r="E4" s="38">
        <v>7959946.5800000001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181171293.36000001</v>
      </c>
      <c r="D5" s="1" t="s">
        <v>12</v>
      </c>
      <c r="E5" s="2">
        <v>52238309.200000003</v>
      </c>
      <c r="H5" s="1" t="s">
        <v>238</v>
      </c>
      <c r="I5" s="13">
        <v>73</v>
      </c>
      <c r="J5" s="13">
        <v>-1</v>
      </c>
    </row>
    <row r="6" spans="1:10" x14ac:dyDescent="0.25">
      <c r="A6" s="1" t="s">
        <v>11</v>
      </c>
      <c r="B6" s="37">
        <v>22914748.800000001</v>
      </c>
      <c r="D6" s="1" t="s">
        <v>4</v>
      </c>
      <c r="E6" s="2">
        <v>11000000</v>
      </c>
      <c r="H6" s="1" t="s">
        <v>323</v>
      </c>
      <c r="I6" s="13">
        <v>1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168</v>
      </c>
      <c r="G8" s="1"/>
    </row>
    <row r="9" spans="1:10" x14ac:dyDescent="0.25">
      <c r="A9" s="1" t="s">
        <v>82</v>
      </c>
      <c r="B9" s="2">
        <v>786.57</v>
      </c>
      <c r="D9" s="1" t="s">
        <v>88</v>
      </c>
      <c r="E9" s="3">
        <v>330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'20171106'!E10+'20171107'!E8</f>
        <v>719373.89999999956</v>
      </c>
      <c r="G10" s="1"/>
      <c r="H10" s="1" t="s">
        <v>42</v>
      </c>
      <c r="I10" s="3">
        <f>SUMIF(I4:I8,"&gt;=0")</f>
        <v>135</v>
      </c>
    </row>
    <row r="11" spans="1:10" x14ac:dyDescent="0.25">
      <c r="A11" s="1" t="s">
        <v>84</v>
      </c>
      <c r="B11" s="2">
        <f>'20171106'!B11+'20171107'!B9</f>
        <v>1393306.9400000004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1772.24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'20171106'!B13+'20171107'!B12</f>
        <v>235609.98000000007</v>
      </c>
      <c r="E13" s="2"/>
      <c r="G13" s="1"/>
      <c r="H13" s="1" t="s">
        <v>30</v>
      </c>
      <c r="I13" s="15">
        <v>113370420</v>
      </c>
    </row>
    <row r="14" spans="1:10" x14ac:dyDescent="0.25">
      <c r="A14" s="1" t="s">
        <v>333</v>
      </c>
      <c r="B14" s="3">
        <v>55665334</v>
      </c>
      <c r="G14" s="1"/>
      <c r="H14" s="1" t="s">
        <v>31</v>
      </c>
      <c r="I14" s="15">
        <v>-18577440</v>
      </c>
    </row>
    <row r="15" spans="1:10" x14ac:dyDescent="0.25">
      <c r="A15" s="1"/>
      <c r="B15" s="2"/>
      <c r="G15" s="1"/>
      <c r="H15" s="1" t="s">
        <v>32</v>
      </c>
      <c r="I15" s="15">
        <f>I14+I13</f>
        <v>94792980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5993990.1500000004</v>
      </c>
    </row>
    <row r="18" spans="1:22" x14ac:dyDescent="0.25">
      <c r="G18" s="1" t="s">
        <v>12</v>
      </c>
      <c r="H18" s="2"/>
      <c r="I18" s="15">
        <v>17005563</v>
      </c>
    </row>
    <row r="19" spans="1:22" x14ac:dyDescent="0.25">
      <c r="A19" s="2"/>
      <c r="G19" s="1" t="s">
        <v>24</v>
      </c>
      <c r="H19" s="2"/>
      <c r="I19" s="15">
        <f>I18+I17-I16</f>
        <v>8999553.1499999985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364285.3</v>
      </c>
      <c r="N21" s="2"/>
    </row>
    <row r="22" spans="1:22" x14ac:dyDescent="0.25">
      <c r="G22" s="1"/>
      <c r="H22" s="1" t="s">
        <v>39</v>
      </c>
      <c r="I22" s="15">
        <v>85839.09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485363.24</v>
      </c>
    </row>
    <row r="26" spans="1:22" x14ac:dyDescent="0.25">
      <c r="A26" s="1" t="s">
        <v>71</v>
      </c>
      <c r="B26" s="2">
        <f>B4+E5+I18</f>
        <v>227500416.75999999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1440347.1199999996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2134.6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2209</v>
      </c>
      <c r="D33" s="1" t="s">
        <v>74</v>
      </c>
      <c r="E33" s="2">
        <v>15001213</v>
      </c>
      <c r="G33" s="16" t="s">
        <v>296</v>
      </c>
      <c r="H33" s="2">
        <f>E33</f>
        <v>15001213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8154</v>
      </c>
      <c r="D34" s="1" t="s">
        <v>75</v>
      </c>
      <c r="E34" s="2">
        <v>14805702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3053</v>
      </c>
      <c r="D35" s="1" t="s">
        <v>76</v>
      </c>
      <c r="E35" s="2">
        <v>-103404</v>
      </c>
      <c r="G35" s="40" t="s">
        <v>298</v>
      </c>
      <c r="H35" s="41">
        <f>H33+H34</f>
        <v>15006370.605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291</v>
      </c>
      <c r="D36" s="1" t="s">
        <v>77</v>
      </c>
      <c r="E36" s="2">
        <v>297415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13707</v>
      </c>
      <c r="D37" s="1" t="s">
        <v>78</v>
      </c>
      <c r="E37" s="2">
        <v>418731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3765660</v>
      </c>
    </row>
    <row r="39" spans="1:23" x14ac:dyDescent="0.25">
      <c r="A39" s="1" t="s">
        <v>103</v>
      </c>
      <c r="B39" s="3"/>
      <c r="D39" s="1" t="s">
        <v>80</v>
      </c>
      <c r="E39" s="10">
        <v>-13696</v>
      </c>
    </row>
    <row r="40" spans="1:23" s="9" customFormat="1" x14ac:dyDescent="0.25">
      <c r="A40"/>
      <c r="B40"/>
      <c r="D40" s="1" t="s">
        <v>81</v>
      </c>
      <c r="E40" s="2">
        <v>-288132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20531742</v>
      </c>
      <c r="D3" s="1" t="s">
        <v>1</v>
      </c>
      <c r="E3" s="18">
        <v>60096471.780000001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153049759.72999999</v>
      </c>
      <c r="D4" s="1" t="s">
        <v>11</v>
      </c>
      <c r="E4" s="38">
        <v>7936008.3799999999</v>
      </c>
      <c r="H4" s="1" t="s">
        <v>341</v>
      </c>
      <c r="I4" s="13">
        <v>48</v>
      </c>
      <c r="J4" s="13"/>
    </row>
    <row r="5" spans="1:10" x14ac:dyDescent="0.25">
      <c r="A5" s="1" t="s">
        <v>3</v>
      </c>
      <c r="B5" s="2">
        <v>181582175.69999999</v>
      </c>
      <c r="D5" s="1" t="s">
        <v>12</v>
      </c>
      <c r="E5" s="2">
        <v>52160463.399999999</v>
      </c>
      <c r="H5" s="1" t="s">
        <v>238</v>
      </c>
      <c r="I5" s="13">
        <v>71</v>
      </c>
      <c r="J5" s="13"/>
    </row>
    <row r="6" spans="1:10" x14ac:dyDescent="0.25">
      <c r="A6" s="1" t="s">
        <v>11</v>
      </c>
      <c r="B6" s="37">
        <v>28532415.969999999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9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545.6</v>
      </c>
      <c r="G8" s="1"/>
    </row>
    <row r="9" spans="1:10" x14ac:dyDescent="0.25">
      <c r="A9" s="1" t="s">
        <v>82</v>
      </c>
      <c r="B9" s="2">
        <v>673.97</v>
      </c>
      <c r="D9" s="1" t="s">
        <v>88</v>
      </c>
      <c r="E9" s="3">
        <v>537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'20171103'!E10+'20171106'!E8</f>
        <v>719205.89999999956</v>
      </c>
      <c r="G10" s="1"/>
      <c r="H10" s="1" t="s">
        <v>42</v>
      </c>
      <c r="I10" s="3">
        <f>SUMIF(I4:I8,"&gt;=0")</f>
        <v>131</v>
      </c>
    </row>
    <row r="11" spans="1:10" x14ac:dyDescent="0.25">
      <c r="A11" s="1" t="s">
        <v>84</v>
      </c>
      <c r="B11" s="2">
        <f>'20171103'!B11+'20171106'!B9</f>
        <v>1392520.3700000003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1634.66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'20171103'!B13+'20171106'!B12</f>
        <v>233837.74000000008</v>
      </c>
      <c r="E13" s="2"/>
      <c r="G13" s="1"/>
      <c r="H13" s="1" t="s">
        <v>30</v>
      </c>
      <c r="I13" s="15">
        <v>109793880</v>
      </c>
    </row>
    <row r="14" spans="1:10" x14ac:dyDescent="0.25">
      <c r="A14" s="1" t="s">
        <v>333</v>
      </c>
      <c r="B14" s="3">
        <v>53682834</v>
      </c>
      <c r="G14" s="1"/>
      <c r="H14" s="1" t="s">
        <v>31</v>
      </c>
      <c r="I14" s="15">
        <v>-16870800</v>
      </c>
    </row>
    <row r="15" spans="1:10" x14ac:dyDescent="0.25">
      <c r="A15" s="1"/>
      <c r="B15" s="2"/>
      <c r="G15" s="1"/>
      <c r="H15" s="1" t="s">
        <v>32</v>
      </c>
      <c r="I15" s="15">
        <f>I14+I13</f>
        <v>92923080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6347282.5099999998</v>
      </c>
    </row>
    <row r="18" spans="1:22" x14ac:dyDescent="0.25">
      <c r="G18" s="1" t="s">
        <v>12</v>
      </c>
      <c r="H18" s="2"/>
      <c r="I18" s="15">
        <v>16469082</v>
      </c>
    </row>
    <row r="19" spans="1:22" x14ac:dyDescent="0.25">
      <c r="A19" s="2"/>
      <c r="G19" s="1" t="s">
        <v>24</v>
      </c>
      <c r="H19" s="2"/>
      <c r="I19" s="15">
        <f>I18+I17-I16</f>
        <v>8816364.5099999979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363442.85</v>
      </c>
      <c r="N21" s="2"/>
    </row>
    <row r="22" spans="1:22" x14ac:dyDescent="0.25">
      <c r="G22" s="1"/>
      <c r="H22" s="1" t="s">
        <v>39</v>
      </c>
      <c r="I22" s="15">
        <v>85644.73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484326.42999999993</v>
      </c>
    </row>
    <row r="26" spans="1:22" x14ac:dyDescent="0.25">
      <c r="A26" s="1" t="s">
        <v>71</v>
      </c>
      <c r="B26" s="2">
        <f>B4+E5+I18</f>
        <v>221679305.13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1437370.0699999996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2648.9800000000005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2025</v>
      </c>
      <c r="D33" s="1" t="s">
        <v>74</v>
      </c>
      <c r="E33" s="2">
        <v>15104616</v>
      </c>
      <c r="G33" s="16" t="s">
        <v>296</v>
      </c>
      <c r="H33" s="2">
        <f>E33</f>
        <v>15104616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8075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2998</v>
      </c>
      <c r="D35" s="1" t="s">
        <v>76</v>
      </c>
      <c r="E35" s="2">
        <v>-87744</v>
      </c>
      <c r="G35" s="40" t="s">
        <v>298</v>
      </c>
      <c r="H35" s="41">
        <f>H33+H34</f>
        <v>15109773.605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279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13377</v>
      </c>
      <c r="D37" s="1" t="s">
        <v>78</v>
      </c>
      <c r="E37" s="2">
        <v>-2096125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3861348</v>
      </c>
    </row>
    <row r="39" spans="1:23" x14ac:dyDescent="0.25">
      <c r="A39" s="1" t="s">
        <v>103</v>
      </c>
      <c r="B39" s="3"/>
      <c r="D39" s="1" t="s">
        <v>80</v>
      </c>
      <c r="E39" s="10">
        <v>-9928</v>
      </c>
    </row>
    <row r="40" spans="1:23" s="9" customFormat="1" x14ac:dyDescent="0.25">
      <c r="A40"/>
      <c r="B40"/>
      <c r="D40" s="1" t="s">
        <v>81</v>
      </c>
      <c r="E40" s="2">
        <v>-9193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4" sqref="D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15097079.4</v>
      </c>
      <c r="D3" s="1" t="s">
        <v>1</v>
      </c>
      <c r="E3" s="18">
        <v>58094696.380000003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156251428.40000001</v>
      </c>
      <c r="D4" s="1" t="s">
        <v>11</v>
      </c>
      <c r="E4" s="38">
        <v>6466564.9800000004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183351405.06</v>
      </c>
      <c r="D5" s="1" t="s">
        <v>12</v>
      </c>
      <c r="E5" s="2">
        <v>51628131.399999999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27099976.66</v>
      </c>
      <c r="D6" s="1" t="s">
        <v>4</v>
      </c>
      <c r="E6" s="2">
        <v>11000000</v>
      </c>
      <c r="H6" s="1" t="s">
        <v>323</v>
      </c>
      <c r="I6" s="13">
        <v>3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7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224</v>
      </c>
      <c r="G8" s="1"/>
    </row>
    <row r="9" spans="1:10" x14ac:dyDescent="0.25">
      <c r="A9" s="1" t="s">
        <v>82</v>
      </c>
      <c r="B9" s="2">
        <v>2897.26</v>
      </c>
      <c r="D9" s="1" t="s">
        <v>88</v>
      </c>
      <c r="E9" s="3">
        <v>313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'20171102'!E10+'20171103'!E8</f>
        <v>718660.29999999958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'20171102'!B11+'20171103'!B9</f>
        <v>1391846.4000000004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1623.49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'20171102'!B13+'20171103'!B12</f>
        <v>232203.08000000007</v>
      </c>
      <c r="E13" s="2"/>
      <c r="G13" s="1"/>
      <c r="H13" s="1" t="s">
        <v>30</v>
      </c>
      <c r="I13" s="15">
        <v>108317640</v>
      </c>
    </row>
    <row r="14" spans="1:10" x14ac:dyDescent="0.25">
      <c r="A14" s="1" t="s">
        <v>333</v>
      </c>
      <c r="B14" s="3">
        <v>54882834</v>
      </c>
      <c r="G14" s="1"/>
      <c r="H14" s="1" t="s">
        <v>31</v>
      </c>
      <c r="I14" s="15">
        <v>-19417080</v>
      </c>
    </row>
    <row r="15" spans="1:10" x14ac:dyDescent="0.25">
      <c r="A15" s="1"/>
      <c r="B15" s="2"/>
      <c r="G15" s="1"/>
      <c r="H15" s="1" t="s">
        <v>32</v>
      </c>
      <c r="I15" s="15">
        <f>I14+I13</f>
        <v>88900560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6771906.6900000004</v>
      </c>
    </row>
    <row r="18" spans="1:22" x14ac:dyDescent="0.25">
      <c r="G18" s="1" t="s">
        <v>12</v>
      </c>
      <c r="H18" s="2"/>
      <c r="I18" s="15">
        <v>16247646</v>
      </c>
    </row>
    <row r="19" spans="1:22" x14ac:dyDescent="0.25">
      <c r="A19" s="2"/>
      <c r="G19" s="1" t="s">
        <v>24</v>
      </c>
      <c r="H19" s="2"/>
      <c r="I19" s="15">
        <f>I18+I17-I16</f>
        <v>9019552.6900000013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362518.83</v>
      </c>
      <c r="N21" s="2"/>
    </row>
    <row r="22" spans="1:22" x14ac:dyDescent="0.25">
      <c r="G22" s="1"/>
      <c r="H22" s="1" t="s">
        <v>39</v>
      </c>
      <c r="I22" s="15">
        <v>85431.55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483189.23</v>
      </c>
    </row>
    <row r="26" spans="1:22" x14ac:dyDescent="0.25">
      <c r="A26" s="1" t="s">
        <v>71</v>
      </c>
      <c r="B26" s="2">
        <f>B4+E5+I18</f>
        <v>224127205.80000001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1434052.6099999996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2316.21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1957</v>
      </c>
      <c r="D33" s="1" t="s">
        <v>74</v>
      </c>
      <c r="E33" s="2">
        <v>15192360</v>
      </c>
      <c r="G33" s="16" t="s">
        <v>296</v>
      </c>
      <c r="H33" s="2">
        <f>E33</f>
        <v>15192360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8052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2926</v>
      </c>
      <c r="D35" s="1" t="s">
        <v>76</v>
      </c>
      <c r="E35" s="2">
        <v>53984</v>
      </c>
      <c r="G35" s="40" t="s">
        <v>298</v>
      </c>
      <c r="H35" s="41">
        <f>H33+H34</f>
        <v>15197517.605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13216</v>
      </c>
      <c r="D37" s="1" t="s">
        <v>78</v>
      </c>
      <c r="E37" s="2">
        <v>318796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3180639</v>
      </c>
    </row>
    <row r="39" spans="1:23" x14ac:dyDescent="0.25">
      <c r="A39" s="1" t="s">
        <v>103</v>
      </c>
      <c r="B39" s="3"/>
      <c r="D39" s="1" t="s">
        <v>80</v>
      </c>
      <c r="E39" s="10">
        <v>-14020</v>
      </c>
    </row>
    <row r="40" spans="1:23" s="9" customFormat="1" x14ac:dyDescent="0.25">
      <c r="A40"/>
      <c r="B40"/>
      <c r="D40" s="1" t="s">
        <v>81</v>
      </c>
      <c r="E40" s="2">
        <v>-5229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5" sqref="B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8601403.0099999998</v>
      </c>
      <c r="D3" s="1" t="s">
        <v>1</v>
      </c>
      <c r="E3" s="18">
        <v>7350545.1799999997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155457212.43000001</v>
      </c>
      <c r="D4" s="1" t="s">
        <v>11</v>
      </c>
      <c r="E4" s="38">
        <v>57963688.380000003</v>
      </c>
      <c r="H4" s="1" t="s">
        <v>341</v>
      </c>
      <c r="I4" s="13">
        <v>51</v>
      </c>
      <c r="J4" s="13">
        <v>-3</v>
      </c>
    </row>
    <row r="5" spans="1:10" x14ac:dyDescent="0.25">
      <c r="A5" s="1" t="s">
        <v>3</v>
      </c>
      <c r="B5" s="2">
        <v>183060704.22</v>
      </c>
      <c r="D5" s="1" t="s">
        <v>12</v>
      </c>
      <c r="E5" s="2">
        <v>50613143.200000003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27603491.789999999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4</v>
      </c>
      <c r="J7" s="13">
        <v>-2</v>
      </c>
    </row>
    <row r="8" spans="1:10" x14ac:dyDescent="0.25">
      <c r="A8" s="1" t="s">
        <v>5</v>
      </c>
      <c r="B8" s="2">
        <v>148000000</v>
      </c>
      <c r="D8" s="1" t="s">
        <v>86</v>
      </c>
      <c r="E8" s="18">
        <v>323.2</v>
      </c>
      <c r="G8" s="1"/>
    </row>
    <row r="9" spans="1:10" x14ac:dyDescent="0.25">
      <c r="A9" s="1" t="s">
        <v>82</v>
      </c>
      <c r="B9" s="2">
        <v>2088.7800000000002</v>
      </c>
      <c r="D9" s="1" t="s">
        <v>88</v>
      </c>
      <c r="E9" s="3">
        <v>553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'20171101'!E10+'20171102'!E8</f>
        <v>718436.29999999958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'20171101'!B11+'20171102'!B9</f>
        <v>1388949.1400000004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2184.5100000000002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'20171101'!B13+'20171102'!B12</f>
        <v>230579.59000000008</v>
      </c>
      <c r="E13" s="2"/>
      <c r="G13" s="1"/>
      <c r="H13" s="1" t="s">
        <v>30</v>
      </c>
      <c r="I13" s="15">
        <v>107603520</v>
      </c>
    </row>
    <row r="14" spans="1:10" x14ac:dyDescent="0.25">
      <c r="A14" s="1" t="s">
        <v>333</v>
      </c>
      <c r="B14" s="3">
        <v>54699934</v>
      </c>
      <c r="G14" s="1"/>
      <c r="H14" s="1" t="s">
        <v>31</v>
      </c>
      <c r="I14" s="15">
        <v>-23678280</v>
      </c>
    </row>
    <row r="15" spans="1:10" x14ac:dyDescent="0.25">
      <c r="A15" s="1"/>
      <c r="B15" s="2"/>
      <c r="G15" s="1"/>
      <c r="H15" s="1" t="s">
        <v>32</v>
      </c>
      <c r="I15" s="15">
        <f>I14+I13</f>
        <v>83925240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6980146.8799999999</v>
      </c>
    </row>
    <row r="18" spans="1:22" x14ac:dyDescent="0.25">
      <c r="G18" s="1" t="s">
        <v>12</v>
      </c>
      <c r="H18" s="2"/>
      <c r="I18" s="15">
        <v>16140528</v>
      </c>
    </row>
    <row r="19" spans="1:22" x14ac:dyDescent="0.25">
      <c r="A19" s="2"/>
      <c r="G19" s="1" t="s">
        <v>24</v>
      </c>
      <c r="H19" s="2"/>
      <c r="I19" s="15">
        <f>I18+I17-I16</f>
        <v>9120674.879999999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361677.02</v>
      </c>
      <c r="N21" s="2"/>
    </row>
    <row r="22" spans="1:22" x14ac:dyDescent="0.25">
      <c r="G22" s="1"/>
      <c r="H22" s="1" t="s">
        <v>39</v>
      </c>
      <c r="I22" s="15">
        <v>85237.36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482153.23</v>
      </c>
    </row>
    <row r="26" spans="1:22" x14ac:dyDescent="0.25">
      <c r="A26" s="1" t="s">
        <v>71</v>
      </c>
      <c r="B26" s="2">
        <f>B4+E5+I18</f>
        <v>222210883.63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1431169.1199999996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2976.4300000000003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1866</v>
      </c>
      <c r="D33" s="1" t="s">
        <v>74</v>
      </c>
      <c r="E33" s="2">
        <v>15138376</v>
      </c>
      <c r="G33" s="16" t="s">
        <v>296</v>
      </c>
      <c r="H33" s="2">
        <f>E33</f>
        <v>15138376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8041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2823</v>
      </c>
      <c r="D35" s="1" t="s">
        <v>76</v>
      </c>
      <c r="E35" s="2">
        <v>87991</v>
      </c>
      <c r="G35" s="40" t="s">
        <v>298</v>
      </c>
      <c r="H35" s="41">
        <f>H33+H34</f>
        <v>15143533.605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13011</v>
      </c>
      <c r="D37" s="1" t="s">
        <v>78</v>
      </c>
      <c r="E37" s="2">
        <v>-1229460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3261386</v>
      </c>
    </row>
    <row r="39" spans="1:23" x14ac:dyDescent="0.25">
      <c r="A39" s="1" t="s">
        <v>103</v>
      </c>
      <c r="B39" s="3"/>
      <c r="D39" s="1" t="s">
        <v>80</v>
      </c>
      <c r="E39" s="10">
        <v>-24987</v>
      </c>
    </row>
    <row r="40" spans="1:23" s="9" customFormat="1" x14ac:dyDescent="0.25">
      <c r="A40"/>
      <c r="B40"/>
      <c r="D40" s="1" t="s">
        <v>81</v>
      </c>
      <c r="E40" s="2">
        <v>-1300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" sqref="D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13466436.73</v>
      </c>
      <c r="D3" s="1" t="s">
        <v>1</v>
      </c>
      <c r="E3" s="18">
        <v>57348296.579999998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148085598.53</v>
      </c>
      <c r="D4" s="1" t="s">
        <v>11</v>
      </c>
      <c r="E4" s="38">
        <v>7494476.3799999999</v>
      </c>
      <c r="H4" s="1" t="s">
        <v>341</v>
      </c>
      <c r="I4" s="13">
        <v>42</v>
      </c>
      <c r="J4" s="13"/>
    </row>
    <row r="5" spans="1:10" x14ac:dyDescent="0.25">
      <c r="A5" s="1" t="s">
        <v>3</v>
      </c>
      <c r="B5" s="2">
        <v>185557429.5</v>
      </c>
      <c r="D5" s="1" t="s">
        <v>12</v>
      </c>
      <c r="E5" s="2">
        <v>49853820.200000003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37471830.969999999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432</v>
      </c>
      <c r="G8" s="1"/>
    </row>
    <row r="9" spans="1:10" x14ac:dyDescent="0.25">
      <c r="A9" s="1" t="s">
        <v>82</v>
      </c>
      <c r="B9" s="2">
        <v>5394.24</v>
      </c>
      <c r="D9" s="1" t="s">
        <v>88</v>
      </c>
      <c r="E9" s="3">
        <v>498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'20171031'!E10+'20171101'!E8</f>
        <v>718113.09999999963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'20171031'!B11+'20171101'!B9</f>
        <v>1386860.3600000003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2212.19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'20171031'!B13+'20171101'!B12</f>
        <v>228395.08000000007</v>
      </c>
      <c r="E13" s="2"/>
      <c r="G13" s="1"/>
      <c r="H13" s="1" t="s">
        <v>30</v>
      </c>
      <c r="I13" s="15">
        <v>95837760</v>
      </c>
    </row>
    <row r="14" spans="1:10" x14ac:dyDescent="0.25">
      <c r="A14" s="1" t="s">
        <v>333</v>
      </c>
      <c r="B14" s="3">
        <v>51941634</v>
      </c>
      <c r="G14" s="1"/>
      <c r="H14" s="1" t="s">
        <v>31</v>
      </c>
      <c r="I14" s="15">
        <v>-16928400</v>
      </c>
    </row>
    <row r="15" spans="1:10" x14ac:dyDescent="0.25">
      <c r="A15" s="1"/>
      <c r="B15" s="2"/>
      <c r="G15" s="1"/>
      <c r="H15" s="1" t="s">
        <v>32</v>
      </c>
      <c r="I15" s="15">
        <f>I14+I13</f>
        <v>78909360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6783973.5999999996</v>
      </c>
    </row>
    <row r="18" spans="1:22" x14ac:dyDescent="0.25">
      <c r="G18" s="1" t="s">
        <v>12</v>
      </c>
      <c r="H18" s="2"/>
      <c r="I18" s="15">
        <v>14375664</v>
      </c>
    </row>
    <row r="19" spans="1:22" x14ac:dyDescent="0.25">
      <c r="A19" s="2"/>
      <c r="G19" s="1" t="s">
        <v>24</v>
      </c>
      <c r="H19" s="2"/>
      <c r="I19" s="15">
        <f>I18+I17-I16</f>
        <v>9159637.6000000015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359645.3</v>
      </c>
      <c r="N21" s="2"/>
    </row>
    <row r="22" spans="1:22" x14ac:dyDescent="0.25">
      <c r="G22" s="1"/>
      <c r="H22" s="1" t="s">
        <v>39</v>
      </c>
      <c r="I22" s="15">
        <v>84768.639999999999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479652.79</v>
      </c>
    </row>
    <row r="26" spans="1:22" x14ac:dyDescent="0.25">
      <c r="A26" s="1" t="s">
        <v>71</v>
      </c>
      <c r="B26" s="2">
        <f>B4+E5+I18</f>
        <v>212315082.73000002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1426160.9699999997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2974.86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1585</v>
      </c>
      <c r="D33" s="1" t="s">
        <v>74</v>
      </c>
      <c r="E33" s="2">
        <v>15050385</v>
      </c>
      <c r="G33" s="16" t="s">
        <v>296</v>
      </c>
      <c r="H33" s="2">
        <f>E33</f>
        <v>15050385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7950</v>
      </c>
      <c r="D34" s="1" t="s">
        <v>75</v>
      </c>
      <c r="E34" s="2">
        <v>15187851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2784</v>
      </c>
      <c r="D35" s="1" t="s">
        <v>76</v>
      </c>
      <c r="E35" s="2">
        <v>-176464</v>
      </c>
      <c r="G35" s="40" t="s">
        <v>298</v>
      </c>
      <c r="H35" s="41">
        <f>H33+H34</f>
        <v>15055542.605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207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12526</v>
      </c>
      <c r="D37" s="1" t="s">
        <v>78</v>
      </c>
      <c r="E37" s="2">
        <v>-3174230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2931418</v>
      </c>
    </row>
    <row r="39" spans="1:23" x14ac:dyDescent="0.25">
      <c r="A39" s="1" t="s">
        <v>103</v>
      </c>
      <c r="B39" s="3"/>
      <c r="D39" s="1" t="s">
        <v>80</v>
      </c>
      <c r="E39" s="10">
        <v>-16553</v>
      </c>
    </row>
    <row r="40" spans="1:23" s="9" customFormat="1" x14ac:dyDescent="0.25">
      <c r="A40"/>
      <c r="B40"/>
      <c r="D40" s="1" t="s">
        <v>81</v>
      </c>
      <c r="E40" s="2">
        <v>-3445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12685205.109999999</v>
      </c>
      <c r="D3" s="1" t="s">
        <v>1</v>
      </c>
      <c r="E3" s="18">
        <v>57220480.579999998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152392978.87</v>
      </c>
      <c r="D4" s="1" t="s">
        <v>11</v>
      </c>
      <c r="E4" s="38">
        <v>8056573.9800000004</v>
      </c>
      <c r="H4" s="1" t="s">
        <v>341</v>
      </c>
      <c r="I4" s="13">
        <v>35</v>
      </c>
      <c r="J4" s="13">
        <v>-1</v>
      </c>
    </row>
    <row r="5" spans="1:10" x14ac:dyDescent="0.25">
      <c r="A5" s="1" t="s">
        <v>3</v>
      </c>
      <c r="B5" s="2">
        <v>186081899.05000001</v>
      </c>
      <c r="D5" s="1" t="s">
        <v>12</v>
      </c>
      <c r="E5" s="2">
        <v>49163906.600000001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33688920.18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776</v>
      </c>
      <c r="G8" s="1"/>
    </row>
    <row r="9" spans="1:10" x14ac:dyDescent="0.25">
      <c r="A9" s="1" t="s">
        <v>82</v>
      </c>
      <c r="B9" s="2">
        <v>3715.07</v>
      </c>
      <c r="D9" s="1" t="s">
        <v>88</v>
      </c>
      <c r="E9" s="3">
        <v>620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'20171030'!E10+'20171031'!E8</f>
        <v>717681.09999999963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'20171030'!B11+'20171031'!B9</f>
        <v>1381466.1200000003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2235.94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'20171030'!B13+'20171031'!B12</f>
        <v>226182.89000000007</v>
      </c>
      <c r="E13" s="2"/>
      <c r="G13" s="1"/>
      <c r="H13" s="1" t="s">
        <v>30</v>
      </c>
      <c r="I13" s="15">
        <v>87556800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-18609000</v>
      </c>
    </row>
    <row r="15" spans="1:10" x14ac:dyDescent="0.25">
      <c r="A15" s="1"/>
      <c r="B15" s="2"/>
      <c r="G15" s="1"/>
      <c r="H15" s="1" t="s">
        <v>32</v>
      </c>
      <c r="I15" s="15">
        <f>I14+I13</f>
        <v>68947800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8031140.9000000004</v>
      </c>
    </row>
    <row r="18" spans="1:22" x14ac:dyDescent="0.25">
      <c r="G18" s="1" t="s">
        <v>12</v>
      </c>
      <c r="H18" s="2"/>
      <c r="I18" s="15">
        <v>13112640</v>
      </c>
    </row>
    <row r="19" spans="1:22" x14ac:dyDescent="0.25">
      <c r="A19" s="2"/>
      <c r="G19" s="1" t="s">
        <v>24</v>
      </c>
      <c r="H19" s="2"/>
      <c r="I19" s="15">
        <f>I18+I17-I16</f>
        <v>9143780.8999999985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358469.33</v>
      </c>
      <c r="N21" s="2"/>
    </row>
    <row r="22" spans="1:22" x14ac:dyDescent="0.25">
      <c r="G22" s="1"/>
      <c r="H22" s="1" t="s">
        <v>39</v>
      </c>
      <c r="I22" s="15">
        <v>84497.34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478205.52</v>
      </c>
    </row>
    <row r="26" spans="1:22" x14ac:dyDescent="0.25">
      <c r="A26" s="1" t="s">
        <v>71</v>
      </c>
      <c r="B26" s="2">
        <f>B4+E5+I18</f>
        <v>214669525.47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1422069.5099999998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3342.61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1384</v>
      </c>
      <c r="D33" s="1" t="s">
        <v>74</v>
      </c>
      <c r="E33" s="2">
        <v>15226849</v>
      </c>
      <c r="G33" s="16" t="s">
        <v>296</v>
      </c>
      <c r="H33" s="2">
        <f>E33</f>
        <v>15226849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7755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2767</v>
      </c>
      <c r="D35" s="1" t="s">
        <v>76</v>
      </c>
      <c r="E35" s="2">
        <v>-54110</v>
      </c>
      <c r="G35" s="40" t="s">
        <v>298</v>
      </c>
      <c r="H35" s="41">
        <f>H33+H34</f>
        <v>15232006.605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202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-1780104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2443427</v>
      </c>
    </row>
    <row r="39" spans="1:23" x14ac:dyDescent="0.25">
      <c r="A39" s="1" t="s">
        <v>103</v>
      </c>
      <c r="B39" s="3"/>
      <c r="D39" s="1" t="s">
        <v>80</v>
      </c>
      <c r="E39" s="10">
        <v>-19765</v>
      </c>
    </row>
    <row r="40" spans="1:23" s="9" customFormat="1" x14ac:dyDescent="0.25">
      <c r="A40"/>
      <c r="B40"/>
      <c r="D40" s="1" t="s">
        <v>81</v>
      </c>
      <c r="E40" s="2">
        <v>-2273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8940677.9800000004</v>
      </c>
      <c r="D3" s="1" t="s">
        <v>1</v>
      </c>
      <c r="E3" s="18">
        <v>57231988.579999998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158789658.47999999</v>
      </c>
      <c r="D4" s="1" t="s">
        <v>11</v>
      </c>
      <c r="E4" s="38">
        <v>7148581.5800000001</v>
      </c>
      <c r="H4" s="1" t="s">
        <v>341</v>
      </c>
      <c r="I4" s="13">
        <v>129</v>
      </c>
      <c r="J4" s="13">
        <v>-1</v>
      </c>
    </row>
    <row r="5" spans="1:10" x14ac:dyDescent="0.25">
      <c r="A5" s="1" t="s">
        <v>3</v>
      </c>
      <c r="B5" s="2">
        <v>186732963.84999999</v>
      </c>
      <c r="D5" s="1" t="s">
        <v>12</v>
      </c>
      <c r="E5" s="2">
        <v>50083407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27943305.370000001</v>
      </c>
      <c r="D6" s="1" t="s">
        <v>4</v>
      </c>
      <c r="E6" s="2">
        <v>11000000</v>
      </c>
      <c r="H6" s="1" t="s">
        <v>323</v>
      </c>
      <c r="I6" s="13"/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857.6</v>
      </c>
      <c r="G8" s="1"/>
    </row>
    <row r="9" spans="1:10" x14ac:dyDescent="0.25">
      <c r="A9" s="1" t="s">
        <v>82</v>
      </c>
      <c r="B9" s="2">
        <v>2627.39</v>
      </c>
      <c r="D9" s="1" t="s">
        <v>88</v>
      </c>
      <c r="E9" s="3">
        <v>840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'20171027'!E10+'20171030'!E8</f>
        <v>716905.09999999963</v>
      </c>
      <c r="G10" s="1"/>
      <c r="H10" s="1" t="s">
        <v>42</v>
      </c>
      <c r="I10" s="3">
        <f>SUMIF(I4:I8,"&gt;=0")</f>
        <v>199</v>
      </c>
    </row>
    <row r="11" spans="1:10" x14ac:dyDescent="0.25">
      <c r="A11" s="1" t="s">
        <v>84</v>
      </c>
      <c r="B11" s="2">
        <f>'20171027'!B11+'20171030'!B9</f>
        <v>1377751.0500000003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2235.66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'20171027'!B13+'20171030'!B12</f>
        <v>223946.95000000007</v>
      </c>
      <c r="E13" s="2"/>
      <c r="G13" s="1"/>
      <c r="H13" s="1" t="s">
        <v>30</v>
      </c>
      <c r="I13" s="15">
        <v>83893740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-22128480</v>
      </c>
    </row>
    <row r="15" spans="1:10" x14ac:dyDescent="0.25">
      <c r="A15" s="1"/>
      <c r="B15" s="2"/>
      <c r="G15" s="1"/>
      <c r="H15" s="1" t="s">
        <v>32</v>
      </c>
      <c r="I15" s="15">
        <f>I14+I13</f>
        <v>61765260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8926786.5700000003</v>
      </c>
    </row>
    <row r="18" spans="1:22" x14ac:dyDescent="0.25">
      <c r="G18" s="1" t="s">
        <v>12</v>
      </c>
      <c r="H18" s="2"/>
      <c r="I18" s="15">
        <v>12543921</v>
      </c>
    </row>
    <row r="19" spans="1:22" x14ac:dyDescent="0.25">
      <c r="A19" s="2"/>
      <c r="G19" s="1" t="s">
        <v>24</v>
      </c>
      <c r="H19" s="2"/>
      <c r="I19" s="15">
        <f>I18+I17-I16</f>
        <v>9470707.5700000003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357036.01</v>
      </c>
      <c r="N21" s="2"/>
    </row>
    <row r="22" spans="1:22" x14ac:dyDescent="0.25">
      <c r="G22" s="1"/>
      <c r="H22" s="1" t="s">
        <v>39</v>
      </c>
      <c r="I22" s="15">
        <v>84166.67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476441.52999999997</v>
      </c>
    </row>
    <row r="26" spans="1:22" x14ac:dyDescent="0.25">
      <c r="A26" s="1" t="s">
        <v>71</v>
      </c>
      <c r="B26" s="2">
        <f>B4+E5+I18</f>
        <v>221416986.47999999</v>
      </c>
      <c r="G26" s="1"/>
      <c r="H26" s="1" t="s">
        <v>355</v>
      </c>
      <c r="I26" s="2">
        <v>155.07</v>
      </c>
    </row>
    <row r="27" spans="1:22" x14ac:dyDescent="0.25">
      <c r="A27" s="1" t="s">
        <v>90</v>
      </c>
      <c r="B27" s="2">
        <f>$B$13+$E$10+$I$25</f>
        <v>1417293.5799999996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3248.33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1526</v>
      </c>
      <c r="D33" s="1" t="s">
        <v>74</v>
      </c>
      <c r="E33" s="2">
        <v>15280959</v>
      </c>
      <c r="G33" s="16" t="s">
        <v>296</v>
      </c>
      <c r="H33" s="2">
        <f>E33</f>
        <v>15280959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7807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2730</v>
      </c>
      <c r="D35" s="1" t="s">
        <v>76</v>
      </c>
      <c r="E35" s="2">
        <v>651970</v>
      </c>
      <c r="G35" s="40" t="s">
        <v>298</v>
      </c>
      <c r="H35" s="41">
        <f>H33+H34</f>
        <v>15286116.605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129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12192</v>
      </c>
      <c r="D37" s="1" t="s">
        <v>78</v>
      </c>
      <c r="E37" s="2">
        <v>-818262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2352738</v>
      </c>
    </row>
    <row r="39" spans="1:23" x14ac:dyDescent="0.25">
      <c r="A39" s="1" t="s">
        <v>103</v>
      </c>
      <c r="B39" s="3"/>
      <c r="D39" s="1" t="s">
        <v>80</v>
      </c>
      <c r="E39" s="10">
        <v>-19781</v>
      </c>
    </row>
    <row r="40" spans="1:23" s="9" customFormat="1" x14ac:dyDescent="0.25">
      <c r="A40"/>
      <c r="B40"/>
      <c r="D40" s="1" t="s">
        <v>81</v>
      </c>
      <c r="E40" s="2">
        <v>-5139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10065243.68</v>
      </c>
      <c r="D3" s="1" t="s">
        <v>1</v>
      </c>
      <c r="E3" s="18">
        <v>54912267.18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158095819.31</v>
      </c>
      <c r="D4" s="1" t="s">
        <v>11</v>
      </c>
      <c r="E4" s="38">
        <v>8510750.5800000001</v>
      </c>
      <c r="H4" s="1" t="s">
        <v>341</v>
      </c>
      <c r="I4" s="13">
        <v>29</v>
      </c>
      <c r="J4" s="13">
        <v>-3</v>
      </c>
    </row>
    <row r="5" spans="1:10" x14ac:dyDescent="0.25">
      <c r="A5" s="1" t="s">
        <v>3</v>
      </c>
      <c r="B5" s="2">
        <v>186166832.84</v>
      </c>
      <c r="D5" s="1" t="s">
        <v>12</v>
      </c>
      <c r="E5" s="2">
        <v>46401516.600000001</v>
      </c>
      <c r="H5" s="1" t="s">
        <v>238</v>
      </c>
      <c r="I5" s="13">
        <v>69</v>
      </c>
      <c r="J5" s="13">
        <v>-2</v>
      </c>
    </row>
    <row r="6" spans="1:10" x14ac:dyDescent="0.25">
      <c r="A6" s="1" t="s">
        <v>11</v>
      </c>
      <c r="B6" s="37">
        <v>28071013.530000001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905.6</v>
      </c>
      <c r="G8" s="1"/>
    </row>
    <row r="9" spans="1:10" x14ac:dyDescent="0.25">
      <c r="A9" s="1" t="s">
        <v>82</v>
      </c>
      <c r="B9" s="2">
        <v>5769.85</v>
      </c>
      <c r="D9" s="1" t="s">
        <v>88</v>
      </c>
      <c r="E9" s="3">
        <v>929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'20171026'!E10+'20171027'!E8</f>
        <v>716047.49999999965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'20171026'!B11+'20171027'!B9</f>
        <v>1375123.6600000004</v>
      </c>
      <c r="E11" s="2"/>
      <c r="G11" s="1"/>
      <c r="H11" s="1" t="s">
        <v>43</v>
      </c>
      <c r="I11" s="3">
        <f>SUM(J4:J7)</f>
        <v>-30</v>
      </c>
    </row>
    <row r="12" spans="1:10" x14ac:dyDescent="0.25">
      <c r="A12" s="1" t="s">
        <v>86</v>
      </c>
      <c r="B12" s="18">
        <v>2255.25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'20171026'!B13+'20171027'!B12</f>
        <v>221711.29000000007</v>
      </c>
      <c r="E13" s="2"/>
      <c r="G13" s="1"/>
      <c r="H13" s="1" t="s">
        <v>30</v>
      </c>
      <c r="I13" s="15">
        <v>82646400</v>
      </c>
    </row>
    <row r="14" spans="1:10" x14ac:dyDescent="0.25">
      <c r="A14" s="1" t="s">
        <v>333</v>
      </c>
      <c r="B14" s="3">
        <v>55923530</v>
      </c>
      <c r="G14" s="1"/>
      <c r="H14" s="1" t="s">
        <v>31</v>
      </c>
      <c r="I14" s="15">
        <v>-25200960</v>
      </c>
    </row>
    <row r="15" spans="1:10" x14ac:dyDescent="0.25">
      <c r="A15" s="1"/>
      <c r="B15" s="2"/>
      <c r="G15" s="1"/>
      <c r="H15" s="1" t="s">
        <v>32</v>
      </c>
      <c r="I15" s="15">
        <f>I14+I13</f>
        <v>57445440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8329045.6399999997</v>
      </c>
    </row>
    <row r="18" spans="1:22" x14ac:dyDescent="0.25">
      <c r="G18" s="1" t="s">
        <v>12</v>
      </c>
      <c r="H18" s="2"/>
      <c r="I18" s="15">
        <v>12396960</v>
      </c>
    </row>
    <row r="19" spans="1:22" x14ac:dyDescent="0.25">
      <c r="A19" s="2"/>
      <c r="G19" s="1" t="s">
        <v>24</v>
      </c>
      <c r="H19" s="2"/>
      <c r="I19" s="15">
        <f>I18+I17-I16</f>
        <v>8726005.6400000006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356363.83</v>
      </c>
      <c r="N21" s="2"/>
    </row>
    <row r="22" spans="1:22" x14ac:dyDescent="0.25">
      <c r="G22" s="1"/>
      <c r="H22" s="1" t="s">
        <v>39</v>
      </c>
      <c r="I22" s="15">
        <v>84011.6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475614.28</v>
      </c>
    </row>
    <row r="26" spans="1:22" x14ac:dyDescent="0.25">
      <c r="A26" s="1" t="s">
        <v>71</v>
      </c>
      <c r="B26" s="2">
        <f>B4+E5+I18</f>
        <v>216894295.91</v>
      </c>
      <c r="G26" s="1"/>
      <c r="H26" s="1" t="s">
        <v>355</v>
      </c>
      <c r="I26" s="2">
        <v>211.77</v>
      </c>
    </row>
    <row r="27" spans="1:22" x14ac:dyDescent="0.25">
      <c r="A27" s="1" t="s">
        <v>90</v>
      </c>
      <c r="B27" s="2">
        <f>$B$13+$E$10+$I$25</f>
        <v>1413373.0699999998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3372.62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1412</v>
      </c>
      <c r="D33" s="1" t="s">
        <v>74</v>
      </c>
      <c r="E33" s="2">
        <v>14628989</v>
      </c>
      <c r="G33" s="16" t="s">
        <v>296</v>
      </c>
      <c r="H33" s="2">
        <f>E33</f>
        <v>14628989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7809</v>
      </c>
      <c r="D34" s="1" t="s">
        <v>75</v>
      </c>
      <c r="E34" s="2">
        <v>14324019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2769</v>
      </c>
      <c r="D35" s="1" t="s">
        <v>76</v>
      </c>
      <c r="E35" s="2">
        <v>-46720</v>
      </c>
      <c r="G35" s="40" t="s">
        <v>298</v>
      </c>
      <c r="H35" s="41">
        <f>H33+H34</f>
        <v>14634146.605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118</v>
      </c>
      <c r="D36" s="1" t="s">
        <v>77</v>
      </c>
      <c r="E36" s="2">
        <v>-256467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-2077295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2538592</v>
      </c>
    </row>
    <row r="39" spans="1:23" x14ac:dyDescent="0.25">
      <c r="A39" s="1" t="s">
        <v>103</v>
      </c>
      <c r="B39" s="3"/>
      <c r="D39" s="1" t="s">
        <v>80</v>
      </c>
      <c r="E39" s="10">
        <v>-15456</v>
      </c>
    </row>
    <row r="40" spans="1:23" s="9" customFormat="1" x14ac:dyDescent="0.25">
      <c r="A40"/>
      <c r="B40"/>
      <c r="D40" s="1" t="s">
        <v>81</v>
      </c>
      <c r="E40" s="2">
        <v>-3214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0"/>
  <sheetViews>
    <sheetView zoomScale="80" zoomScaleNormal="80" workbookViewId="0">
      <selection activeCell="E65" sqref="E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15124260.890000001</v>
      </c>
      <c r="D3" s="1" t="s">
        <v>1</v>
      </c>
      <c r="E3" s="18">
        <v>58391088.380000003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151685513.46000001</v>
      </c>
      <c r="D4" s="1" t="s">
        <v>11</v>
      </c>
      <c r="E4" s="38">
        <v>14920238.98</v>
      </c>
      <c r="H4" s="1" t="s">
        <v>341</v>
      </c>
      <c r="I4" s="13">
        <v>27</v>
      </c>
      <c r="J4" s="13"/>
    </row>
    <row r="5" spans="1:10" x14ac:dyDescent="0.25">
      <c r="A5" s="1" t="s">
        <v>3</v>
      </c>
      <c r="B5" s="2">
        <v>184811395.99000001</v>
      </c>
      <c r="D5" s="1" t="s">
        <v>12</v>
      </c>
      <c r="E5" s="2">
        <v>43432425.399999999</v>
      </c>
      <c r="H5" s="1" t="s">
        <v>238</v>
      </c>
      <c r="I5" s="13">
        <v>69</v>
      </c>
      <c r="J5" s="13"/>
    </row>
    <row r="6" spans="1:10" x14ac:dyDescent="0.25">
      <c r="A6" s="1" t="s">
        <v>11</v>
      </c>
      <c r="B6" s="37">
        <v>33125882.530000001</v>
      </c>
      <c r="D6" s="1" t="s">
        <v>4</v>
      </c>
      <c r="E6" s="2">
        <v>11000000</v>
      </c>
      <c r="H6" s="1" t="s">
        <v>323</v>
      </c>
      <c r="I6" s="13">
        <v>-24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972.8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935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'20171025'!E10+'20171026'!E8</f>
        <v>715141.89999999967</v>
      </c>
      <c r="G10" s="1"/>
      <c r="H10" s="1" t="s">
        <v>42</v>
      </c>
      <c r="I10" s="3">
        <f>SUMIF(I4:I8,"&gt;=0")</f>
        <v>97</v>
      </c>
    </row>
    <row r="11" spans="1:10" x14ac:dyDescent="0.25">
      <c r="A11" s="1" t="s">
        <v>84</v>
      </c>
      <c r="B11" s="2">
        <f>'20171025'!B11+'20171026'!B9</f>
        <v>1369353.8100000003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2164.2600000000002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'20171025'!B13+'20171026'!B12</f>
        <v>219456.04000000007</v>
      </c>
      <c r="E13" s="2"/>
      <c r="G13" s="1"/>
      <c r="H13" s="1" t="s">
        <v>30</v>
      </c>
      <c r="I13" s="15">
        <v>80309700</v>
      </c>
    </row>
    <row r="14" spans="1:10" x14ac:dyDescent="0.25">
      <c r="A14" s="1" t="s">
        <v>333</v>
      </c>
      <c r="B14" s="3">
        <v>52774730</v>
      </c>
      <c r="G14" s="1"/>
      <c r="H14" s="1" t="s">
        <v>31</v>
      </c>
      <c r="I14" s="15">
        <v>-20829420</v>
      </c>
    </row>
    <row r="15" spans="1:10" x14ac:dyDescent="0.25">
      <c r="A15" s="1"/>
      <c r="B15" s="2"/>
      <c r="G15" s="1"/>
      <c r="H15" s="1" t="s">
        <v>32</v>
      </c>
      <c r="I15" s="15">
        <f>I14+I13</f>
        <v>59480280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8211015.4100000001</v>
      </c>
    </row>
    <row r="18" spans="1:22" x14ac:dyDescent="0.25">
      <c r="G18" s="1" t="s">
        <v>12</v>
      </c>
      <c r="H18" s="2"/>
      <c r="I18" s="15">
        <v>12046455</v>
      </c>
    </row>
    <row r="19" spans="1:22" x14ac:dyDescent="0.25">
      <c r="A19" s="2"/>
      <c r="G19" s="1" t="s">
        <v>24</v>
      </c>
      <c r="H19" s="2"/>
      <c r="I19" s="15">
        <f>I18+I17-I16</f>
        <v>8257470.4100000001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355445.83</v>
      </c>
      <c r="N21" s="2"/>
    </row>
    <row r="22" spans="1:22" x14ac:dyDescent="0.25">
      <c r="G22" s="1"/>
      <c r="H22" s="1" t="s">
        <v>39</v>
      </c>
      <c r="I22" s="15">
        <v>83799.83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474484.51</v>
      </c>
    </row>
    <row r="26" spans="1:22" x14ac:dyDescent="0.25">
      <c r="A26" s="1" t="s">
        <v>71</v>
      </c>
      <c r="B26" s="2">
        <f>B4+E5+I18</f>
        <v>207164393.86000001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1409082.4499999997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3366.1200000000003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1293</v>
      </c>
      <c r="D33" s="1" t="s">
        <v>74</v>
      </c>
      <c r="E33" s="2">
        <v>14675708</v>
      </c>
      <c r="G33" s="16" t="s">
        <v>296</v>
      </c>
      <c r="H33" s="2">
        <f>E33</f>
        <v>14675708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7782</v>
      </c>
      <c r="D34" s="1" t="s">
        <v>75</v>
      </c>
      <c r="E34" s="2">
        <v>14577654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2770</v>
      </c>
      <c r="D35" s="1" t="s">
        <v>76</v>
      </c>
      <c r="E35" s="2">
        <v>-146437</v>
      </c>
      <c r="G35" s="40" t="s">
        <v>298</v>
      </c>
      <c r="H35" s="41">
        <f>H33+H34</f>
        <v>14680865.605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0</v>
      </c>
      <c r="D36" s="1" t="s">
        <v>77</v>
      </c>
      <c r="E36" s="2">
        <v>-215380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11845</v>
      </c>
      <c r="D37" s="1" t="s">
        <v>78</v>
      </c>
      <c r="E37" s="2">
        <v>-2612534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2290999</v>
      </c>
    </row>
    <row r="39" spans="1:23" x14ac:dyDescent="0.25">
      <c r="A39" s="1" t="s">
        <v>103</v>
      </c>
      <c r="B39" s="3"/>
      <c r="D39" s="1" t="s">
        <v>80</v>
      </c>
      <c r="E39" s="10">
        <v>-15662</v>
      </c>
    </row>
    <row r="40" spans="1:23" s="9" customFormat="1" x14ac:dyDescent="0.25">
      <c r="A40"/>
      <c r="B40"/>
      <c r="D40" s="1" t="s">
        <v>81</v>
      </c>
      <c r="E40" s="2">
        <v>-1898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4" spans="1:9" ht="15.6" x14ac:dyDescent="0.25">
      <c r="A54" s="7" t="s">
        <v>109</v>
      </c>
    </row>
    <row r="55" spans="1:9" x14ac:dyDescent="0.25">
      <c r="A55" s="16" t="s">
        <v>51</v>
      </c>
      <c r="B55" s="16" t="s">
        <v>52</v>
      </c>
      <c r="C55" s="26"/>
      <c r="D55" s="16" t="s">
        <v>157</v>
      </c>
      <c r="E55" s="28" t="s">
        <v>53</v>
      </c>
      <c r="F55" s="26"/>
      <c r="G55" s="29" t="s">
        <v>54</v>
      </c>
      <c r="H55" s="29" t="s">
        <v>55</v>
      </c>
      <c r="I55" s="29" t="s">
        <v>144</v>
      </c>
    </row>
    <row r="56" spans="1:9" x14ac:dyDescent="0.25">
      <c r="A56" s="22" t="s">
        <v>361</v>
      </c>
      <c r="B56" s="22" t="s">
        <v>365</v>
      </c>
      <c r="C56" s="15"/>
      <c r="D56" s="22" t="s">
        <v>196</v>
      </c>
      <c r="E56" s="36">
        <v>21</v>
      </c>
      <c r="F56" s="22"/>
      <c r="G56" s="22">
        <v>2.6</v>
      </c>
      <c r="H56" s="36">
        <v>210000</v>
      </c>
      <c r="I56" s="2">
        <v>-546000</v>
      </c>
    </row>
    <row r="57" spans="1:9" x14ac:dyDescent="0.25">
      <c r="A57" s="22" t="s">
        <v>362</v>
      </c>
      <c r="B57" s="22" t="s">
        <v>366</v>
      </c>
      <c r="C57" s="15"/>
      <c r="D57" s="22" t="s">
        <v>196</v>
      </c>
      <c r="E57" s="36">
        <v>55</v>
      </c>
      <c r="F57" s="22"/>
      <c r="G57" s="22">
        <v>2.7</v>
      </c>
      <c r="H57" s="36">
        <v>550000</v>
      </c>
      <c r="I57" s="2">
        <v>-1485000</v>
      </c>
    </row>
    <row r="58" spans="1:9" x14ac:dyDescent="0.25">
      <c r="A58" s="22" t="s">
        <v>363</v>
      </c>
      <c r="B58" s="22" t="s">
        <v>367</v>
      </c>
      <c r="C58" s="15"/>
      <c r="D58" s="22" t="s">
        <v>196</v>
      </c>
      <c r="E58" s="36">
        <v>50</v>
      </c>
      <c r="F58" s="22"/>
      <c r="G58" s="22">
        <v>2.75</v>
      </c>
      <c r="H58" s="36">
        <v>500000</v>
      </c>
      <c r="I58" s="2">
        <v>-1375000</v>
      </c>
    </row>
    <row r="59" spans="1:9" x14ac:dyDescent="0.25">
      <c r="A59" s="22" t="s">
        <v>364</v>
      </c>
      <c r="B59" s="22" t="s">
        <v>368</v>
      </c>
      <c r="C59" s="15"/>
      <c r="D59" s="22" t="s">
        <v>369</v>
      </c>
      <c r="E59" s="36">
        <v>10</v>
      </c>
      <c r="F59" s="22"/>
      <c r="G59" s="22">
        <v>2.85</v>
      </c>
      <c r="H59" s="36">
        <v>100000</v>
      </c>
      <c r="I59" s="2">
        <v>-285000</v>
      </c>
    </row>
    <row r="60" spans="1:9" x14ac:dyDescent="0.25">
      <c r="A60" s="39" t="s">
        <v>19</v>
      </c>
      <c r="B60" s="39"/>
      <c r="C60" s="2"/>
      <c r="D60" s="2"/>
      <c r="E60" s="2"/>
      <c r="F60" s="2"/>
      <c r="G60" s="2"/>
      <c r="H60" s="28">
        <f>SUM(H56:H59)</f>
        <v>1360000</v>
      </c>
      <c r="I60" s="28">
        <f>SUM(I56:I59)</f>
        <v>-3691000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9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16748351.6</v>
      </c>
      <c r="D3" s="1" t="s">
        <v>1</v>
      </c>
      <c r="E3" s="18">
        <v>55322342.18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146453642.18000001</v>
      </c>
      <c r="D4" s="1" t="s">
        <v>11</v>
      </c>
      <c r="E4" s="38">
        <v>11676852.779999999</v>
      </c>
      <c r="H4" s="1" t="s">
        <v>341</v>
      </c>
      <c r="I4" s="13">
        <v>21</v>
      </c>
      <c r="J4" s="13"/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43645489.399999999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37750029.969999999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1547.2</v>
      </c>
      <c r="G8" s="1"/>
    </row>
    <row r="9" spans="1:10" x14ac:dyDescent="0.25">
      <c r="A9" s="1" t="s">
        <v>82</v>
      </c>
      <c r="B9" s="2">
        <v>1678.37</v>
      </c>
      <c r="D9" s="1" t="s">
        <v>88</v>
      </c>
      <c r="E9" s="3">
        <v>1083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'20171024'!E10+'20171025'!E8</f>
        <v>714169.09999999963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'20171024'!B11+'20171025'!B9</f>
        <v>1367732.1700000004</v>
      </c>
      <c r="E11" s="2"/>
      <c r="G11" s="1"/>
      <c r="H11" s="1" t="s">
        <v>43</v>
      </c>
      <c r="I11" s="3">
        <f>SUM(J4:J7)</f>
        <v>-25</v>
      </c>
    </row>
    <row r="12" spans="1:10" x14ac:dyDescent="0.25">
      <c r="A12" s="1" t="s">
        <v>86</v>
      </c>
      <c r="B12" s="18">
        <v>2339.25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'20171024'!B13+'20171025'!B12</f>
        <v>217291.78000000006</v>
      </c>
      <c r="E13" s="2"/>
      <c r="G13" s="1"/>
      <c r="H13" s="1" t="s">
        <v>30</v>
      </c>
      <c r="I13" s="15">
        <v>77789280</v>
      </c>
    </row>
    <row r="14" spans="1:10" x14ac:dyDescent="0.25">
      <c r="A14" s="1" t="s">
        <v>333</v>
      </c>
      <c r="B14" s="3">
        <v>52193030</v>
      </c>
      <c r="G14" s="1"/>
      <c r="H14" s="1" t="s">
        <v>31</v>
      </c>
      <c r="I14" s="15">
        <v>-20816040</v>
      </c>
    </row>
    <row r="15" spans="1:10" x14ac:dyDescent="0.25">
      <c r="A15" s="1"/>
      <c r="B15" s="2"/>
      <c r="G15" s="1"/>
      <c r="H15" s="1" t="s">
        <v>32</v>
      </c>
      <c r="I15" s="15">
        <f>I14+I13</f>
        <v>56973240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8604656.1099999994</v>
      </c>
    </row>
    <row r="18" spans="1:22" x14ac:dyDescent="0.25">
      <c r="G18" s="1" t="s">
        <v>12</v>
      </c>
      <c r="H18" s="2"/>
      <c r="I18" s="15">
        <v>11677077</v>
      </c>
    </row>
    <row r="19" spans="1:22" x14ac:dyDescent="0.25">
      <c r="A19" s="2"/>
      <c r="G19" s="1" t="s">
        <v>24</v>
      </c>
      <c r="H19" s="2"/>
      <c r="I19" s="15">
        <f>I18+I17-I16</f>
        <v>8281733.1099999994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354701.56</v>
      </c>
      <c r="N21" s="2"/>
    </row>
    <row r="22" spans="1:22" x14ac:dyDescent="0.25">
      <c r="G22" s="1"/>
      <c r="H22" s="1" t="s">
        <v>39</v>
      </c>
      <c r="I22" s="15">
        <v>83628.13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473568.54</v>
      </c>
    </row>
    <row r="26" spans="1:22" x14ac:dyDescent="0.25">
      <c r="A26" s="1" t="s">
        <v>71</v>
      </c>
      <c r="B26" s="2">
        <f>B4+E5+I18</f>
        <v>201776208.58000001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1405029.4199999997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4115.51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869</v>
      </c>
      <c r="D33" s="1" t="s">
        <v>74</v>
      </c>
      <c r="E33" s="2">
        <v>14822145</v>
      </c>
      <c r="G33" s="16" t="s">
        <v>296</v>
      </c>
      <c r="H33" s="2">
        <f>E33</f>
        <v>14822145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1001</v>
      </c>
      <c r="D34" s="1" t="s">
        <v>75</v>
      </c>
      <c r="E34" s="2">
        <v>14793034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7669</v>
      </c>
      <c r="D35" s="1" t="s">
        <v>76</v>
      </c>
      <c r="E35" s="2">
        <v>300667</v>
      </c>
      <c r="G35" s="40" t="s">
        <v>298</v>
      </c>
      <c r="H35" s="41">
        <f>H33+H34</f>
        <v>14827302.605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2780</v>
      </c>
      <c r="D36" s="1" t="s">
        <v>77</v>
      </c>
      <c r="E36" s="2">
        <v>514828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12319</v>
      </c>
      <c r="D37" s="1" t="s">
        <v>78</v>
      </c>
      <c r="E37" s="2">
        <v>-1782894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2373204</v>
      </c>
    </row>
    <row r="39" spans="1:23" x14ac:dyDescent="0.25">
      <c r="A39" s="1" t="s">
        <v>103</v>
      </c>
      <c r="B39" s="3"/>
      <c r="D39" s="1" t="s">
        <v>80</v>
      </c>
      <c r="E39" s="10">
        <v>-20803</v>
      </c>
    </row>
    <row r="40" spans="1:23" s="9" customFormat="1" x14ac:dyDescent="0.25">
      <c r="A40"/>
      <c r="B40"/>
      <c r="D40" s="1" t="s">
        <v>81</v>
      </c>
      <c r="E40" s="2">
        <v>-1206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60" sqref="D6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23253365.989999998</v>
      </c>
      <c r="D3" s="1" t="s">
        <v>1</v>
      </c>
      <c r="E3" s="18">
        <v>53447482.380000003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158111071.91999999</v>
      </c>
      <c r="D4" s="1" t="s">
        <v>11</v>
      </c>
      <c r="E4" s="38">
        <v>10326292.18</v>
      </c>
      <c r="H4" s="1" t="s">
        <v>341</v>
      </c>
      <c r="I4" s="13">
        <v>20</v>
      </c>
      <c r="J4" s="13">
        <v>-2</v>
      </c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43121190.200000003</v>
      </c>
      <c r="H5" s="1" t="s">
        <v>238</v>
      </c>
      <c r="I5" s="13">
        <v>78</v>
      </c>
      <c r="J5" s="13"/>
    </row>
    <row r="6" spans="1:10" x14ac:dyDescent="0.25">
      <c r="A6" s="1" t="s">
        <v>11</v>
      </c>
      <c r="B6" s="37">
        <v>26253550.920000002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>
        <v>1</v>
      </c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908.8</v>
      </c>
      <c r="G8" s="1"/>
    </row>
    <row r="9" spans="1:10" x14ac:dyDescent="0.25">
      <c r="A9" s="1" t="s">
        <v>82</v>
      </c>
      <c r="B9" s="2">
        <v>184.9</v>
      </c>
      <c r="D9" s="1" t="s">
        <v>88</v>
      </c>
      <c r="E9" s="3">
        <v>595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'20171023'!E10+'20171024'!E8</f>
        <v>712621.89999999967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'20171023'!B11+'20171024'!B9</f>
        <v>1366053.8000000003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1382.47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'20171023'!B13+'20171024'!B12</f>
        <v>214952.53000000006</v>
      </c>
      <c r="E13" s="2"/>
      <c r="G13" s="1"/>
      <c r="H13" s="1" t="s">
        <v>30</v>
      </c>
      <c r="I13" s="15">
        <v>81553440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-21536400</v>
      </c>
    </row>
    <row r="15" spans="1:10" x14ac:dyDescent="0.25">
      <c r="A15" s="1"/>
      <c r="B15" s="2"/>
      <c r="G15" s="1"/>
      <c r="H15" s="1" t="s">
        <v>32</v>
      </c>
      <c r="I15" s="15">
        <f>I14+I13</f>
        <v>60017040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8715984.1699999999</v>
      </c>
    </row>
    <row r="18" spans="1:22" x14ac:dyDescent="0.25">
      <c r="G18" s="1" t="s">
        <v>12</v>
      </c>
      <c r="H18" s="2"/>
      <c r="I18" s="15">
        <v>12333016</v>
      </c>
    </row>
    <row r="19" spans="1:22" x14ac:dyDescent="0.25">
      <c r="A19" s="2"/>
      <c r="G19" s="1" t="s">
        <v>24</v>
      </c>
      <c r="H19" s="2"/>
      <c r="I19" s="15">
        <f>I18+I17-I16</f>
        <v>8049000.1700000018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471433.83</v>
      </c>
    </row>
    <row r="26" spans="1:22" x14ac:dyDescent="0.25">
      <c r="A26" s="1" t="s">
        <v>71</v>
      </c>
      <c r="B26" s="2">
        <f>B4+E5+I18</f>
        <v>213565278.12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1399008.2599999998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2651.79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1326</v>
      </c>
      <c r="D33" s="1" t="s">
        <v>74</v>
      </c>
      <c r="E33" s="2">
        <v>14521478</v>
      </c>
      <c r="G33" s="16" t="s">
        <v>296</v>
      </c>
      <c r="H33" s="2">
        <f>E33</f>
        <v>14521478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1027</v>
      </c>
      <c r="D34" s="1" t="s">
        <v>75</v>
      </c>
      <c r="E34" s="2">
        <v>14278206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7708</v>
      </c>
      <c r="D35" s="1" t="s">
        <v>76</v>
      </c>
      <c r="E35" s="2">
        <v>79883</v>
      </c>
      <c r="G35" s="40" t="s">
        <v>298</v>
      </c>
      <c r="H35" s="41">
        <f>H33+H34</f>
        <v>14526635.605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186548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12852</v>
      </c>
      <c r="D37" s="1" t="s">
        <v>78</v>
      </c>
      <c r="E37" s="2">
        <v>-1291482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3951904</v>
      </c>
    </row>
    <row r="39" spans="1:23" x14ac:dyDescent="0.25">
      <c r="A39" s="1" t="s">
        <v>103</v>
      </c>
      <c r="B39" s="3"/>
      <c r="D39" s="1" t="s">
        <v>80</v>
      </c>
      <c r="E39" s="10">
        <v>-10372</v>
      </c>
    </row>
    <row r="40" spans="1:23" s="9" customFormat="1" x14ac:dyDescent="0.25">
      <c r="A40"/>
      <c r="B40"/>
      <c r="D40" s="1" t="s">
        <v>81</v>
      </c>
      <c r="E40" s="2">
        <v>-4177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2" sqref="B1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15598248</v>
      </c>
      <c r="D3" s="1" t="s">
        <v>1</v>
      </c>
      <c r="E3" s="18">
        <v>53545823.18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159708053.69999999</v>
      </c>
      <c r="D4" s="1" t="s">
        <v>11</v>
      </c>
      <c r="E4" s="38">
        <v>9745995.1799999997</v>
      </c>
      <c r="H4" s="1" t="s">
        <v>357</v>
      </c>
      <c r="I4" s="13">
        <v>19</v>
      </c>
      <c r="J4" s="13"/>
    </row>
    <row r="5" spans="1:10" x14ac:dyDescent="0.25">
      <c r="A5" s="1" t="s">
        <v>3</v>
      </c>
      <c r="B5" s="2">
        <v>184306945.25999999</v>
      </c>
      <c r="D5" s="1" t="s">
        <v>12</v>
      </c>
      <c r="E5" s="2">
        <v>43799828</v>
      </c>
      <c r="H5" s="1" t="s">
        <v>358</v>
      </c>
      <c r="I5" s="13">
        <v>83</v>
      </c>
      <c r="J5" s="13"/>
    </row>
    <row r="6" spans="1:10" x14ac:dyDescent="0.25">
      <c r="A6" s="1" t="s">
        <v>11</v>
      </c>
      <c r="B6" s="37">
        <v>24598891.559999999</v>
      </c>
      <c r="D6" s="1" t="s">
        <v>4</v>
      </c>
      <c r="E6" s="2">
        <v>11000000</v>
      </c>
      <c r="H6" s="1" t="s">
        <v>359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643.55999999999995</v>
      </c>
      <c r="D9" s="1" t="s">
        <v>88</v>
      </c>
      <c r="E9" s="3">
        <v>275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'20171020'!E10+'20171023'!E8</f>
        <v>711713.09999999963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'20171020'!B11+'20171023'!B9</f>
        <v>1365868.9000000004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1021.04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'20171020'!B13+'20171023'!B12</f>
        <v>213570.06000000006</v>
      </c>
      <c r="E13" s="2"/>
      <c r="G13" s="1"/>
      <c r="H13" s="1" t="s">
        <v>30</v>
      </c>
      <c r="I13" s="15">
        <v>84017460</v>
      </c>
    </row>
    <row r="14" spans="1:10" x14ac:dyDescent="0.25">
      <c r="A14" s="1" t="s">
        <v>333</v>
      </c>
      <c r="B14" s="3">
        <v>57243030</v>
      </c>
      <c r="G14" s="1"/>
      <c r="H14" s="1" t="s">
        <v>31</v>
      </c>
      <c r="I14" s="15">
        <v>-19906560</v>
      </c>
    </row>
    <row r="15" spans="1:10" x14ac:dyDescent="0.25">
      <c r="A15" s="1"/>
      <c r="B15" s="2"/>
      <c r="G15" s="1"/>
      <c r="H15" s="1" t="s">
        <v>32</v>
      </c>
      <c r="I15" s="15">
        <f>I14+I13</f>
        <v>64110900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8328281.2800000003</v>
      </c>
    </row>
    <row r="18" spans="1:22" x14ac:dyDescent="0.25">
      <c r="G18" s="1" t="s">
        <v>12</v>
      </c>
      <c r="H18" s="2"/>
      <c r="I18" s="15">
        <v>12602619</v>
      </c>
    </row>
    <row r="19" spans="1:22" x14ac:dyDescent="0.25">
      <c r="A19" s="2"/>
      <c r="G19" s="1" t="s">
        <v>24</v>
      </c>
      <c r="H19" s="2"/>
      <c r="I19" s="15">
        <f>I18+I17-I16</f>
        <v>7930900.2800000012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463636.70000000007</v>
      </c>
    </row>
    <row r="26" spans="1:22" x14ac:dyDescent="0.25">
      <c r="A26" s="1" t="s">
        <v>71</v>
      </c>
      <c r="B26" s="2">
        <f>B4+E5+I18</f>
        <v>216110500.69999999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1388919.8599999999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1919.1599999999999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14441595</v>
      </c>
      <c r="G33" s="16" t="s">
        <v>296</v>
      </c>
      <c r="H33" s="2">
        <f>E33</f>
        <v>14441595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948</v>
      </c>
      <c r="D34" s="1" t="s">
        <v>75</v>
      </c>
      <c r="E34" s="2">
        <v>14091658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-91744</v>
      </c>
      <c r="G35" s="40" t="s">
        <v>298</v>
      </c>
      <c r="H35" s="41">
        <f>H33+H34</f>
        <v>14446752.605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-262405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13115</v>
      </c>
      <c r="D37" s="1" t="s">
        <v>78</v>
      </c>
      <c r="E37" s="2">
        <v>-1372766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4278910</v>
      </c>
    </row>
    <row r="39" spans="1:23" x14ac:dyDescent="0.25">
      <c r="A39" s="1" t="s">
        <v>103</v>
      </c>
      <c r="B39" s="3"/>
      <c r="D39" s="1" t="s">
        <v>80</v>
      </c>
      <c r="E39" s="10">
        <v>-11177</v>
      </c>
    </row>
    <row r="40" spans="1:23" s="9" customFormat="1" x14ac:dyDescent="0.25">
      <c r="A40"/>
      <c r="B40"/>
      <c r="D40" s="1" t="s">
        <v>81</v>
      </c>
      <c r="E40" s="2">
        <v>-7882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23764683.390000001</v>
      </c>
      <c r="D3" s="1" t="s">
        <v>1</v>
      </c>
      <c r="E3" s="18">
        <v>53604931.18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152418075.78</v>
      </c>
      <c r="D4" s="1" t="s">
        <v>11</v>
      </c>
      <c r="E4" s="38">
        <v>8429575.7799999993</v>
      </c>
      <c r="H4" s="1" t="s">
        <v>332</v>
      </c>
      <c r="I4" s="13">
        <v>12</v>
      </c>
      <c r="J4" s="13"/>
    </row>
    <row r="5" spans="1:10" x14ac:dyDescent="0.25">
      <c r="A5" s="1" t="s">
        <v>3</v>
      </c>
      <c r="B5" s="2">
        <v>185184020.81999999</v>
      </c>
      <c r="D5" s="1" t="s">
        <v>12</v>
      </c>
      <c r="E5" s="2">
        <v>45175355.399999999</v>
      </c>
      <c r="H5" s="1" t="s">
        <v>341</v>
      </c>
      <c r="I5" s="13">
        <v>14</v>
      </c>
      <c r="J5" s="13"/>
    </row>
    <row r="6" spans="1:10" x14ac:dyDescent="0.25">
      <c r="A6" s="1" t="s">
        <v>11</v>
      </c>
      <c r="B6" s="37">
        <v>32765945.039999999</v>
      </c>
      <c r="D6" s="1" t="s">
        <v>4</v>
      </c>
      <c r="E6" s="2">
        <v>11000000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1861.65</v>
      </c>
      <c r="D9" s="1" t="s">
        <v>88</v>
      </c>
      <c r="E9" s="3">
        <v>440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'20171019'!E10+'20171020'!E8</f>
        <v>711175.49999999965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'20171019'!B11+'20171020'!B9</f>
        <v>1365225.3400000003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2080.14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'20171019'!B13+'20171020'!B12</f>
        <v>212549.02000000005</v>
      </c>
      <c r="E13" s="2"/>
      <c r="G13" s="1"/>
      <c r="H13" s="1" t="s">
        <v>30</v>
      </c>
      <c r="I13" s="15">
        <v>90215880</v>
      </c>
    </row>
    <row r="14" spans="1:10" x14ac:dyDescent="0.25">
      <c r="A14" s="1" t="s">
        <v>333</v>
      </c>
      <c r="B14" s="3">
        <v>54318630</v>
      </c>
      <c r="G14" s="1"/>
      <c r="H14" s="1" t="s">
        <v>31</v>
      </c>
      <c r="I14" s="15">
        <v>-19985760</v>
      </c>
    </row>
    <row r="15" spans="1:10" x14ac:dyDescent="0.25">
      <c r="A15" s="1"/>
      <c r="B15" s="2"/>
      <c r="G15" s="1"/>
      <c r="H15" s="1" t="s">
        <v>32</v>
      </c>
      <c r="I15" s="15">
        <f>I14+I13</f>
        <v>70230120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7764322.2000000002</v>
      </c>
    </row>
    <row r="18" spans="1:22" x14ac:dyDescent="0.25">
      <c r="G18" s="1" t="s">
        <v>12</v>
      </c>
      <c r="H18" s="2"/>
      <c r="I18" s="15">
        <v>13532382</v>
      </c>
    </row>
    <row r="19" spans="1:22" x14ac:dyDescent="0.25">
      <c r="A19" s="2"/>
      <c r="G19" s="1" t="s">
        <v>24</v>
      </c>
      <c r="H19" s="2"/>
      <c r="I19" s="15">
        <f>I18+I17-I16</f>
        <v>8296704.1999999993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351404.26</v>
      </c>
      <c r="N21" s="2"/>
    </row>
    <row r="22" spans="1:22" x14ac:dyDescent="0.25">
      <c r="G22" s="1"/>
      <c r="H22" s="1" t="s">
        <v>39</v>
      </c>
      <c r="I22" s="15">
        <v>82867.44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461713.42000000004</v>
      </c>
    </row>
    <row r="26" spans="1:22" x14ac:dyDescent="0.25">
      <c r="A26" s="1" t="s">
        <v>71</v>
      </c>
      <c r="B26" s="2">
        <f>B4+E5+I18</f>
        <v>211125813.18000001</v>
      </c>
      <c r="G26" s="1"/>
      <c r="H26" s="1" t="s">
        <v>355</v>
      </c>
      <c r="I26" s="2">
        <v>380.94</v>
      </c>
    </row>
    <row r="27" spans="1:22" x14ac:dyDescent="0.25">
      <c r="A27" s="1" t="s">
        <v>90</v>
      </c>
      <c r="B27" s="2">
        <f>$B$13+$E$10+$I$25</f>
        <v>1385437.9399999997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1750</v>
      </c>
      <c r="D33" s="1" t="s">
        <v>74</v>
      </c>
      <c r="E33" s="2">
        <v>14533796</v>
      </c>
      <c r="G33" s="16" t="s">
        <v>296</v>
      </c>
      <c r="H33" s="2">
        <f>E33</f>
        <v>14533796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870</v>
      </c>
      <c r="D34" s="1" t="s">
        <v>75</v>
      </c>
      <c r="E34" s="2">
        <v>14354062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72637</v>
      </c>
      <c r="G35" s="40" t="s">
        <v>298</v>
      </c>
      <c r="H35" s="41">
        <f>H33+H34</f>
        <v>14538953.605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102585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13134</v>
      </c>
      <c r="D37" s="1" t="s">
        <v>78</v>
      </c>
      <c r="E37" s="2">
        <v>-1364051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4621899</v>
      </c>
    </row>
    <row r="39" spans="1:23" x14ac:dyDescent="0.25">
      <c r="A39" s="1" t="s">
        <v>103</v>
      </c>
      <c r="B39" s="3"/>
      <c r="D39" s="1" t="s">
        <v>80</v>
      </c>
      <c r="E39" s="10">
        <v>-12083</v>
      </c>
    </row>
    <row r="40" spans="1:23" s="9" customFormat="1" x14ac:dyDescent="0.25">
      <c r="A40"/>
      <c r="B40"/>
      <c r="D40" s="1" t="s">
        <v>81</v>
      </c>
      <c r="E40" s="2">
        <v>-5961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28392178.629999999</v>
      </c>
      <c r="D3" s="1" t="s">
        <v>1</v>
      </c>
      <c r="E3" s="18">
        <v>53762009.780000001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155558998.25999999</v>
      </c>
      <c r="D4" s="1" t="s">
        <v>11</v>
      </c>
      <c r="E4" s="38">
        <v>8541581.5800000001</v>
      </c>
      <c r="H4" s="1" t="s">
        <v>332</v>
      </c>
      <c r="I4" s="13">
        <v>15</v>
      </c>
      <c r="J4" s="13">
        <v>-1</v>
      </c>
    </row>
    <row r="5" spans="1:10" x14ac:dyDescent="0.25">
      <c r="A5" s="1" t="s">
        <v>3</v>
      </c>
      <c r="B5" s="2">
        <v>186951390.59</v>
      </c>
      <c r="D5" s="1" t="s">
        <v>12</v>
      </c>
      <c r="E5" s="2">
        <v>45220428.200000003</v>
      </c>
      <c r="H5" s="1" t="s">
        <v>341</v>
      </c>
      <c r="I5" s="13">
        <v>11</v>
      </c>
      <c r="J5" s="13">
        <v>-2</v>
      </c>
    </row>
    <row r="6" spans="1:10" x14ac:dyDescent="0.25">
      <c r="A6" s="1" t="s">
        <v>11</v>
      </c>
      <c r="B6" s="37">
        <v>31392392.329999998</v>
      </c>
      <c r="D6" s="1" t="s">
        <v>4</v>
      </c>
      <c r="E6" s="2">
        <v>11000000</v>
      </c>
      <c r="H6" s="1" t="s">
        <v>238</v>
      </c>
      <c r="I6" s="13">
        <v>82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732.8</v>
      </c>
      <c r="G8" s="1"/>
    </row>
    <row r="9" spans="1:10" x14ac:dyDescent="0.25">
      <c r="A9" s="1" t="s">
        <v>82</v>
      </c>
      <c r="B9" s="2">
        <v>213.7</v>
      </c>
      <c r="D9" s="1" t="s">
        <v>88</v>
      </c>
      <c r="E9" s="3">
        <v>458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'20171018'!E10+'20171019'!E8</f>
        <v>710637.89999999967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'20171018'!B11+'20171019'!B9</f>
        <v>1363363.6900000004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2375.0100000000002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'20171018'!B13+'20171019'!B12</f>
        <v>210468.88000000003</v>
      </c>
      <c r="E13" s="2"/>
      <c r="G13" s="1"/>
      <c r="H13" s="1" t="s">
        <v>30</v>
      </c>
      <c r="I13" s="15">
        <v>88163540</v>
      </c>
    </row>
    <row r="14" spans="1:10" x14ac:dyDescent="0.25">
      <c r="A14" s="1" t="s">
        <v>333</v>
      </c>
      <c r="B14" s="3">
        <v>55517130</v>
      </c>
      <c r="G14" s="1"/>
      <c r="H14" s="1" t="s">
        <v>31</v>
      </c>
      <c r="I14" s="15">
        <v>-22432920</v>
      </c>
    </row>
    <row r="15" spans="1:10" x14ac:dyDescent="0.25">
      <c r="A15" s="1"/>
      <c r="B15" s="2"/>
      <c r="G15" s="1"/>
      <c r="H15" s="1" t="s">
        <v>32</v>
      </c>
      <c r="I15" s="15">
        <f>I14+I13</f>
        <v>65730620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5737924.1399999997</v>
      </c>
    </row>
    <row r="18" spans="1:22" x14ac:dyDescent="0.25">
      <c r="G18" s="1" t="s">
        <v>12</v>
      </c>
      <c r="H18" s="2"/>
      <c r="I18" s="15">
        <v>13374531</v>
      </c>
    </row>
    <row r="19" spans="1:22" x14ac:dyDescent="0.25">
      <c r="A19" s="2"/>
      <c r="G19" s="1" t="s">
        <v>24</v>
      </c>
      <c r="H19" s="2"/>
      <c r="I19" s="15">
        <f>I18+I17-I16</f>
        <v>8112455.1400000006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349752.95</v>
      </c>
      <c r="N21" s="2"/>
    </row>
    <row r="22" spans="1:22" x14ac:dyDescent="0.25">
      <c r="G22" s="1"/>
      <c r="H22" s="1" t="s">
        <v>39</v>
      </c>
      <c r="I22" s="15">
        <v>82486.5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459681.17000000004</v>
      </c>
    </row>
    <row r="26" spans="1:22" x14ac:dyDescent="0.25">
      <c r="A26" s="1" t="s">
        <v>71</v>
      </c>
      <c r="B26" s="2">
        <f>B4+E5+I18</f>
        <v>214153957.45999998</v>
      </c>
      <c r="G26" s="1"/>
      <c r="H26" s="1" t="s">
        <v>355</v>
      </c>
      <c r="I26" s="2">
        <v>455.6</v>
      </c>
    </row>
    <row r="27" spans="1:22" x14ac:dyDescent="0.25">
      <c r="A27" s="1" t="s">
        <v>90</v>
      </c>
      <c r="B27" s="2">
        <f>$B$13+$E$10+$I$25</f>
        <v>1380787.9499999997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3563.4100000000003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1818</v>
      </c>
      <c r="D33" s="1" t="s">
        <v>74</v>
      </c>
      <c r="E33" s="2">
        <v>14461158</v>
      </c>
      <c r="G33" s="16" t="s">
        <v>296</v>
      </c>
      <c r="H33" s="2">
        <f>E33</f>
        <v>14461158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788</v>
      </c>
      <c r="D34" s="1" t="s">
        <v>75</v>
      </c>
      <c r="E34" s="2">
        <v>14251477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7717</v>
      </c>
      <c r="D35" s="1" t="s">
        <v>76</v>
      </c>
      <c r="E35" s="2">
        <v>430888</v>
      </c>
      <c r="G35" s="40" t="s">
        <v>298</v>
      </c>
      <c r="H35" s="41">
        <f>H33+H34</f>
        <v>14466315.605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601817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13114</v>
      </c>
      <c r="D37" s="1" t="s">
        <v>78</v>
      </c>
      <c r="E37" s="2">
        <v>-2818246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4532014</v>
      </c>
    </row>
    <row r="39" spans="1:23" x14ac:dyDescent="0.25">
      <c r="A39" s="1" t="s">
        <v>103</v>
      </c>
      <c r="B39" s="3"/>
      <c r="D39" s="1" t="s">
        <v>80</v>
      </c>
      <c r="E39" s="10">
        <v>-6561</v>
      </c>
    </row>
    <row r="40" spans="1:23" s="9" customFormat="1" x14ac:dyDescent="0.25">
      <c r="A40"/>
      <c r="B40"/>
      <c r="D40" s="1" t="s">
        <v>81</v>
      </c>
      <c r="E40" s="2">
        <v>-6733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E17" sqref="E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12785412.869999999</v>
      </c>
      <c r="D3" s="1" t="s">
        <v>1</v>
      </c>
      <c r="E3" s="18">
        <v>53871482.579999998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167800827.66999999</v>
      </c>
      <c r="D4" s="1" t="s">
        <v>11</v>
      </c>
      <c r="E4" s="38">
        <v>9480717.7799999993</v>
      </c>
      <c r="H4" s="1" t="s">
        <v>332</v>
      </c>
      <c r="I4" s="13">
        <v>19</v>
      </c>
      <c r="J4" s="13">
        <v>-2</v>
      </c>
    </row>
    <row r="5" spans="1:10" x14ac:dyDescent="0.25">
      <c r="A5" s="1" t="s">
        <v>3</v>
      </c>
      <c r="B5" s="2">
        <v>185586637.66</v>
      </c>
      <c r="D5" s="1" t="s">
        <v>12</v>
      </c>
      <c r="E5" s="2">
        <v>44390764.799999997</v>
      </c>
      <c r="H5" s="1" t="s">
        <v>341</v>
      </c>
      <c r="I5" s="13">
        <v>5</v>
      </c>
      <c r="J5" s="13">
        <v>-1</v>
      </c>
    </row>
    <row r="6" spans="1:10" x14ac:dyDescent="0.25">
      <c r="A6" s="1" t="s">
        <v>11</v>
      </c>
      <c r="B6" s="37">
        <v>17785809.989999998</v>
      </c>
      <c r="D6" s="1" t="s">
        <v>4</v>
      </c>
      <c r="E6" s="2">
        <v>11000000</v>
      </c>
      <c r="H6" s="1" t="s">
        <v>238</v>
      </c>
      <c r="I6" s="13">
        <v>77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96</v>
      </c>
      <c r="G8" s="1"/>
    </row>
    <row r="9" spans="1:10" x14ac:dyDescent="0.25">
      <c r="A9" s="1" t="s">
        <v>82</v>
      </c>
      <c r="B9" s="2">
        <v>397.12</v>
      </c>
      <c r="D9" s="1" t="s">
        <v>88</v>
      </c>
      <c r="E9" s="3">
        <v>75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'20171017'!E10+'20171018'!E8</f>
        <v>709905.09999999963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'20171017'!B11+'20171018'!B9</f>
        <v>1363149.9900000005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1620.54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'20171017'!B13+'20171018'!B12</f>
        <v>208093.87000000002</v>
      </c>
      <c r="E13" s="2"/>
      <c r="G13" s="1"/>
      <c r="H13" s="1" t="s">
        <v>30</v>
      </c>
      <c r="I13" s="15">
        <v>83887200</v>
      </c>
    </row>
    <row r="14" spans="1:10" x14ac:dyDescent="0.25">
      <c r="A14" s="1" t="s">
        <v>333</v>
      </c>
      <c r="B14" s="3">
        <v>60381730</v>
      </c>
      <c r="G14" s="1"/>
      <c r="H14" s="1" t="s">
        <v>31</v>
      </c>
      <c r="I14" s="15">
        <v>-22356420</v>
      </c>
    </row>
    <row r="15" spans="1:10" x14ac:dyDescent="0.25">
      <c r="A15" s="1"/>
      <c r="B15" s="2"/>
      <c r="G15" s="1"/>
      <c r="H15" s="1" t="s">
        <v>32</v>
      </c>
      <c r="I15" s="15">
        <f>I14+I13</f>
        <v>61530780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6288184.7400000002</v>
      </c>
    </row>
    <row r="18" spans="1:22" x14ac:dyDescent="0.25">
      <c r="G18" s="1" t="s">
        <v>12</v>
      </c>
      <c r="H18" s="2"/>
      <c r="I18" s="15">
        <v>12583080</v>
      </c>
    </row>
    <row r="19" spans="1:22" x14ac:dyDescent="0.25">
      <c r="A19" s="2"/>
      <c r="G19" s="1" t="s">
        <v>24</v>
      </c>
      <c r="H19" s="2"/>
      <c r="I19" s="15">
        <f>I18+I17-I16</f>
        <v>7871264.7400000021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347778.16</v>
      </c>
      <c r="N21" s="2"/>
    </row>
    <row r="22" spans="1:22" x14ac:dyDescent="0.25">
      <c r="G22" s="1"/>
      <c r="H22" s="1" t="s">
        <v>39</v>
      </c>
      <c r="I22" s="15">
        <v>82030.899999999994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457250.77999999991</v>
      </c>
    </row>
    <row r="26" spans="1:22" x14ac:dyDescent="0.25">
      <c r="A26" s="1" t="s">
        <v>71</v>
      </c>
      <c r="B26" s="2">
        <f>B4+E5+I18</f>
        <v>224774672.46999997</v>
      </c>
      <c r="G26" s="1"/>
      <c r="H26" s="1" t="s">
        <v>355</v>
      </c>
      <c r="I26" s="2">
        <v>321.56</v>
      </c>
    </row>
    <row r="27" spans="1:22" x14ac:dyDescent="0.25">
      <c r="A27" s="1" t="s">
        <v>90</v>
      </c>
      <c r="B27" s="2">
        <f>$B$13+$E$10+$I$25</f>
        <v>1375249.7499999995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2038.1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14030270</v>
      </c>
      <c r="G33" s="16" t="s">
        <v>296</v>
      </c>
      <c r="H33" s="2">
        <f>E33</f>
        <v>14030270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919</v>
      </c>
      <c r="D34" s="1" t="s">
        <v>75</v>
      </c>
      <c r="E34" s="2">
        <v>13649660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7750</v>
      </c>
      <c r="D35" s="1" t="s">
        <v>76</v>
      </c>
      <c r="E35" s="2">
        <v>179449</v>
      </c>
      <c r="G35" s="40" t="s">
        <v>298</v>
      </c>
      <c r="H35" s="41">
        <f>H33+H34</f>
        <v>14035427.605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2801</v>
      </c>
      <c r="D36" s="1" t="s">
        <v>77</v>
      </c>
      <c r="E36" s="2">
        <v>327247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13442</v>
      </c>
      <c r="D37" s="1" t="s">
        <v>78</v>
      </c>
      <c r="E37" s="2">
        <v>-670198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3497650</v>
      </c>
    </row>
    <row r="39" spans="1:23" x14ac:dyDescent="0.25">
      <c r="A39" s="1" t="s">
        <v>103</v>
      </c>
      <c r="B39" s="3"/>
      <c r="D39" s="1" t="s">
        <v>80</v>
      </c>
      <c r="E39" s="10">
        <v>-7935</v>
      </c>
    </row>
    <row r="40" spans="1:23" s="9" customFormat="1" x14ac:dyDescent="0.25">
      <c r="A40"/>
      <c r="B40"/>
      <c r="D40" s="1" t="s">
        <v>81</v>
      </c>
      <c r="E40" s="2">
        <v>-5171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1" sqref="B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16465597.76</v>
      </c>
      <c r="D3" s="1" t="s">
        <v>1</v>
      </c>
      <c r="E3" s="18">
        <v>53805527.579999998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167237743.22999999</v>
      </c>
      <c r="D4" s="1" t="s">
        <v>11</v>
      </c>
      <c r="E4" s="38">
        <v>9007662.7799999993</v>
      </c>
      <c r="H4" s="1" t="s">
        <v>332</v>
      </c>
      <c r="I4" s="13">
        <v>22</v>
      </c>
      <c r="J4" s="13">
        <v>-8</v>
      </c>
    </row>
    <row r="5" spans="1:10" x14ac:dyDescent="0.25">
      <c r="A5" s="1" t="s">
        <v>3</v>
      </c>
      <c r="B5" s="2">
        <v>185703516.34</v>
      </c>
      <c r="D5" s="1" t="s">
        <v>12</v>
      </c>
      <c r="E5" s="2">
        <v>44857864.799999997</v>
      </c>
      <c r="H5" s="1" t="s">
        <v>341</v>
      </c>
      <c r="I5" s="13">
        <v>4</v>
      </c>
      <c r="J5" s="13"/>
    </row>
    <row r="6" spans="1:10" x14ac:dyDescent="0.25">
      <c r="A6" s="1" t="s">
        <v>11</v>
      </c>
      <c r="B6" s="37">
        <v>18465713.109999999</v>
      </c>
      <c r="D6" s="1" t="s">
        <v>4</v>
      </c>
      <c r="E6" s="2">
        <v>11000000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219.2</v>
      </c>
      <c r="G8" s="1"/>
    </row>
    <row r="9" spans="1:10" x14ac:dyDescent="0.25">
      <c r="A9" s="1" t="s">
        <v>82</v>
      </c>
      <c r="B9" s="2">
        <v>175.35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2000000</v>
      </c>
      <c r="D10" s="1" t="s">
        <v>85</v>
      </c>
      <c r="E10" s="2">
        <f>'20171016'!E10+'20171017'!E8</f>
        <v>709809.09999999963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'20171016'!B11+'20171017'!B9</f>
        <v>1362752.8700000003</v>
      </c>
      <c r="E11" s="2"/>
      <c r="G11" s="1"/>
      <c r="H11" s="1" t="s">
        <v>43</v>
      </c>
      <c r="I11" s="3">
        <f>SUM(J4:J7)</f>
        <v>-32</v>
      </c>
    </row>
    <row r="12" spans="1:10" x14ac:dyDescent="0.25">
      <c r="A12" s="1" t="s">
        <v>86</v>
      </c>
      <c r="B12" s="18">
        <v>1331.12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'20171016'!B13+'20171017'!B12</f>
        <v>206473.33000000002</v>
      </c>
      <c r="E13" s="2"/>
      <c r="G13" s="1"/>
      <c r="H13" s="1" t="s">
        <v>30</v>
      </c>
      <c r="I13" s="15">
        <v>88820280</v>
      </c>
    </row>
    <row r="14" spans="1:10" x14ac:dyDescent="0.25">
      <c r="A14" s="1" t="s">
        <v>333</v>
      </c>
      <c r="B14" s="3">
        <v>60135830</v>
      </c>
      <c r="G14" s="1"/>
      <c r="H14" s="1" t="s">
        <v>31</v>
      </c>
      <c r="I14" s="15">
        <v>-26466720</v>
      </c>
    </row>
    <row r="15" spans="1:10" x14ac:dyDescent="0.25">
      <c r="A15" s="1"/>
      <c r="B15" s="2"/>
      <c r="G15" s="1"/>
      <c r="H15" s="1" t="s">
        <v>32</v>
      </c>
      <c r="I15" s="15">
        <f>I14+I13</f>
        <v>62353560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5537852.2999999998</v>
      </c>
    </row>
    <row r="18" spans="1:22" x14ac:dyDescent="0.25">
      <c r="G18" s="1" t="s">
        <v>12</v>
      </c>
      <c r="H18" s="2"/>
      <c r="I18" s="15">
        <v>13323042</v>
      </c>
    </row>
    <row r="19" spans="1:22" x14ac:dyDescent="0.25">
      <c r="A19" s="2"/>
      <c r="G19" s="1" t="s">
        <v>24</v>
      </c>
      <c r="H19" s="2"/>
      <c r="I19" s="15">
        <f>I18+I17-I16</f>
        <v>7860894.3000000007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346384.38</v>
      </c>
      <c r="N21" s="2"/>
    </row>
    <row r="22" spans="1:22" x14ac:dyDescent="0.25">
      <c r="G22" s="1"/>
      <c r="H22" s="1" t="s">
        <v>39</v>
      </c>
      <c r="I22" s="15">
        <v>81709.34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455535.43999999994</v>
      </c>
    </row>
    <row r="26" spans="1:22" x14ac:dyDescent="0.25">
      <c r="A26" s="1" t="s">
        <v>71</v>
      </c>
      <c r="B26" s="2">
        <f>B4+E5+I18</f>
        <v>225418650.02999997</v>
      </c>
      <c r="G26" s="1"/>
      <c r="H26" s="1" t="s">
        <v>355</v>
      </c>
      <c r="I26" s="2">
        <v>511.68</v>
      </c>
    </row>
    <row r="27" spans="1:22" x14ac:dyDescent="0.25">
      <c r="A27" s="1" t="s">
        <v>90</v>
      </c>
      <c r="B27" s="2">
        <f>$B$13+$E$10+$I$25</f>
        <v>1371817.8699999996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2062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13850821</v>
      </c>
      <c r="G33" s="16" t="s">
        <v>296</v>
      </c>
      <c r="H33" s="2">
        <f>E33</f>
        <v>13850821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924</v>
      </c>
      <c r="D34" s="1" t="s">
        <v>75</v>
      </c>
      <c r="E34" s="2">
        <v>13322413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7768</v>
      </c>
      <c r="D35" s="1" t="s">
        <v>76</v>
      </c>
      <c r="E35" s="2">
        <v>139150</v>
      </c>
      <c r="G35" s="40" t="s">
        <v>298</v>
      </c>
      <c r="H35" s="41">
        <f>H33+H34</f>
        <v>13855978.605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2819</v>
      </c>
      <c r="D36" s="1" t="s">
        <v>77</v>
      </c>
      <c r="E36" s="2">
        <v>99317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13483</v>
      </c>
      <c r="D37" s="1" t="s">
        <v>78</v>
      </c>
      <c r="E37" s="2">
        <v>-263007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3247674</v>
      </c>
    </row>
    <row r="39" spans="1:23" x14ac:dyDescent="0.25">
      <c r="A39" s="1" t="s">
        <v>103</v>
      </c>
      <c r="B39" s="3"/>
      <c r="D39" s="1" t="s">
        <v>80</v>
      </c>
      <c r="E39" s="10">
        <v>-5356</v>
      </c>
    </row>
    <row r="40" spans="1:23" s="9" customFormat="1" x14ac:dyDescent="0.25">
      <c r="A40"/>
      <c r="B40"/>
      <c r="D40" s="1" t="s">
        <v>81</v>
      </c>
      <c r="E40" s="2">
        <v>-6359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B23" sqref="B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14326351.25</v>
      </c>
      <c r="D3" s="1" t="s">
        <v>1</v>
      </c>
      <c r="E3" s="18">
        <v>53593042.780000001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164779701.31999999</v>
      </c>
      <c r="D4" s="1" t="s">
        <v>11</v>
      </c>
      <c r="E4" s="38">
        <v>10070617.58</v>
      </c>
      <c r="H4" s="1" t="s">
        <v>332</v>
      </c>
      <c r="I4" s="13">
        <v>18</v>
      </c>
      <c r="J4" s="13">
        <v>-3</v>
      </c>
    </row>
    <row r="5" spans="1:10" x14ac:dyDescent="0.25">
      <c r="A5" s="1" t="s">
        <v>3</v>
      </c>
      <c r="B5" s="2">
        <v>185106540.22999999</v>
      </c>
      <c r="D5" s="1" t="s">
        <v>12</v>
      </c>
      <c r="E5" s="2">
        <v>43522425.200000003</v>
      </c>
      <c r="H5" s="1" t="s">
        <v>341</v>
      </c>
      <c r="I5" s="13">
        <v>4</v>
      </c>
      <c r="J5" s="13">
        <v>-1</v>
      </c>
    </row>
    <row r="6" spans="1:10" x14ac:dyDescent="0.25">
      <c r="A6" s="1" t="s">
        <v>11</v>
      </c>
      <c r="B6" s="37">
        <v>20326838.91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23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18">
        <v>91.2</v>
      </c>
      <c r="G8" s="1"/>
    </row>
    <row r="9" spans="1:10" x14ac:dyDescent="0.25">
      <c r="A9" s="1" t="s">
        <v>82</v>
      </c>
      <c r="B9" s="2">
        <v>487.66</v>
      </c>
      <c r="D9" s="1" t="s">
        <v>88</v>
      </c>
      <c r="E9" s="3">
        <v>134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'20171013'!E10+'20171016'!E8</f>
        <v>709589.89999999967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'20171013'!B11+'20171016'!B9</f>
        <v>1362577.5200000003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242.48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'20171013'!B13+'20171016'!B12</f>
        <v>205142.21000000002</v>
      </c>
      <c r="E13" s="2"/>
      <c r="G13" s="1"/>
      <c r="H13" s="1" t="s">
        <v>30</v>
      </c>
      <c r="I13" s="15">
        <v>83669100</v>
      </c>
    </row>
    <row r="14" spans="1:10" x14ac:dyDescent="0.25">
      <c r="A14" s="1" t="s">
        <v>333</v>
      </c>
      <c r="B14" s="3">
        <v>59465789</v>
      </c>
      <c r="G14" s="1"/>
      <c r="H14" s="1" t="s">
        <v>31</v>
      </c>
      <c r="I14" s="15">
        <v>-22329120</v>
      </c>
    </row>
    <row r="15" spans="1:10" x14ac:dyDescent="0.25">
      <c r="A15" s="1"/>
      <c r="B15" s="2"/>
      <c r="G15" s="1"/>
      <c r="H15" s="1" t="s">
        <v>32</v>
      </c>
      <c r="I15" s="15">
        <f>I14+I13</f>
        <v>61339980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6117605.9800000004</v>
      </c>
    </row>
    <row r="18" spans="1:22" x14ac:dyDescent="0.25">
      <c r="G18" s="1" t="s">
        <v>12</v>
      </c>
      <c r="H18" s="2"/>
      <c r="I18" s="15">
        <v>12550653</v>
      </c>
    </row>
    <row r="19" spans="1:22" x14ac:dyDescent="0.25">
      <c r="A19" s="2"/>
      <c r="G19" s="1" t="s">
        <v>24</v>
      </c>
      <c r="H19" s="2"/>
      <c r="I19" s="15">
        <f>I18+I17-I16</f>
        <v>7668258.9800000004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344166.45</v>
      </c>
      <c r="N21" s="2"/>
    </row>
    <row r="22" spans="1:22" x14ac:dyDescent="0.25">
      <c r="G22" s="1"/>
      <c r="H22" s="1" t="s">
        <v>39</v>
      </c>
      <c r="I22" s="15">
        <v>81197.66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452805.82999999996</v>
      </c>
    </row>
    <row r="26" spans="1:22" x14ac:dyDescent="0.25">
      <c r="A26" s="1" t="s">
        <v>71</v>
      </c>
      <c r="B26" s="2">
        <f>B4+E5+I18</f>
        <v>220852779.51999998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1367537.9399999995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1935</v>
      </c>
      <c r="D33" s="1" t="s">
        <v>74</v>
      </c>
      <c r="E33" s="2">
        <v>13711670</v>
      </c>
      <c r="G33" s="16" t="s">
        <v>296</v>
      </c>
      <c r="H33" s="2">
        <f>E33</f>
        <v>13711670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879</v>
      </c>
      <c r="D34" s="1" t="s">
        <v>75</v>
      </c>
      <c r="E34" s="2">
        <v>13223097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7728</v>
      </c>
      <c r="D35" s="1" t="s">
        <v>76</v>
      </c>
      <c r="E35" s="2">
        <v>67536</v>
      </c>
      <c r="G35" s="40" t="s">
        <v>298</v>
      </c>
      <c r="H35" s="41">
        <f>H33+H34</f>
        <v>13716827.605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2838</v>
      </c>
      <c r="D36" s="1" t="s">
        <v>77</v>
      </c>
      <c r="E36" s="2">
        <v>-161416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13380</v>
      </c>
      <c r="D37" s="1" t="s">
        <v>78</v>
      </c>
      <c r="E37" s="2">
        <v>30086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2801636</v>
      </c>
    </row>
    <row r="39" spans="1:23" x14ac:dyDescent="0.25">
      <c r="A39" s="1" t="s">
        <v>103</v>
      </c>
      <c r="B39" s="3"/>
      <c r="D39" s="1" t="s">
        <v>80</v>
      </c>
      <c r="E39" s="10">
        <v>-6591</v>
      </c>
    </row>
    <row r="40" spans="1:23" s="9" customFormat="1" x14ac:dyDescent="0.25">
      <c r="A40"/>
      <c r="B40"/>
      <c r="D40" s="1" t="s">
        <v>81</v>
      </c>
      <c r="E40" s="2">
        <v>-7846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17030859.82</v>
      </c>
      <c r="D3" s="1" t="s">
        <v>1</v>
      </c>
      <c r="E3" s="18">
        <v>53536161.979999997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164191517.90000001</v>
      </c>
      <c r="D4" s="1" t="s">
        <v>11</v>
      </c>
      <c r="E4" s="38">
        <v>10216494.98</v>
      </c>
      <c r="H4" s="1" t="s">
        <v>332</v>
      </c>
      <c r="I4" s="13">
        <v>21</v>
      </c>
      <c r="J4" s="13">
        <v>-5</v>
      </c>
    </row>
    <row r="5" spans="1:10" x14ac:dyDescent="0.25">
      <c r="A5" s="1" t="s">
        <v>3</v>
      </c>
      <c r="B5" s="2">
        <v>185223416.63</v>
      </c>
      <c r="D5" s="1" t="s">
        <v>12</v>
      </c>
      <c r="E5" s="2">
        <v>43319667</v>
      </c>
      <c r="H5" s="1" t="s">
        <v>341</v>
      </c>
      <c r="I5" s="13">
        <v>1</v>
      </c>
      <c r="J5" s="13"/>
    </row>
    <row r="6" spans="1:10" x14ac:dyDescent="0.25">
      <c r="A6" s="1" t="s">
        <v>11</v>
      </c>
      <c r="B6" s="37">
        <v>21031898.73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320</v>
      </c>
      <c r="G8" s="1"/>
    </row>
    <row r="9" spans="1:10" x14ac:dyDescent="0.25">
      <c r="A9" s="1" t="s">
        <v>82</v>
      </c>
      <c r="B9" s="2">
        <v>1038.9100000000001</v>
      </c>
      <c r="D9" s="1" t="s">
        <v>88</v>
      </c>
      <c r="E9" s="3">
        <v>309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'20171012'!E10+'20171013'!E8</f>
        <v>709498.69999999972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'20171012'!B11+'20171013'!B9</f>
        <v>1362089.8600000003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186.53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'20171012'!B13+'20171013'!B12</f>
        <v>204899.73</v>
      </c>
      <c r="E13" s="2"/>
      <c r="G13" s="1"/>
      <c r="H13" s="1" t="s">
        <v>30</v>
      </c>
      <c r="I13" s="15">
        <v>82764060</v>
      </c>
    </row>
    <row r="14" spans="1:10" x14ac:dyDescent="0.25">
      <c r="A14" s="1" t="s">
        <v>333</v>
      </c>
      <c r="B14" s="3">
        <v>59210789</v>
      </c>
      <c r="G14" s="1"/>
      <c r="H14" s="1" t="s">
        <v>31</v>
      </c>
      <c r="I14" s="15">
        <v>-23108820</v>
      </c>
    </row>
    <row r="15" spans="1:10" x14ac:dyDescent="0.25">
      <c r="A15" s="1"/>
      <c r="B15" s="2"/>
      <c r="G15" s="1"/>
      <c r="H15" s="1" t="s">
        <v>32</v>
      </c>
      <c r="I15" s="15">
        <f>I14+I13</f>
        <v>59655240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6203162.9400000004</v>
      </c>
    </row>
    <row r="18" spans="1:22" x14ac:dyDescent="0.25">
      <c r="G18" s="1" t="s">
        <v>12</v>
      </c>
      <c r="H18" s="2"/>
      <c r="I18" s="15">
        <v>12414609</v>
      </c>
    </row>
    <row r="19" spans="1:22" x14ac:dyDescent="0.25">
      <c r="A19" s="2"/>
      <c r="G19" s="1" t="s">
        <v>24</v>
      </c>
      <c r="H19" s="2"/>
      <c r="I19" s="15">
        <f>I18+I17-I16</f>
        <v>7617771.9400000013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343182.73</v>
      </c>
      <c r="N21" s="2"/>
    </row>
    <row r="22" spans="1:22" x14ac:dyDescent="0.25">
      <c r="G22" s="1"/>
      <c r="H22" s="1" t="s">
        <v>39</v>
      </c>
      <c r="I22" s="15">
        <v>80970.7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451595.15</v>
      </c>
    </row>
    <row r="26" spans="1:22" x14ac:dyDescent="0.25">
      <c r="A26" s="1" t="s">
        <v>71</v>
      </c>
      <c r="B26" s="2">
        <f>B4+E5+I18</f>
        <v>219925793.90000001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1365993.5799999996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1897</v>
      </c>
      <c r="D33" s="1" t="s">
        <v>74</v>
      </c>
      <c r="E33" s="53">
        <v>13644135</v>
      </c>
      <c r="G33" s="16" t="s">
        <v>296</v>
      </c>
      <c r="H33" s="2">
        <f>E33</f>
        <v>13644135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829</v>
      </c>
      <c r="D34" s="1" t="s">
        <v>75</v>
      </c>
      <c r="E34" s="2">
        <v>13384513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7689</v>
      </c>
      <c r="D35" s="1" t="s">
        <v>76</v>
      </c>
      <c r="E35" s="53">
        <v>311306</v>
      </c>
      <c r="G35" s="40" t="s">
        <v>298</v>
      </c>
      <c r="H35" s="41">
        <f>H33+H34</f>
        <v>13649292.605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2843</v>
      </c>
      <c r="D36" s="1" t="s">
        <v>77</v>
      </c>
      <c r="E36" s="2">
        <v>217673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13258</v>
      </c>
      <c r="D37" s="1" t="s">
        <v>78</v>
      </c>
      <c r="E37" s="2">
        <v>134844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2712715</v>
      </c>
    </row>
    <row r="39" spans="1:23" x14ac:dyDescent="0.25">
      <c r="A39" s="1" t="s">
        <v>103</v>
      </c>
      <c r="B39" s="3"/>
      <c r="D39" s="1" t="s">
        <v>80</v>
      </c>
      <c r="E39" s="10">
        <v>-5457</v>
      </c>
    </row>
    <row r="40" spans="1:23" s="9" customFormat="1" x14ac:dyDescent="0.25">
      <c r="A40"/>
      <c r="B40"/>
      <c r="D40" s="1" t="s">
        <v>81</v>
      </c>
      <c r="E40" s="2">
        <v>153104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12855545.25</v>
      </c>
      <c r="D3" s="1" t="s">
        <v>1</v>
      </c>
      <c r="E3" s="18">
        <v>53573940.979999997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162711599.22</v>
      </c>
      <c r="D4" s="1" t="s">
        <v>11</v>
      </c>
      <c r="E4" s="38">
        <v>11361336.58</v>
      </c>
      <c r="H4" s="1" t="s">
        <v>332</v>
      </c>
      <c r="I4" s="13">
        <v>24</v>
      </c>
      <c r="J4" s="13">
        <v>-6</v>
      </c>
    </row>
    <row r="5" spans="1:10" x14ac:dyDescent="0.25">
      <c r="A5" s="1" t="s">
        <v>3</v>
      </c>
      <c r="B5" s="2">
        <v>184567845.56999999</v>
      </c>
      <c r="D5" s="1" t="s">
        <v>12</v>
      </c>
      <c r="E5" s="2">
        <v>42212604.399999999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21856246.350000001</v>
      </c>
      <c r="D6" s="1" t="s">
        <v>4</v>
      </c>
      <c r="E6" s="2">
        <v>11000000</v>
      </c>
      <c r="H6" s="1" t="s">
        <v>238</v>
      </c>
      <c r="I6" s="13">
        <v>79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1033.5999999999999</v>
      </c>
      <c r="G8" s="1"/>
    </row>
    <row r="9" spans="1:10" x14ac:dyDescent="0.25">
      <c r="A9" s="1" t="s">
        <v>82</v>
      </c>
      <c r="B9" s="2">
        <v>701.1</v>
      </c>
      <c r="D9" s="1" t="s">
        <v>88</v>
      </c>
      <c r="E9" s="3">
        <v>755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'20171011'!E10+'20171012'!E8</f>
        <v>709178.69999999972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'20171011'!B11+'20171012'!B9</f>
        <v>1361050.9500000004</v>
      </c>
      <c r="E11" s="2"/>
      <c r="G11" s="1"/>
      <c r="H11" s="1" t="s">
        <v>43</v>
      </c>
      <c r="I11" s="3">
        <f>SUM(J4:J7)</f>
        <v>15</v>
      </c>
    </row>
    <row r="12" spans="1:10" x14ac:dyDescent="0.25">
      <c r="A12" s="1" t="s">
        <v>86</v>
      </c>
      <c r="B12" s="18">
        <v>986.8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'20171011'!B13+'20171012'!B12</f>
        <v>204713.2</v>
      </c>
      <c r="E13" s="2"/>
      <c r="G13" s="1"/>
      <c r="H13" s="1" t="s">
        <v>30</v>
      </c>
      <c r="I13" s="15">
        <v>85012440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-25512240</v>
      </c>
    </row>
    <row r="15" spans="1:10" x14ac:dyDescent="0.25">
      <c r="A15" s="1"/>
      <c r="B15" s="2"/>
      <c r="G15" s="1"/>
      <c r="H15" s="1" t="s">
        <v>32</v>
      </c>
      <c r="I15" s="15">
        <f>I14+I13</f>
        <v>59500200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5713110.7000000002</v>
      </c>
    </row>
    <row r="18" spans="1:22" x14ac:dyDescent="0.25">
      <c r="G18" s="1" t="s">
        <v>12</v>
      </c>
      <c r="H18" s="2"/>
      <c r="I18" s="15">
        <v>12750759</v>
      </c>
    </row>
    <row r="19" spans="1:22" x14ac:dyDescent="0.25">
      <c r="A19" s="2"/>
      <c r="G19" s="1" t="s">
        <v>24</v>
      </c>
      <c r="H19" s="2"/>
      <c r="I19" s="15">
        <f>I18+I17-I16</f>
        <v>7463869.6999999993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342529.3</v>
      </c>
      <c r="N21" s="2"/>
    </row>
    <row r="22" spans="1:22" x14ac:dyDescent="0.25">
      <c r="G22" s="1"/>
      <c r="H22" s="1" t="s">
        <v>39</v>
      </c>
      <c r="I22" s="15">
        <v>80819.94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450790.95999999996</v>
      </c>
    </row>
    <row r="26" spans="1:22" x14ac:dyDescent="0.25">
      <c r="A26" s="1" t="s">
        <v>71</v>
      </c>
      <c r="B26" s="2">
        <f>B4+E5+I18</f>
        <v>217674962.62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1364682.8599999996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1764</v>
      </c>
      <c r="D33" s="1" t="s">
        <v>74</v>
      </c>
      <c r="E33" s="2">
        <v>13332829</v>
      </c>
      <c r="G33" s="16" t="s">
        <v>296</v>
      </c>
      <c r="H33" s="2">
        <f>E33</f>
        <v>13332829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773</v>
      </c>
      <c r="D34" s="1" t="s">
        <v>75</v>
      </c>
      <c r="E34" s="2">
        <v>13166839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7649</v>
      </c>
      <c r="D35" s="1" t="s">
        <v>76</v>
      </c>
      <c r="E35" s="2">
        <v>250886</v>
      </c>
      <c r="G35" s="40" t="s">
        <v>298</v>
      </c>
      <c r="H35" s="41">
        <f>H33+H34</f>
        <v>13337986.605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2833</v>
      </c>
      <c r="D36" s="1" t="s">
        <v>77</v>
      </c>
      <c r="E36" s="2">
        <v>220815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13019</v>
      </c>
      <c r="D37" s="1" t="s">
        <v>78</v>
      </c>
      <c r="E37" s="2">
        <v>2975787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2834986</v>
      </c>
    </row>
    <row r="39" spans="1:23" x14ac:dyDescent="0.25">
      <c r="A39" s="1" t="s">
        <v>103</v>
      </c>
      <c r="B39" s="3"/>
      <c r="D39" s="1" t="s">
        <v>80</v>
      </c>
      <c r="E39" s="10">
        <v>-6635</v>
      </c>
    </row>
    <row r="40" spans="1:23" s="9" customFormat="1" x14ac:dyDescent="0.25">
      <c r="A40"/>
      <c r="B40"/>
      <c r="D40" s="1" t="s">
        <v>81</v>
      </c>
      <c r="E40" s="2">
        <v>-4837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1118.4000000000001</v>
      </c>
      <c r="G8" s="1"/>
    </row>
    <row r="9" spans="1:10" x14ac:dyDescent="0.25">
      <c r="A9" s="1" t="s">
        <v>82</v>
      </c>
      <c r="B9" s="2"/>
      <c r="D9" s="1" t="s">
        <v>88</v>
      </c>
      <c r="E9" s="3">
        <v>1063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'20171010'!E10+'20171011'!E8</f>
        <v>708145.09999999974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'20171010'!B11+'20171011'!B9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1229.27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'20171010'!B13+'20171011'!B12</f>
        <v>203726.40000000002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939313.21999999974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13081942</v>
      </c>
      <c r="G33" s="16" t="s">
        <v>296</v>
      </c>
      <c r="H33" s="2">
        <f>E33</f>
        <v>13081942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12953264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-273956</v>
      </c>
      <c r="G35" s="40" t="s">
        <v>298</v>
      </c>
      <c r="H35" s="41">
        <f>H33+H34</f>
        <v>13087099.605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-24457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6370831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2239057</v>
      </c>
    </row>
    <row r="39" spans="1:23" x14ac:dyDescent="0.25">
      <c r="A39" s="1" t="s">
        <v>103</v>
      </c>
      <c r="B39" s="3"/>
      <c r="D39" s="1" t="s">
        <v>80</v>
      </c>
      <c r="E39" s="10">
        <v>-6953</v>
      </c>
    </row>
    <row r="40" spans="1:23" s="9" customFormat="1" x14ac:dyDescent="0.25">
      <c r="A40"/>
      <c r="B40"/>
      <c r="D40" s="1" t="s">
        <v>81</v>
      </c>
      <c r="E40" s="2">
        <v>-3407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1681.6</v>
      </c>
      <c r="G8" s="1"/>
    </row>
    <row r="9" spans="1:10" x14ac:dyDescent="0.25">
      <c r="A9" s="1" t="s">
        <v>82</v>
      </c>
      <c r="B9" s="2">
        <v>6256</v>
      </c>
      <c r="D9" s="1" t="s">
        <v>88</v>
      </c>
      <c r="E9" s="3">
        <v>1515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'20171009'!E10+'20171010'!E8</f>
        <v>707026.69999999972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'20171009'!B11+'20171010'!B9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1248.79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'20171009'!B13+'20171010'!B12</f>
        <v>202497.13000000003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55678789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936965.5499999997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13355898</v>
      </c>
      <c r="G33" s="16" t="s">
        <v>296</v>
      </c>
      <c r="H33" s="2">
        <f>E33</f>
        <v>13355898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12977721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367183</v>
      </c>
      <c r="G35" s="40" t="s">
        <v>298</v>
      </c>
      <c r="H35" s="41">
        <f>H33+H34</f>
        <v>13361055.605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371876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6003054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1641223</v>
      </c>
    </row>
    <row r="39" spans="1:23" x14ac:dyDescent="0.25">
      <c r="A39" s="1" t="s">
        <v>103</v>
      </c>
      <c r="B39" s="3"/>
      <c r="D39" s="1" t="s">
        <v>80</v>
      </c>
      <c r="E39" s="10">
        <v>-14528</v>
      </c>
    </row>
    <row r="40" spans="1:23" s="9" customFormat="1" x14ac:dyDescent="0.25">
      <c r="A40"/>
      <c r="B40"/>
      <c r="D40" s="1" t="s">
        <v>81</v>
      </c>
      <c r="E40" s="2">
        <v>-1878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5538358.5099999998</v>
      </c>
      <c r="D3" s="1" t="s">
        <v>1</v>
      </c>
      <c r="E3" s="18">
        <v>49558229.579999998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143955668.41</v>
      </c>
      <c r="D4" s="1" t="s">
        <v>11</v>
      </c>
      <c r="E4" s="38">
        <v>8757273.9800000004</v>
      </c>
      <c r="H4" s="1" t="s">
        <v>332</v>
      </c>
      <c r="I4" s="13">
        <v>16</v>
      </c>
      <c r="J4" s="13">
        <v>-1</v>
      </c>
    </row>
    <row r="5" spans="1:10" x14ac:dyDescent="0.25">
      <c r="A5" s="1" t="s">
        <v>3</v>
      </c>
      <c r="B5" s="2">
        <v>187508260.77000001</v>
      </c>
      <c r="D5" s="1" t="s">
        <v>12</v>
      </c>
      <c r="E5" s="2">
        <v>40800955.600000001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43552592.359999999</v>
      </c>
      <c r="D6" s="1" t="s">
        <v>4</v>
      </c>
      <c r="E6" s="2">
        <v>11000000</v>
      </c>
      <c r="H6" s="1" t="s">
        <v>238</v>
      </c>
      <c r="I6" s="13">
        <v>80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-10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163.19999999999999</v>
      </c>
      <c r="G8" s="1"/>
    </row>
    <row r="9" spans="1:10" x14ac:dyDescent="0.25">
      <c r="A9" s="1" t="s">
        <v>82</v>
      </c>
      <c r="B9" s="2">
        <v>14233.85</v>
      </c>
      <c r="D9" s="1" t="s">
        <v>88</v>
      </c>
      <c r="E9" s="3">
        <v>175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'20170929'!E10+'20171009'!E8</f>
        <v>705345.09999999974</v>
      </c>
      <c r="G10" s="1"/>
      <c r="H10" s="1" t="s">
        <v>42</v>
      </c>
      <c r="I10" s="3">
        <f>SUMIF(I4:I8,"&gt;=0")</f>
        <v>96</v>
      </c>
    </row>
    <row r="11" spans="1:10" x14ac:dyDescent="0.25">
      <c r="A11" s="1" t="s">
        <v>84</v>
      </c>
      <c r="B11" s="2">
        <f>'20170929'!B11+'20171009'!B9</f>
        <v>1354093.8500000003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969.03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'20170929'!B13+'20171009'!B12</f>
        <v>201248.34000000003</v>
      </c>
      <c r="E13" s="2"/>
      <c r="G13" s="1"/>
      <c r="H13" s="1" t="s">
        <v>30</v>
      </c>
      <c r="I13" s="15">
        <v>77677440</v>
      </c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>
        <v>-8964240</v>
      </c>
    </row>
    <row r="15" spans="1:10" x14ac:dyDescent="0.25">
      <c r="A15" s="1"/>
      <c r="B15" s="2"/>
      <c r="G15" s="1"/>
      <c r="H15" s="1" t="s">
        <v>32</v>
      </c>
      <c r="I15" s="15">
        <f>I14+I13</f>
        <v>68713200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6171698.9699999997</v>
      </c>
    </row>
    <row r="18" spans="1:22" x14ac:dyDescent="0.25">
      <c r="G18" s="1" t="s">
        <v>12</v>
      </c>
      <c r="H18" s="2"/>
      <c r="I18" s="15">
        <v>11659968</v>
      </c>
    </row>
    <row r="19" spans="1:22" x14ac:dyDescent="0.25">
      <c r="A19" s="2"/>
      <c r="D19" s="2"/>
      <c r="G19" s="1" t="s">
        <v>24</v>
      </c>
      <c r="H19" s="2"/>
      <c r="I19" s="15">
        <f>I18+I17-I16</f>
        <v>6831666.9699999988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338440.43</v>
      </c>
      <c r="N21" s="2"/>
    </row>
    <row r="22" spans="1:22" x14ac:dyDescent="0.25">
      <c r="G22" s="1"/>
      <c r="H22" s="1" t="s">
        <v>39</v>
      </c>
      <c r="I22" s="15">
        <v>79876.67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445758.81999999995</v>
      </c>
    </row>
    <row r="26" spans="1:22" x14ac:dyDescent="0.25">
      <c r="A26" s="1" t="s">
        <v>71</v>
      </c>
      <c r="B26" s="2">
        <f>B4+E5+I18</f>
        <v>196416592.00999999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1352352.2599999998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231</v>
      </c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7846</v>
      </c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2642</v>
      </c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12372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'20170929'!E10+'20171006'!E8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'20170929'!B11+'20171006'!B9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'20170929'!B13+'20171006'!B12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'20170929'!E10+'20171005'!E8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'20170929'!B11+'20171005'!B9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'20170929'!B13+'20171005'!B12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'20170929'!E10+'20171004'!E8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'20170929'!B11+'20171004'!B9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'20170929'!B13+'20171004'!B12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'20170929'!E10+'20171003'!E8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'20170929'!B11+'20171003'!B9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'20170929'!B13+'20171003'!B12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7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'20170929'!E10+'20171002'!E8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'20170929'!B11+'20171002'!B9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'20170929'!B13+'20171002'!B12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4143532.24</v>
      </c>
      <c r="D3" s="1" t="s">
        <v>1</v>
      </c>
      <c r="E3" s="18">
        <v>49540470.780000001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134703877.91999999</v>
      </c>
      <c r="D4" s="1" t="s">
        <v>11</v>
      </c>
      <c r="E4" s="38">
        <v>10081349.279999999</v>
      </c>
      <c r="H4" s="1" t="s">
        <v>332</v>
      </c>
      <c r="I4" s="13">
        <v>27</v>
      </c>
      <c r="J4" s="13">
        <v>-4</v>
      </c>
    </row>
    <row r="5" spans="1:10" x14ac:dyDescent="0.25">
      <c r="A5" s="1" t="s">
        <v>3</v>
      </c>
      <c r="B5" s="2">
        <v>186956722.49000001</v>
      </c>
      <c r="D5" s="1" t="s">
        <v>12</v>
      </c>
      <c r="E5" s="2">
        <v>39459121.5</v>
      </c>
      <c r="H5" s="1" t="s">
        <v>341</v>
      </c>
      <c r="I5" s="13"/>
      <c r="J5" s="13">
        <v>-1</v>
      </c>
    </row>
    <row r="6" spans="1:10" x14ac:dyDescent="0.25">
      <c r="A6" s="1" t="s">
        <v>11</v>
      </c>
      <c r="B6" s="37">
        <v>52252844.57</v>
      </c>
      <c r="D6" s="1" t="s">
        <v>4</v>
      </c>
      <c r="E6" s="2">
        <v>11000000</v>
      </c>
      <c r="H6" s="1" t="s">
        <v>238</v>
      </c>
      <c r="I6" s="13">
        <v>77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276.8</v>
      </c>
      <c r="G8" s="1"/>
    </row>
    <row r="9" spans="1:10" x14ac:dyDescent="0.25">
      <c r="A9" s="1" t="s">
        <v>82</v>
      </c>
      <c r="B9" s="2">
        <v>109312.33</v>
      </c>
      <c r="D9" s="1" t="s">
        <v>88</v>
      </c>
      <c r="E9" s="3">
        <v>287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'20170928'!E10+'20170929'!E8</f>
        <v>705181.89999999979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'20170928'!B11+'20170929'!B9</f>
        <v>1339860.0000000002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877.34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'20170928'!B13+'20170929'!B12</f>
        <v>200279.31000000003</v>
      </c>
      <c r="E13" s="2"/>
      <c r="G13" s="1"/>
      <c r="H13" s="1" t="s">
        <v>30</v>
      </c>
      <c r="I13" s="15">
        <v>83642880</v>
      </c>
    </row>
    <row r="14" spans="1:10" x14ac:dyDescent="0.25">
      <c r="A14" s="1" t="s">
        <v>333</v>
      </c>
      <c r="B14" s="3">
        <v>49614688</v>
      </c>
      <c r="G14" s="1"/>
      <c r="H14" s="1" t="s">
        <v>31</v>
      </c>
      <c r="I14" s="15">
        <v>-10465980</v>
      </c>
    </row>
    <row r="15" spans="1:10" x14ac:dyDescent="0.25">
      <c r="A15" s="1"/>
      <c r="B15" s="2"/>
      <c r="G15" s="1"/>
      <c r="H15" s="1" t="s">
        <v>32</v>
      </c>
      <c r="I15" s="15">
        <f>I14+I13</f>
        <v>73176900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4836123.43</v>
      </c>
    </row>
    <row r="18" spans="1:22" x14ac:dyDescent="0.25">
      <c r="G18" s="1" t="s">
        <v>12</v>
      </c>
      <c r="H18" s="2"/>
      <c r="I18" s="15">
        <v>12546432</v>
      </c>
    </row>
    <row r="19" spans="1:22" x14ac:dyDescent="0.25">
      <c r="A19" s="2"/>
      <c r="G19" s="1" t="s">
        <v>24</v>
      </c>
      <c r="H19" s="2"/>
      <c r="I19" s="15">
        <f>I18+I17-I16</f>
        <v>6382555.4299999997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336175.69</v>
      </c>
      <c r="N21" s="2"/>
    </row>
    <row r="22" spans="1:22" x14ac:dyDescent="0.25">
      <c r="G22" s="1"/>
      <c r="H22" s="1" t="s">
        <v>39</v>
      </c>
      <c r="I22" s="15">
        <v>79354.210000000006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442971.62</v>
      </c>
    </row>
    <row r="26" spans="1:22" x14ac:dyDescent="0.25">
      <c r="A26" s="1" t="s">
        <v>71</v>
      </c>
      <c r="B26" s="2">
        <f>B4+E5+I18</f>
        <v>186709431.41999999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1348432.8299999998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1638</v>
      </c>
      <c r="D33" s="1" t="s">
        <v>74</v>
      </c>
      <c r="E33" s="2">
        <v>12910697</v>
      </c>
      <c r="G33" s="16" t="s">
        <v>296</v>
      </c>
      <c r="H33" s="2">
        <f>E33</f>
        <v>12910697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130</v>
      </c>
      <c r="D34" s="1" t="s">
        <v>75</v>
      </c>
      <c r="E34" s="2">
        <v>12718991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7841</v>
      </c>
      <c r="D35" s="1" t="s">
        <v>76</v>
      </c>
      <c r="E35" s="2">
        <v>117725</v>
      </c>
      <c r="G35" s="40" t="s">
        <v>298</v>
      </c>
      <c r="H35" s="41">
        <f>H33+H34</f>
        <v>12915854.605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2646</v>
      </c>
      <c r="D36" s="1" t="s">
        <v>77</v>
      </c>
      <c r="E36" s="2">
        <v>465738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12255</v>
      </c>
      <c r="D37" s="1" t="s">
        <v>78</v>
      </c>
      <c r="E37" s="2">
        <v>-2253796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958763</v>
      </c>
    </row>
    <row r="39" spans="1:23" x14ac:dyDescent="0.25">
      <c r="A39" s="1" t="s">
        <v>103</v>
      </c>
      <c r="B39" s="3"/>
      <c r="D39" s="1" t="s">
        <v>80</v>
      </c>
      <c r="E39" s="10">
        <v>-22588</v>
      </c>
    </row>
    <row r="40" spans="1:23" s="9" customFormat="1" x14ac:dyDescent="0.25">
      <c r="A40"/>
      <c r="B40"/>
      <c r="D40" s="1" t="s">
        <v>81</v>
      </c>
      <c r="E40" s="2">
        <v>-334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1"/>
  <sheetViews>
    <sheetView topLeftCell="A40" zoomScale="80" zoomScaleNormal="80" workbookViewId="0">
      <selection activeCell="A53" sqref="A53:I6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9451182.9600000009</v>
      </c>
      <c r="D3" s="1" t="s">
        <v>1</v>
      </c>
      <c r="E3" s="18">
        <v>55393303.380000003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132181278.87</v>
      </c>
      <c r="D4" s="1" t="s">
        <v>11</v>
      </c>
      <c r="E4" s="38">
        <v>15734767.880000001</v>
      </c>
      <c r="H4" s="1" t="s">
        <v>332</v>
      </c>
      <c r="I4" s="13">
        <v>25</v>
      </c>
      <c r="J4" s="13"/>
    </row>
    <row r="5" spans="1:10" x14ac:dyDescent="0.25">
      <c r="A5" s="1" t="s">
        <v>3</v>
      </c>
      <c r="B5" s="2">
        <v>186641970.19999999</v>
      </c>
      <c r="D5" s="1" t="s">
        <v>12</v>
      </c>
      <c r="E5" s="2">
        <v>39384666.700000003</v>
      </c>
      <c r="H5" s="1" t="s">
        <v>341</v>
      </c>
      <c r="I5" s="13">
        <v>74</v>
      </c>
      <c r="J5" s="13">
        <v>-1</v>
      </c>
    </row>
    <row r="6" spans="1:10" x14ac:dyDescent="0.25">
      <c r="A6" s="1" t="s">
        <v>11</v>
      </c>
      <c r="B6" s="37">
        <v>54460691.329999998</v>
      </c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2523.1999999999998</v>
      </c>
      <c r="G8" s="1"/>
    </row>
    <row r="9" spans="1:10" x14ac:dyDescent="0.25">
      <c r="A9" s="1" t="s">
        <v>82</v>
      </c>
      <c r="B9" s="2">
        <v>9508.3700000000008</v>
      </c>
      <c r="D9" s="1" t="s">
        <v>88</v>
      </c>
      <c r="E9" s="3">
        <v>1900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'20170927'!E10+'20170928'!E8</f>
        <v>704905.09999999974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'20170927'!B11+'20170928'!B9</f>
        <v>1230547.6700000002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880.11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'20170927'!B13+'20170928'!B12</f>
        <v>199401.97000000003</v>
      </c>
      <c r="E13" s="2"/>
      <c r="G13" s="1"/>
      <c r="H13" s="1" t="s">
        <v>30</v>
      </c>
      <c r="I13" s="15">
        <v>79562220</v>
      </c>
    </row>
    <row r="14" spans="1:10" x14ac:dyDescent="0.25">
      <c r="A14" s="1" t="s">
        <v>333</v>
      </c>
      <c r="B14" s="3">
        <v>46607388</v>
      </c>
      <c r="G14" s="1"/>
      <c r="H14" s="1" t="s">
        <v>31</v>
      </c>
      <c r="I14" s="15">
        <v>-4041420</v>
      </c>
    </row>
    <row r="15" spans="1:10" x14ac:dyDescent="0.25">
      <c r="A15" s="1"/>
      <c r="B15" s="2"/>
      <c r="G15" s="1"/>
      <c r="H15" s="1" t="s">
        <v>32</v>
      </c>
      <c r="I15" s="15">
        <f>I14+I13</f>
        <v>75520800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5506377.96</v>
      </c>
    </row>
    <row r="18" spans="1:22" x14ac:dyDescent="0.25">
      <c r="G18" s="1" t="s">
        <v>12</v>
      </c>
      <c r="H18" s="2"/>
      <c r="I18" s="15">
        <v>11955258</v>
      </c>
    </row>
    <row r="19" spans="1:22" x14ac:dyDescent="0.25">
      <c r="A19" s="2"/>
      <c r="G19" s="1" t="s">
        <v>24</v>
      </c>
      <c r="H19" s="2"/>
      <c r="I19" s="15">
        <f>I18+I17-I16</f>
        <v>6461635.9600000009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334972.71999999997</v>
      </c>
      <c r="N21" s="2"/>
    </row>
    <row r="22" spans="1:22" x14ac:dyDescent="0.25">
      <c r="G22" s="1"/>
      <c r="H22" s="1" t="s">
        <v>39</v>
      </c>
      <c r="I22" s="15">
        <v>79076.679999999993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441491.12</v>
      </c>
    </row>
    <row r="26" spans="1:22" x14ac:dyDescent="0.25">
      <c r="A26" s="1" t="s">
        <v>71</v>
      </c>
      <c r="B26" s="2">
        <f>B4+E5+I18</f>
        <v>183521203.56999999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1345798.19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342</v>
      </c>
      <c r="B33" s="36">
        <v>1638</v>
      </c>
      <c r="D33" s="1" t="s">
        <v>74</v>
      </c>
      <c r="E33" s="2">
        <v>12792973</v>
      </c>
      <c r="G33" s="16" t="s">
        <v>296</v>
      </c>
      <c r="H33" s="2">
        <f>E33</f>
        <v>12792973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0</v>
      </c>
      <c r="D34" s="1" t="s">
        <v>75</v>
      </c>
      <c r="E34" s="2">
        <v>12253253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7830</v>
      </c>
      <c r="D35" s="1" t="s">
        <v>76</v>
      </c>
      <c r="E35" s="2">
        <v>-66340</v>
      </c>
      <c r="G35" s="40" t="s">
        <v>298</v>
      </c>
      <c r="H35" s="41">
        <f>H33+H34</f>
        <v>12798130.605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2584</v>
      </c>
      <c r="D36" s="1" t="s">
        <v>77</v>
      </c>
      <c r="E36" s="2">
        <v>-279653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12052</v>
      </c>
      <c r="D37" s="1" t="s">
        <v>78</v>
      </c>
      <c r="E37" s="2">
        <v>606846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508901</v>
      </c>
    </row>
    <row r="39" spans="1:23" x14ac:dyDescent="0.25">
      <c r="A39" s="1" t="s">
        <v>103</v>
      </c>
      <c r="B39" s="3"/>
      <c r="D39" s="1" t="s">
        <v>80</v>
      </c>
      <c r="E39" s="10">
        <v>-28034</v>
      </c>
    </row>
    <row r="40" spans="1:23" s="9" customFormat="1" x14ac:dyDescent="0.25">
      <c r="A40"/>
      <c r="B40"/>
      <c r="D40" s="1" t="s">
        <v>81</v>
      </c>
      <c r="E40" s="2">
        <v>631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3" spans="1:9" ht="15.6" x14ac:dyDescent="0.25">
      <c r="A53" s="7" t="s">
        <v>109</v>
      </c>
    </row>
    <row r="54" spans="1:9" x14ac:dyDescent="0.25">
      <c r="A54" s="16" t="s">
        <v>51</v>
      </c>
      <c r="B54" s="16" t="s">
        <v>52</v>
      </c>
      <c r="C54" s="26"/>
      <c r="D54" s="16" t="s">
        <v>157</v>
      </c>
      <c r="E54" s="28" t="s">
        <v>53</v>
      </c>
      <c r="F54" s="26"/>
      <c r="G54" s="29" t="s">
        <v>54</v>
      </c>
      <c r="H54" s="29" t="s">
        <v>55</v>
      </c>
      <c r="I54" s="29" t="s">
        <v>144</v>
      </c>
    </row>
    <row r="55" spans="1:9" x14ac:dyDescent="0.25">
      <c r="A55" s="22" t="s">
        <v>349</v>
      </c>
      <c r="B55" s="22" t="s">
        <v>343</v>
      </c>
      <c r="C55" s="15"/>
      <c r="D55" s="22" t="s">
        <v>197</v>
      </c>
      <c r="E55" s="36">
        <v>47</v>
      </c>
      <c r="F55" s="22"/>
      <c r="G55" s="22">
        <v>2.8</v>
      </c>
      <c r="H55" s="36">
        <v>470000</v>
      </c>
      <c r="I55" s="36">
        <v>-1316000</v>
      </c>
    </row>
    <row r="56" spans="1:9" x14ac:dyDescent="0.25">
      <c r="A56" s="22" t="s">
        <v>350</v>
      </c>
      <c r="B56" s="22" t="s">
        <v>344</v>
      </c>
      <c r="C56" s="15"/>
      <c r="D56" s="22" t="s">
        <v>197</v>
      </c>
      <c r="E56" s="36">
        <v>1</v>
      </c>
      <c r="F56" s="22"/>
      <c r="G56" s="22">
        <v>2.75</v>
      </c>
      <c r="H56" s="36">
        <v>10000</v>
      </c>
      <c r="I56" s="36">
        <v>-27500</v>
      </c>
    </row>
    <row r="57" spans="1:9" x14ac:dyDescent="0.25">
      <c r="A57" s="22" t="s">
        <v>351</v>
      </c>
      <c r="B57" s="22" t="s">
        <v>345</v>
      </c>
      <c r="C57" s="15"/>
      <c r="D57" s="22" t="s">
        <v>196</v>
      </c>
      <c r="E57" s="36">
        <v>170</v>
      </c>
      <c r="F57" s="22"/>
      <c r="G57" s="22">
        <v>2.7</v>
      </c>
      <c r="H57" s="36">
        <v>1700000</v>
      </c>
      <c r="I57" s="36">
        <v>-4590000</v>
      </c>
    </row>
    <row r="58" spans="1:9" x14ac:dyDescent="0.25">
      <c r="A58" s="22" t="s">
        <v>352</v>
      </c>
      <c r="B58" s="22" t="s">
        <v>346</v>
      </c>
      <c r="C58" s="15"/>
      <c r="D58" s="22" t="s">
        <v>196</v>
      </c>
      <c r="E58" s="36">
        <v>3</v>
      </c>
      <c r="F58" s="22"/>
      <c r="G58" s="22">
        <v>2.65</v>
      </c>
      <c r="H58" s="36">
        <v>30000</v>
      </c>
      <c r="I58" s="36">
        <v>-79500</v>
      </c>
    </row>
    <row r="59" spans="1:9" x14ac:dyDescent="0.25">
      <c r="A59" s="22" t="s">
        <v>353</v>
      </c>
      <c r="B59" s="22" t="s">
        <v>347</v>
      </c>
      <c r="C59" s="15"/>
      <c r="D59" s="22" t="s">
        <v>197</v>
      </c>
      <c r="E59" s="36">
        <v>11</v>
      </c>
      <c r="F59" s="22"/>
      <c r="G59" s="22">
        <v>2.35</v>
      </c>
      <c r="H59" s="36">
        <v>-110000</v>
      </c>
      <c r="I59" s="36">
        <v>258500</v>
      </c>
    </row>
    <row r="60" spans="1:9" x14ac:dyDescent="0.25">
      <c r="A60" s="22" t="s">
        <v>354</v>
      </c>
      <c r="B60" s="22" t="s">
        <v>348</v>
      </c>
      <c r="C60" s="15"/>
      <c r="D60" s="22" t="s">
        <v>196</v>
      </c>
      <c r="E60" s="36">
        <v>5</v>
      </c>
      <c r="F60" s="22"/>
      <c r="G60" s="22">
        <v>2.2999999999999998</v>
      </c>
      <c r="H60" s="36">
        <v>50000</v>
      </c>
      <c r="I60" s="36">
        <v>-115000</v>
      </c>
    </row>
    <row r="61" spans="1:9" x14ac:dyDescent="0.25">
      <c r="A61" s="39" t="s">
        <v>19</v>
      </c>
      <c r="B61" s="39"/>
      <c r="C61" s="2"/>
      <c r="D61" s="2"/>
      <c r="E61" s="2"/>
      <c r="F61" s="2"/>
      <c r="G61" s="2"/>
      <c r="H61" s="28">
        <f>SUM(H55:H60)</f>
        <v>2150000</v>
      </c>
      <c r="I61" s="28">
        <f>SUM(I55:I60)</f>
        <v>-5869500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14797437.42</v>
      </c>
      <c r="D3" s="1" t="s">
        <v>1</v>
      </c>
      <c r="E3" s="18">
        <v>55555730.579999998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143991669.13</v>
      </c>
      <c r="D4" s="1" t="s">
        <v>11</v>
      </c>
      <c r="E4" s="38">
        <v>13312540.18</v>
      </c>
      <c r="H4" s="1" t="s">
        <v>332</v>
      </c>
      <c r="I4" s="13">
        <v>26</v>
      </c>
      <c r="J4" s="13"/>
    </row>
    <row r="5" spans="1:10" x14ac:dyDescent="0.25">
      <c r="A5" s="1" t="s">
        <v>3</v>
      </c>
      <c r="B5" s="2">
        <v>181793254.30000001</v>
      </c>
      <c r="D5" s="1" t="s">
        <v>12</v>
      </c>
      <c r="E5" s="2">
        <v>42243190.399999999</v>
      </c>
      <c r="H5" s="1" t="s">
        <v>341</v>
      </c>
      <c r="I5" s="13">
        <v>-1</v>
      </c>
      <c r="J5" s="13"/>
    </row>
    <row r="6" spans="1:10" x14ac:dyDescent="0.25">
      <c r="A6" s="1" t="s">
        <v>11</v>
      </c>
      <c r="B6" s="37">
        <v>37801585.170000002</v>
      </c>
      <c r="D6" s="1" t="s">
        <v>4</v>
      </c>
      <c r="E6" s="2">
        <v>11000000</v>
      </c>
      <c r="H6" s="1" t="s">
        <v>238</v>
      </c>
      <c r="I6" s="13">
        <v>74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1419.2</v>
      </c>
      <c r="G8" s="1"/>
    </row>
    <row r="9" spans="1:10" x14ac:dyDescent="0.25">
      <c r="A9" s="1" t="s">
        <v>82</v>
      </c>
      <c r="B9" s="2">
        <v>4147.75</v>
      </c>
      <c r="D9" s="1" t="s">
        <v>88</v>
      </c>
      <c r="E9" s="3">
        <v>964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'20170926'!E10+'20170927'!E8</f>
        <v>702381.89999999979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'20170926'!B11+'20170927'!B9</f>
        <v>1221039.3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675.93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'20170926'!B13+'20170927'!B12</f>
        <v>198521.86000000004</v>
      </c>
      <c r="E13" s="2"/>
      <c r="G13" s="1"/>
      <c r="H13" s="1" t="s">
        <v>30</v>
      </c>
      <c r="I13" s="15">
        <v>80917200</v>
      </c>
    </row>
    <row r="14" spans="1:10" x14ac:dyDescent="0.25">
      <c r="A14" s="1" t="s">
        <v>333</v>
      </c>
      <c r="B14" s="3">
        <v>52724888</v>
      </c>
      <c r="G14" s="1"/>
      <c r="H14" s="1" t="s">
        <v>31</v>
      </c>
      <c r="I14" s="15">
        <v>-3242640</v>
      </c>
    </row>
    <row r="15" spans="1:10" x14ac:dyDescent="0.25">
      <c r="A15" s="1"/>
      <c r="B15" s="2"/>
      <c r="G15" s="1"/>
      <c r="H15" s="1" t="s">
        <v>32</v>
      </c>
      <c r="I15" s="15">
        <f>I14+I13</f>
        <v>77674560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5721615.9299999997</v>
      </c>
    </row>
    <row r="18" spans="1:22" x14ac:dyDescent="0.25">
      <c r="G18" s="1" t="s">
        <v>12</v>
      </c>
      <c r="H18" s="2"/>
      <c r="I18" s="15">
        <v>12137580</v>
      </c>
    </row>
    <row r="19" spans="1:22" x14ac:dyDescent="0.25">
      <c r="A19" s="2"/>
      <c r="G19" s="1" t="s">
        <v>24</v>
      </c>
      <c r="H19" s="2"/>
      <c r="I19" s="15">
        <f>I18+I17-I16</f>
        <v>6859195.9299999997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334487.34999999998</v>
      </c>
      <c r="N21" s="2"/>
    </row>
    <row r="22" spans="1:22" x14ac:dyDescent="0.25">
      <c r="G22" s="1"/>
      <c r="H22" s="1" t="s">
        <v>39</v>
      </c>
      <c r="I22" s="15">
        <v>78964.710000000006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440893.78</v>
      </c>
    </row>
    <row r="26" spans="1:22" x14ac:dyDescent="0.25">
      <c r="A26" s="1" t="s">
        <v>71</v>
      </c>
      <c r="B26" s="2">
        <f>B4+E5+I18</f>
        <v>198372439.53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1341797.5399999998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1836</v>
      </c>
      <c r="D33" s="1" t="s">
        <v>74</v>
      </c>
      <c r="E33" s="2">
        <v>12859313</v>
      </c>
      <c r="G33" s="16" t="s">
        <v>296</v>
      </c>
      <c r="H33" s="2">
        <f>E33</f>
        <v>12859313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1485</v>
      </c>
      <c r="D34" s="1" t="s">
        <v>75</v>
      </c>
      <c r="E34" s="2">
        <v>12532906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7686</v>
      </c>
      <c r="D35" s="1" t="s">
        <v>76</v>
      </c>
      <c r="E35" s="2">
        <v>34941</v>
      </c>
      <c r="G35" s="40" t="s">
        <v>298</v>
      </c>
      <c r="H35" s="41">
        <f>H33+H34</f>
        <v>12864470.605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2379</v>
      </c>
      <c r="D36" s="1" t="s">
        <v>77</v>
      </c>
      <c r="E36" s="2">
        <v>-7750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13386</v>
      </c>
      <c r="D37" s="1" t="s">
        <v>78</v>
      </c>
      <c r="E37" s="2">
        <v>-7898337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937380</v>
      </c>
    </row>
    <row r="39" spans="1:23" x14ac:dyDescent="0.25">
      <c r="A39" s="1" t="s">
        <v>103</v>
      </c>
      <c r="B39" s="3"/>
      <c r="D39" s="1" t="s">
        <v>80</v>
      </c>
      <c r="E39" s="10">
        <v>-27261</v>
      </c>
    </row>
    <row r="40" spans="1:23" s="9" customFormat="1" x14ac:dyDescent="0.25">
      <c r="A40"/>
      <c r="B40"/>
      <c r="D40" s="1" t="s">
        <v>81</v>
      </c>
      <c r="E40" s="2">
        <v>-292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3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18375218.739999998</v>
      </c>
      <c r="D3" s="1" t="s">
        <v>1</v>
      </c>
      <c r="E3" s="18">
        <v>55844700.780000001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152297543.15000001</v>
      </c>
      <c r="D4" s="1" t="s">
        <v>11</v>
      </c>
      <c r="E4" s="38">
        <v>11632277.58</v>
      </c>
      <c r="H4" s="1" t="s">
        <v>332</v>
      </c>
      <c r="I4" s="13">
        <v>28</v>
      </c>
      <c r="J4" s="13"/>
    </row>
    <row r="5" spans="1:10" x14ac:dyDescent="0.25">
      <c r="A5" s="1" t="s">
        <v>3</v>
      </c>
      <c r="B5" s="2">
        <v>181674444.90000001</v>
      </c>
      <c r="D5" s="1" t="s">
        <v>12</v>
      </c>
      <c r="E5" s="2">
        <v>44212423.200000003</v>
      </c>
      <c r="H5" s="1" t="s">
        <v>341</v>
      </c>
      <c r="I5" s="13">
        <v>0</v>
      </c>
      <c r="J5" s="13">
        <v>-1</v>
      </c>
    </row>
    <row r="6" spans="1:10" x14ac:dyDescent="0.25">
      <c r="A6" s="1" t="s">
        <v>11</v>
      </c>
      <c r="B6" s="37">
        <v>29376901.75</v>
      </c>
      <c r="D6" s="1" t="s">
        <v>4</v>
      </c>
      <c r="E6" s="2">
        <v>11000000</v>
      </c>
      <c r="H6" s="1" t="s">
        <v>238</v>
      </c>
      <c r="I6" s="13">
        <v>72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1310.4000000000001</v>
      </c>
      <c r="G8" s="1"/>
    </row>
    <row r="9" spans="1:10" x14ac:dyDescent="0.25">
      <c r="A9" s="1" t="s">
        <v>82</v>
      </c>
      <c r="B9" s="2">
        <v>1683.01</v>
      </c>
      <c r="D9" s="1" t="s">
        <v>88</v>
      </c>
      <c r="E9" s="3">
        <v>1212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'20170925'!E10+'20170926'!E8</f>
        <v>700962.69999999984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'20170925'!B11+'20170926'!B9</f>
        <v>1216891.55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973.4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'20170925'!B13+'20170926'!B12</f>
        <v>197845.93000000005</v>
      </c>
      <c r="E13" s="2"/>
      <c r="G13" s="1"/>
      <c r="H13" s="1" t="s">
        <v>30</v>
      </c>
      <c r="I13" s="15">
        <v>81515280</v>
      </c>
    </row>
    <row r="14" spans="1:10" x14ac:dyDescent="0.25">
      <c r="A14" s="1" t="s">
        <v>333</v>
      </c>
      <c r="B14" s="3">
        <v>55807088</v>
      </c>
      <c r="G14" s="1"/>
      <c r="H14" s="1" t="s">
        <v>31</v>
      </c>
      <c r="I14" s="15">
        <v>-807120</v>
      </c>
    </row>
    <row r="15" spans="1:10" x14ac:dyDescent="0.25">
      <c r="A15" s="1"/>
      <c r="B15" s="2"/>
      <c r="G15" s="1"/>
      <c r="H15" s="1" t="s">
        <v>32</v>
      </c>
      <c r="I15" s="15">
        <f>I14+I13</f>
        <v>80708160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5483345.7000000002</v>
      </c>
    </row>
    <row r="18" spans="1:22" x14ac:dyDescent="0.25">
      <c r="G18" s="1" t="s">
        <v>12</v>
      </c>
      <c r="H18" s="2"/>
      <c r="I18" s="15">
        <v>12237759</v>
      </c>
    </row>
    <row r="19" spans="1:22" x14ac:dyDescent="0.25">
      <c r="A19" s="2"/>
      <c r="G19" s="1" t="s">
        <v>24</v>
      </c>
      <c r="H19" s="2"/>
      <c r="I19" s="15">
        <f>I18+I17-I16</f>
        <v>6721104.6999999993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333677.74</v>
      </c>
      <c r="N21" s="2"/>
    </row>
    <row r="22" spans="1:22" x14ac:dyDescent="0.25">
      <c r="G22" s="1"/>
      <c r="H22" s="1" t="s">
        <v>39</v>
      </c>
      <c r="I22" s="15">
        <v>78777.94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439897.4</v>
      </c>
    </row>
    <row r="26" spans="1:22" x14ac:dyDescent="0.25">
      <c r="A26" s="1" t="s">
        <v>71</v>
      </c>
      <c r="B26" s="2">
        <f>B4+E5+I18</f>
        <v>208747725.35000002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1338706.0299999998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2629</v>
      </c>
      <c r="D33" s="1" t="s">
        <v>74</v>
      </c>
      <c r="E33" s="2">
        <v>12823782</v>
      </c>
      <c r="G33" s="16" t="s">
        <v>296</v>
      </c>
      <c r="H33" s="2">
        <f>E33</f>
        <v>12823782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1438</v>
      </c>
      <c r="D34" s="1" t="s">
        <v>75</v>
      </c>
      <c r="E34" s="2">
        <v>12540066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7668</v>
      </c>
      <c r="D35" s="1" t="s">
        <v>76</v>
      </c>
      <c r="E35" s="2">
        <v>-4446</v>
      </c>
      <c r="G35" s="40" t="s">
        <v>298</v>
      </c>
      <c r="H35" s="41">
        <f>H33+H34</f>
        <v>12828939.605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2377</v>
      </c>
      <c r="D36" s="1" t="s">
        <v>77</v>
      </c>
      <c r="E36" s="2">
        <v>202262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14112</v>
      </c>
      <c r="D37" s="1" t="s">
        <v>78</v>
      </c>
      <c r="E37" s="2">
        <v>-10717592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-223579</v>
      </c>
    </row>
    <row r="39" spans="1:23" x14ac:dyDescent="0.25">
      <c r="A39" s="1" t="s">
        <v>103</v>
      </c>
      <c r="B39" s="3"/>
      <c r="D39" s="1" t="s">
        <v>80</v>
      </c>
      <c r="E39" s="10">
        <v>-29424</v>
      </c>
    </row>
    <row r="40" spans="1:23" s="9" customFormat="1" x14ac:dyDescent="0.25">
      <c r="A40"/>
      <c r="B40"/>
      <c r="D40" s="1" t="s">
        <v>81</v>
      </c>
      <c r="E40" s="2">
        <v>1756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6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4957562.05</v>
      </c>
      <c r="D3" s="1" t="s">
        <v>1</v>
      </c>
      <c r="E3" s="18">
        <v>56242558.18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168724212.84999999</v>
      </c>
      <c r="D4" s="1" t="s">
        <v>11</v>
      </c>
      <c r="E4" s="38">
        <v>11581349.380000001</v>
      </c>
      <c r="H4" s="1" t="s">
        <v>332</v>
      </c>
      <c r="I4" s="13">
        <v>30</v>
      </c>
      <c r="J4" s="13">
        <v>-4</v>
      </c>
    </row>
    <row r="5" spans="1:10" x14ac:dyDescent="0.25">
      <c r="A5" s="1" t="s">
        <v>3</v>
      </c>
      <c r="B5" s="2">
        <v>181682870.78999999</v>
      </c>
      <c r="D5" s="1" t="s">
        <v>12</v>
      </c>
      <c r="E5" s="2">
        <v>44661208.799999997</v>
      </c>
      <c r="H5" s="1" t="s">
        <v>341</v>
      </c>
      <c r="I5" s="13">
        <v>1</v>
      </c>
      <c r="J5" s="13">
        <v>-1</v>
      </c>
    </row>
    <row r="6" spans="1:10" x14ac:dyDescent="0.25">
      <c r="A6" s="1" t="s">
        <v>11</v>
      </c>
      <c r="B6" s="37">
        <v>12958657.939999999</v>
      </c>
      <c r="D6" s="1" t="s">
        <v>4</v>
      </c>
      <c r="E6" s="2">
        <v>8000000</v>
      </c>
      <c r="H6" s="1" t="s">
        <v>238</v>
      </c>
      <c r="I6" s="13">
        <v>71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193.6</v>
      </c>
      <c r="G8" s="1"/>
    </row>
    <row r="9" spans="1:10" x14ac:dyDescent="0.25">
      <c r="A9" s="1" t="s">
        <v>82</v>
      </c>
      <c r="B9" s="2">
        <v>1095.8900000000001</v>
      </c>
      <c r="D9" s="1" t="s">
        <v>88</v>
      </c>
      <c r="E9" s="3">
        <v>49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'20170922'!E10+'20170925'!E8</f>
        <v>699652.29999999981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'20170922'!B11+'20170925'!B9</f>
        <v>1215208.54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414.05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'20170922'!B13+'20170925'!B12</f>
        <v>196872.53000000006</v>
      </c>
      <c r="E13" s="2"/>
      <c r="G13" s="1"/>
      <c r="H13" s="1" t="s">
        <v>30</v>
      </c>
      <c r="I13" s="15">
        <v>83221800</v>
      </c>
    </row>
    <row r="14" spans="1:10" x14ac:dyDescent="0.25">
      <c r="A14" s="1" t="s">
        <v>333</v>
      </c>
      <c r="B14" s="3">
        <v>61826388</v>
      </c>
      <c r="G14" s="1"/>
      <c r="H14" s="1" t="s">
        <v>31</v>
      </c>
      <c r="I14" s="15">
        <v>-4835820</v>
      </c>
    </row>
    <row r="15" spans="1:10" x14ac:dyDescent="0.25">
      <c r="A15" s="1"/>
      <c r="B15" s="2"/>
      <c r="G15" s="1"/>
      <c r="H15" s="1" t="s">
        <v>32</v>
      </c>
      <c r="I15" s="15">
        <f>I14+I13</f>
        <v>78385980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5260189.17</v>
      </c>
    </row>
    <row r="18" spans="1:22" x14ac:dyDescent="0.25">
      <c r="G18" s="1" t="s">
        <v>12</v>
      </c>
      <c r="H18" s="2"/>
      <c r="I18" s="15">
        <v>12483270</v>
      </c>
    </row>
    <row r="19" spans="1:22" x14ac:dyDescent="0.25">
      <c r="A19" s="2"/>
      <c r="G19" s="1" t="s">
        <v>24</v>
      </c>
      <c r="H19" s="2"/>
      <c r="I19" s="15">
        <f>I18+I17-I16</f>
        <v>6743459.1700000018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332631.13</v>
      </c>
      <c r="N21" s="2"/>
    </row>
    <row r="22" spans="1:22" x14ac:dyDescent="0.25">
      <c r="G22" s="1"/>
      <c r="H22" s="1" t="s">
        <v>39</v>
      </c>
      <c r="I22" s="15">
        <v>78536.47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438609.31999999995</v>
      </c>
    </row>
    <row r="26" spans="1:22" x14ac:dyDescent="0.25">
      <c r="A26" s="1" t="s">
        <v>71</v>
      </c>
      <c r="B26" s="2">
        <f>B4+E5+I18</f>
        <v>225868691.64999998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1335134.1499999999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3000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1328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7509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2263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14100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2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'20170921'!E10+'20170922'!E8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'20170921'!B11+'20170922'!B9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'20170921'!B13+'20170922'!B12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8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'20170920'!E10+'20170921'!E8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'20170920'!B11+'20170921'!B9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'20170920'!B13+'20170921'!B12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'20170919'!E10+'20170920'!E8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'20170919'!B11+'20170920'!B9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'20170919'!B13+'20170920'!B12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5916719.3200000003</v>
      </c>
      <c r="D3" s="1" t="s">
        <v>1</v>
      </c>
      <c r="E3" s="18">
        <v>56389073.979999997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179766838.44999999</v>
      </c>
      <c r="D4" s="1" t="s">
        <v>11</v>
      </c>
      <c r="E4" s="38">
        <v>11603227.98</v>
      </c>
      <c r="H4" s="1" t="s">
        <v>332</v>
      </c>
      <c r="I4" s="13">
        <v>13</v>
      </c>
      <c r="J4" s="13"/>
    </row>
    <row r="5" spans="1:10" x14ac:dyDescent="0.25">
      <c r="A5" s="1" t="s">
        <v>3</v>
      </c>
      <c r="B5" s="2">
        <v>188683894.75999999</v>
      </c>
      <c r="D5" s="1" t="s">
        <v>12</v>
      </c>
      <c r="E5" s="2">
        <v>44785846</v>
      </c>
      <c r="H5" s="1" t="s">
        <v>341</v>
      </c>
      <c r="I5" s="13">
        <v>2</v>
      </c>
      <c r="J5" s="13"/>
    </row>
    <row r="6" spans="1:10" x14ac:dyDescent="0.25">
      <c r="A6" s="1" t="s">
        <v>11</v>
      </c>
      <c r="B6" s="37">
        <v>8917056.3100000005</v>
      </c>
      <c r="D6" s="1" t="s">
        <v>4</v>
      </c>
      <c r="E6" s="2">
        <v>8000000</v>
      </c>
      <c r="H6" s="1" t="s">
        <v>238</v>
      </c>
      <c r="I6" s="13">
        <v>65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3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726.4</v>
      </c>
      <c r="G8" s="1"/>
    </row>
    <row r="9" spans="1:10" x14ac:dyDescent="0.25">
      <c r="A9" s="1" t="s">
        <v>82</v>
      </c>
      <c r="B9" s="2">
        <v>336.99</v>
      </c>
      <c r="D9" s="1" t="s">
        <v>88</v>
      </c>
      <c r="E9" s="3">
        <v>559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'20170918'!E10+'20170919'!E8</f>
        <v>699458.69999999984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'20170918'!B11+'20170919'!B9</f>
        <v>1214112.6500000001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518.72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'20170918'!B13+'20170919'!B12</f>
        <v>196458.48000000007</v>
      </c>
      <c r="E13" s="2"/>
      <c r="G13" s="1"/>
      <c r="H13" s="1" t="s">
        <v>30</v>
      </c>
      <c r="I13" s="15">
        <v>67365060</v>
      </c>
    </row>
    <row r="14" spans="1:10" x14ac:dyDescent="0.25">
      <c r="A14" s="1" t="s">
        <v>333</v>
      </c>
      <c r="B14" s="3">
        <v>65872788</v>
      </c>
      <c r="G14" s="1"/>
      <c r="H14" s="1" t="s">
        <v>31</v>
      </c>
      <c r="I14" s="15">
        <v>-8955540</v>
      </c>
    </row>
    <row r="15" spans="1:10" x14ac:dyDescent="0.25">
      <c r="A15" s="1"/>
      <c r="B15" s="2"/>
      <c r="G15" s="1"/>
      <c r="H15" s="1" t="s">
        <v>32</v>
      </c>
      <c r="I15" s="15">
        <f>I14+I13</f>
        <v>58409520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10844959.029999999</v>
      </c>
    </row>
    <row r="18" spans="1:22" x14ac:dyDescent="0.25">
      <c r="G18" s="1" t="s">
        <v>12</v>
      </c>
      <c r="H18" s="2"/>
      <c r="I18" s="15">
        <v>10104759</v>
      </c>
    </row>
    <row r="19" spans="1:22" x14ac:dyDescent="0.25">
      <c r="A19" s="2"/>
      <c r="G19" s="1" t="s">
        <v>24</v>
      </c>
      <c r="H19" s="2"/>
      <c r="I19" s="15">
        <f>I18+I17-I16</f>
        <v>9949718.0300000012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325440.40999999997</v>
      </c>
      <c r="N21" s="2"/>
    </row>
    <row r="22" spans="1:22" x14ac:dyDescent="0.25">
      <c r="G22" s="1"/>
      <c r="H22" s="1" t="s">
        <v>39</v>
      </c>
      <c r="I22" s="15">
        <v>76877.61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429759.74</v>
      </c>
    </row>
    <row r="26" spans="1:22" x14ac:dyDescent="0.25">
      <c r="A26" s="1" t="s">
        <v>71</v>
      </c>
      <c r="B26" s="2">
        <f>B4+E5+I18</f>
        <v>234657443.44999999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1325676.92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3282</v>
      </c>
      <c r="D33" s="1" t="s">
        <v>74</v>
      </c>
      <c r="E33" s="2">
        <v>12929645</v>
      </c>
      <c r="G33" s="16" t="s">
        <v>296</v>
      </c>
      <c r="H33" s="2">
        <f>E33</f>
        <v>12929645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1284</v>
      </c>
      <c r="D34" s="1" t="s">
        <v>75</v>
      </c>
      <c r="E34" s="2">
        <v>12457718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7300</v>
      </c>
      <c r="D35" s="1" t="s">
        <v>76</v>
      </c>
      <c r="E35" s="2">
        <v>20144</v>
      </c>
      <c r="G35" s="40" t="s">
        <v>298</v>
      </c>
      <c r="H35" s="41">
        <f>H33+H34</f>
        <v>12934802.605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2076</v>
      </c>
      <c r="D36" s="1" t="s">
        <v>77</v>
      </c>
      <c r="E36" s="2">
        <v>-146592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13942</v>
      </c>
      <c r="D37" s="1" t="s">
        <v>78</v>
      </c>
      <c r="E37" s="2">
        <v>30195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939723</v>
      </c>
    </row>
    <row r="39" spans="1:23" x14ac:dyDescent="0.25">
      <c r="A39" s="1" t="s">
        <v>103</v>
      </c>
      <c r="B39" s="3"/>
      <c r="D39" s="1" t="s">
        <v>80</v>
      </c>
      <c r="E39" s="10">
        <v>-39291</v>
      </c>
    </row>
    <row r="40" spans="1:23" s="9" customFormat="1" x14ac:dyDescent="0.25">
      <c r="A40"/>
      <c r="B40"/>
      <c r="D40" s="1" t="s">
        <v>81</v>
      </c>
      <c r="E40" s="2">
        <v>-3088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C1" zoomScale="80" zoomScaleNormal="80" workbookViewId="0">
      <selection activeCell="L1" sqref="L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12870730.539999999</v>
      </c>
      <c r="D3" s="1" t="s">
        <v>1</v>
      </c>
      <c r="E3" s="18">
        <v>56518942.380000003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175368355.94</v>
      </c>
      <c r="D4" s="1" t="s">
        <v>11</v>
      </c>
      <c r="E4" s="38">
        <v>12446166.18</v>
      </c>
      <c r="H4" s="1" t="s">
        <v>332</v>
      </c>
      <c r="I4" s="13">
        <v>10</v>
      </c>
      <c r="J4" s="13"/>
    </row>
    <row r="5" spans="1:10" x14ac:dyDescent="0.25">
      <c r="A5" s="1" t="s">
        <v>3</v>
      </c>
      <c r="B5" s="2">
        <v>188239086.47999999</v>
      </c>
      <c r="D5" s="1" t="s">
        <v>12</v>
      </c>
      <c r="E5" s="2">
        <v>44072776.200000003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12870730.539999999</v>
      </c>
      <c r="D6" s="1" t="s">
        <v>4</v>
      </c>
      <c r="E6" s="2">
        <v>8000000</v>
      </c>
      <c r="H6" s="1" t="s">
        <v>238</v>
      </c>
      <c r="I6" s="13">
        <v>65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5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241.6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'20170915'!E10+'20170918'!E8</f>
        <v>698732.29999999981</v>
      </c>
      <c r="G10" s="1"/>
      <c r="H10" s="1" t="s">
        <v>42</v>
      </c>
      <c r="I10" s="3">
        <f>SUMIF(I4:I8,"&gt;=0")</f>
        <v>80</v>
      </c>
    </row>
    <row r="11" spans="1:10" x14ac:dyDescent="0.25">
      <c r="A11" s="1" t="s">
        <v>84</v>
      </c>
      <c r="B11" s="2">
        <f>'20170915'!B11+'20170918'!B9</f>
        <v>1213775.6600000001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1027.53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'20170915'!B13+'20170918'!B12</f>
        <v>195939.76000000007</v>
      </c>
      <c r="E13" s="2"/>
      <c r="G13" s="1"/>
      <c r="H13" s="1" t="s">
        <v>30</v>
      </c>
      <c r="I13" s="15">
        <v>64595700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-8094000</v>
      </c>
    </row>
    <row r="15" spans="1:10" x14ac:dyDescent="0.25">
      <c r="A15" s="1"/>
      <c r="B15" s="2"/>
      <c r="G15" s="1"/>
      <c r="H15" s="1" t="s">
        <v>32</v>
      </c>
      <c r="I15" s="15">
        <f>I14+I13</f>
        <v>56501700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7736075.1399999997</v>
      </c>
    </row>
    <row r="18" spans="1:22" x14ac:dyDescent="0.25">
      <c r="G18" s="1" t="s">
        <v>12</v>
      </c>
      <c r="H18" s="2"/>
      <c r="I18" s="15">
        <v>12908880</v>
      </c>
    </row>
    <row r="19" spans="1:22" x14ac:dyDescent="0.25">
      <c r="A19" s="2"/>
      <c r="G19" s="1" t="s">
        <v>24</v>
      </c>
      <c r="H19" s="2"/>
      <c r="I19" s="15">
        <f>I18+I17-I16</f>
        <v>9644955.1400000006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324629.39</v>
      </c>
      <c r="N21" s="2"/>
    </row>
    <row r="22" spans="1:22" x14ac:dyDescent="0.25">
      <c r="G22" s="1"/>
      <c r="H22" s="1" t="s">
        <v>39</v>
      </c>
      <c r="I22" s="15">
        <v>76690.5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428761.61</v>
      </c>
    </row>
    <row r="26" spans="1:22" x14ac:dyDescent="0.25">
      <c r="A26" s="1" t="s">
        <v>71</v>
      </c>
      <c r="B26" s="2">
        <f>B4+E5+I18</f>
        <v>232350012.13999999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1323433.67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3371</v>
      </c>
      <c r="D33" s="1" t="s">
        <v>74</v>
      </c>
      <c r="E33" s="2">
        <v>12909502</v>
      </c>
      <c r="G33" s="16" t="s">
        <v>296</v>
      </c>
      <c r="H33" s="2">
        <f>E33</f>
        <v>12909502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1169</v>
      </c>
      <c r="D34" s="1" t="s">
        <v>75</v>
      </c>
      <c r="E34" s="2">
        <v>12604310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7372</v>
      </c>
      <c r="D35" s="1" t="s">
        <v>76</v>
      </c>
      <c r="E35" s="2">
        <v>16623</v>
      </c>
      <c r="G35" s="40" t="s">
        <v>298</v>
      </c>
      <c r="H35" s="41">
        <f>H33+H34</f>
        <v>12914659.605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2013</v>
      </c>
      <c r="D36" s="1" t="s">
        <v>77</v>
      </c>
      <c r="E36" s="2">
        <v>-34220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13925</v>
      </c>
      <c r="D37" s="1" t="s">
        <v>78</v>
      </c>
      <c r="E37" s="2">
        <v>-3231248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1068768</v>
      </c>
    </row>
    <row r="39" spans="1:23" x14ac:dyDescent="0.25">
      <c r="A39" s="1" t="s">
        <v>103</v>
      </c>
      <c r="B39" s="3"/>
      <c r="D39" s="1" t="s">
        <v>80</v>
      </c>
      <c r="E39" s="10">
        <v>-45933</v>
      </c>
    </row>
    <row r="40" spans="1:23" s="9" customFormat="1" x14ac:dyDescent="0.25">
      <c r="A40"/>
      <c r="B40"/>
      <c r="D40" s="1" t="s">
        <v>81</v>
      </c>
      <c r="E40" s="2">
        <v>-3059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8631941.8599999994</v>
      </c>
      <c r="D3" s="1" t="s">
        <v>1</v>
      </c>
      <c r="E3" s="18">
        <v>56587910.979999997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167582074.94</v>
      </c>
      <c r="D4" s="1" t="s">
        <v>11</v>
      </c>
      <c r="E4" s="38">
        <v>12230349.98</v>
      </c>
      <c r="H4" s="1" t="s">
        <v>185</v>
      </c>
      <c r="I4" s="13">
        <v>27</v>
      </c>
      <c r="J4" s="13">
        <v>-3</v>
      </c>
    </row>
    <row r="5" spans="1:10" x14ac:dyDescent="0.25">
      <c r="A5" s="1" t="s">
        <v>3</v>
      </c>
      <c r="B5" s="2">
        <v>188217478.72</v>
      </c>
      <c r="D5" s="1" t="s">
        <v>12</v>
      </c>
      <c r="E5" s="2">
        <v>44357561</v>
      </c>
      <c r="H5" s="1" t="s">
        <v>332</v>
      </c>
      <c r="I5" s="13">
        <v>4</v>
      </c>
      <c r="J5" s="13">
        <v>-1</v>
      </c>
    </row>
    <row r="6" spans="1:10" x14ac:dyDescent="0.25">
      <c r="A6" s="1" t="s">
        <v>11</v>
      </c>
      <c r="B6" s="37">
        <v>20635403.780000001</v>
      </c>
      <c r="D6" s="1" t="s">
        <v>4</v>
      </c>
      <c r="E6" s="2">
        <v>8000000</v>
      </c>
      <c r="H6" s="1" t="s">
        <v>238</v>
      </c>
      <c r="I6" s="13">
        <v>68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-9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582.4</v>
      </c>
      <c r="G8" s="1"/>
    </row>
    <row r="9" spans="1:10" x14ac:dyDescent="0.25">
      <c r="A9" s="1" t="s">
        <v>82</v>
      </c>
      <c r="B9" s="2">
        <v>3461.92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'20170914'!E10+'20170915'!E8</f>
        <v>698490.69999999984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'20170914'!B11+'20170915'!B9</f>
        <v>1213775.6600000001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562.49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'20170914'!B13+'20170915'!B12</f>
        <v>194912.23000000007</v>
      </c>
      <c r="E13" s="2"/>
      <c r="G13" s="1"/>
      <c r="H13" s="1" t="s">
        <v>30</v>
      </c>
      <c r="I13" s="15">
        <v>81242580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-13694800</v>
      </c>
    </row>
    <row r="15" spans="1:10" x14ac:dyDescent="0.25">
      <c r="A15" s="1"/>
      <c r="B15" s="2"/>
      <c r="G15" s="1"/>
      <c r="H15" s="1" t="s">
        <v>32</v>
      </c>
      <c r="I15" s="15">
        <f>I14+I13</f>
        <v>67547780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4279166.26</v>
      </c>
    </row>
    <row r="18" spans="1:22" x14ac:dyDescent="0.25">
      <c r="G18" s="1" t="s">
        <v>12</v>
      </c>
      <c r="H18" s="2"/>
      <c r="I18" s="15">
        <v>16248516</v>
      </c>
    </row>
    <row r="19" spans="1:22" x14ac:dyDescent="0.25">
      <c r="A19" s="2"/>
      <c r="G19" s="1" t="s">
        <v>24</v>
      </c>
      <c r="H19" s="2"/>
      <c r="I19" s="15">
        <f>I18+I17-I16</f>
        <v>9527682.2599999979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321735.13</v>
      </c>
      <c r="N21" s="2"/>
    </row>
    <row r="22" spans="1:22" x14ac:dyDescent="0.25">
      <c r="G22" s="1"/>
      <c r="H22" s="1" t="s">
        <v>39</v>
      </c>
      <c r="I22" s="15">
        <v>76022.759999999995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425199.61</v>
      </c>
    </row>
    <row r="26" spans="1:22" x14ac:dyDescent="0.25">
      <c r="A26" s="1" t="s">
        <v>71</v>
      </c>
      <c r="B26" s="2">
        <f>B4+E5+I18</f>
        <v>228188151.94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1318602.54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3475</v>
      </c>
      <c r="D33" s="1" t="s">
        <v>74</v>
      </c>
      <c r="E33" s="2">
        <v>12892878</v>
      </c>
      <c r="G33" s="16" t="s">
        <v>296</v>
      </c>
      <c r="H33" s="2">
        <f>E33</f>
        <v>12892878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1139</v>
      </c>
      <c r="D34" s="1" t="s">
        <v>75</v>
      </c>
      <c r="E34" s="2">
        <v>12638530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7373</v>
      </c>
      <c r="D35" s="1" t="s">
        <v>76</v>
      </c>
      <c r="E35" s="2">
        <v>52617</v>
      </c>
      <c r="G35" s="40" t="s">
        <v>298</v>
      </c>
      <c r="H35" s="41">
        <f>H33+H34</f>
        <v>12898035.605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164630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13996</v>
      </c>
      <c r="D37" s="1" t="s">
        <v>78</v>
      </c>
      <c r="E37" s="2">
        <v>-440306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1026405</v>
      </c>
    </row>
    <row r="39" spans="1:23" x14ac:dyDescent="0.25">
      <c r="A39" s="1" t="s">
        <v>103</v>
      </c>
      <c r="B39" s="3"/>
      <c r="D39" s="1" t="s">
        <v>80</v>
      </c>
      <c r="E39" s="10">
        <v>-46409</v>
      </c>
    </row>
    <row r="40" spans="1:23" s="9" customFormat="1" x14ac:dyDescent="0.25">
      <c r="A40"/>
      <c r="B40"/>
      <c r="D40" s="1" t="s">
        <v>81</v>
      </c>
      <c r="E40" s="2">
        <v>-1779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19: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12358663.32</v>
      </c>
      <c r="D3" s="1" t="s">
        <v>1</v>
      </c>
      <c r="E3" s="18">
        <v>56784750.380000003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162866659.03</v>
      </c>
      <c r="D4" s="1" t="s">
        <v>11</v>
      </c>
      <c r="E4" s="38">
        <v>10337085.380000001</v>
      </c>
      <c r="H4" s="1" t="s">
        <v>185</v>
      </c>
      <c r="I4" s="13">
        <v>31</v>
      </c>
      <c r="J4" s="13"/>
    </row>
    <row r="5" spans="1:10" x14ac:dyDescent="0.25">
      <c r="A5" s="1" t="s">
        <v>3</v>
      </c>
      <c r="B5" s="2">
        <v>179225762.08000001</v>
      </c>
      <c r="D5" s="1" t="s">
        <v>12</v>
      </c>
      <c r="E5" s="2">
        <v>46447665</v>
      </c>
      <c r="H5" s="1" t="s">
        <v>332</v>
      </c>
      <c r="I5" s="13">
        <v>4</v>
      </c>
      <c r="J5" s="13">
        <v>-3</v>
      </c>
    </row>
    <row r="6" spans="1:10" x14ac:dyDescent="0.25">
      <c r="A6" s="1" t="s">
        <v>11</v>
      </c>
      <c r="B6" s="37">
        <v>16359103.050000001</v>
      </c>
      <c r="D6" s="1" t="s">
        <v>4</v>
      </c>
      <c r="E6" s="2">
        <v>8000000</v>
      </c>
      <c r="H6" s="1" t="s">
        <v>238</v>
      </c>
      <c r="I6" s="13">
        <v>72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4</v>
      </c>
      <c r="J7" s="13">
        <v>-15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654.4</v>
      </c>
      <c r="G8" s="1"/>
    </row>
    <row r="9" spans="1:10" x14ac:dyDescent="0.25">
      <c r="A9" s="1" t="s">
        <v>82</v>
      </c>
      <c r="B9" s="2">
        <v>439.73</v>
      </c>
      <c r="D9" s="1" t="s">
        <v>88</v>
      </c>
      <c r="E9" s="3">
        <v>567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'20170913'!E10+'20170914'!E8</f>
        <v>697908.29999999981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'20170913'!B11+'20170914'!B9</f>
        <v>1210313.7400000002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763.95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'20170913'!B13+'20170914'!B12</f>
        <v>194349.74000000008</v>
      </c>
      <c r="E13" s="2"/>
      <c r="G13" s="1"/>
      <c r="H13" s="1" t="s">
        <v>30</v>
      </c>
      <c r="I13" s="15">
        <v>90015480</v>
      </c>
    </row>
    <row r="14" spans="1:10" x14ac:dyDescent="0.25">
      <c r="A14" s="1" t="s">
        <v>333</v>
      </c>
      <c r="B14" s="3">
        <v>59462088</v>
      </c>
      <c r="G14" s="1"/>
      <c r="H14" s="1" t="s">
        <v>31</v>
      </c>
      <c r="I14" s="15">
        <v>-18699420</v>
      </c>
    </row>
    <row r="15" spans="1:10" x14ac:dyDescent="0.25">
      <c r="A15" s="1"/>
      <c r="B15" s="2"/>
      <c r="G15" s="1"/>
      <c r="H15" s="1" t="s">
        <v>32</v>
      </c>
      <c r="I15" s="15">
        <f>I14+I13</f>
        <v>71316060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3105341.03</v>
      </c>
    </row>
    <row r="18" spans="1:22" x14ac:dyDescent="0.25">
      <c r="G18" s="1" t="s">
        <v>12</v>
      </c>
      <c r="H18" s="2"/>
      <c r="I18" s="15">
        <v>18003096</v>
      </c>
    </row>
    <row r="19" spans="1:22" x14ac:dyDescent="0.25">
      <c r="A19" s="2"/>
      <c r="G19" s="1" t="s">
        <v>24</v>
      </c>
      <c r="H19" s="2"/>
      <c r="I19" s="15">
        <f>I18+I17-I16</f>
        <v>10108437.030000001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319142.38</v>
      </c>
      <c r="N21" s="2"/>
    </row>
    <row r="22" spans="1:22" x14ac:dyDescent="0.25">
      <c r="G22" s="1"/>
      <c r="H22" s="1" t="s">
        <v>39</v>
      </c>
      <c r="I22" s="15">
        <v>74856.990000000005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421441.08999999997</v>
      </c>
    </row>
    <row r="26" spans="1:22" x14ac:dyDescent="0.25">
      <c r="A26" s="1" t="s">
        <v>71</v>
      </c>
      <c r="B26" s="2">
        <f>B4+E5+I18</f>
        <v>227317420.03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1313699.1299999999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3570</v>
      </c>
      <c r="D33" s="1" t="s">
        <v>74</v>
      </c>
      <c r="E33" s="2">
        <v>12840261</v>
      </c>
      <c r="G33" s="16" t="s">
        <v>296</v>
      </c>
      <c r="H33" s="2">
        <f>E33</f>
        <v>12840261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1060</v>
      </c>
      <c r="D34" s="1" t="s">
        <v>75</v>
      </c>
      <c r="E34" s="2">
        <v>12473900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7347</v>
      </c>
      <c r="D35" s="1" t="s">
        <v>76</v>
      </c>
      <c r="E35" s="2">
        <v>-172291</v>
      </c>
      <c r="G35" s="40" t="s">
        <v>298</v>
      </c>
      <c r="H35" s="41">
        <f>H33+H34</f>
        <v>12845418.605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-106284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13986</v>
      </c>
      <c r="D37" s="1" t="s">
        <v>78</v>
      </c>
      <c r="E37" s="2">
        <v>-172291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415976</v>
      </c>
    </row>
    <row r="39" spans="1:23" x14ac:dyDescent="0.25">
      <c r="A39" s="1" t="s">
        <v>103</v>
      </c>
      <c r="B39" s="3"/>
      <c r="D39" s="1" t="s">
        <v>80</v>
      </c>
      <c r="E39" s="10">
        <v>-50230</v>
      </c>
    </row>
    <row r="40" spans="1:23" s="9" customFormat="1" x14ac:dyDescent="0.25">
      <c r="A40"/>
      <c r="B40"/>
      <c r="D40" s="1" t="s">
        <v>81</v>
      </c>
      <c r="E40" s="2">
        <v>-1214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66" sqref="D6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15229729.720000001</v>
      </c>
      <c r="D3" s="1" t="s">
        <v>1</v>
      </c>
      <c r="E3" s="18">
        <v>56838462.780000001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161398588.44999999</v>
      </c>
      <c r="D4" s="1" t="s">
        <v>11</v>
      </c>
      <c r="E4" s="38">
        <v>10440804.58</v>
      </c>
      <c r="H4" s="1" t="s">
        <v>185</v>
      </c>
      <c r="I4" s="13">
        <v>36</v>
      </c>
      <c r="J4" s="13">
        <v>-6</v>
      </c>
    </row>
    <row r="5" spans="1:10" x14ac:dyDescent="0.25">
      <c r="A5" s="1" t="s">
        <v>3</v>
      </c>
      <c r="B5" s="2">
        <v>179628664.61000001</v>
      </c>
      <c r="D5" s="1" t="s">
        <v>12</v>
      </c>
      <c r="E5" s="2">
        <v>46397658.200000003</v>
      </c>
      <c r="H5" s="1" t="s">
        <v>332</v>
      </c>
      <c r="I5" s="13">
        <v>4</v>
      </c>
      <c r="J5" s="13">
        <v>-6</v>
      </c>
    </row>
    <row r="6" spans="1:10" x14ac:dyDescent="0.25">
      <c r="A6" s="1" t="s">
        <v>11</v>
      </c>
      <c r="B6" s="37">
        <v>18230076.16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473.6</v>
      </c>
      <c r="G8" s="1"/>
    </row>
    <row r="9" spans="1:10" x14ac:dyDescent="0.25">
      <c r="A9" s="1" t="s">
        <v>82</v>
      </c>
      <c r="B9" s="2">
        <v>346.44</v>
      </c>
      <c r="D9" s="1" t="s">
        <v>88</v>
      </c>
      <c r="E9" s="3">
        <v>407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'20170912'!E10+'20170913'!E8</f>
        <v>697253.89999999979</v>
      </c>
      <c r="G10" s="1"/>
      <c r="H10" s="1" t="s">
        <v>42</v>
      </c>
      <c r="I10" s="3">
        <f>SUMIF(I4:I8,"&gt;=0")</f>
        <v>110</v>
      </c>
    </row>
    <row r="11" spans="1:10" x14ac:dyDescent="0.25">
      <c r="A11" s="1" t="s">
        <v>84</v>
      </c>
      <c r="B11" s="2">
        <f>'20170912'!B11+'20170913'!B9</f>
        <v>1209874.0100000002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433.47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'20170912'!B13+'20170913'!B12</f>
        <v>193585.79000000007</v>
      </c>
      <c r="E13" s="2"/>
      <c r="G13" s="1"/>
      <c r="H13" s="1" t="s">
        <v>30</v>
      </c>
      <c r="I13" s="15">
        <v>86046000</v>
      </c>
    </row>
    <row r="14" spans="1:10" x14ac:dyDescent="0.25">
      <c r="A14" s="1" t="s">
        <v>333</v>
      </c>
      <c r="B14" s="3">
        <v>58775888</v>
      </c>
      <c r="G14" s="1"/>
      <c r="H14" s="1" t="s">
        <v>31</v>
      </c>
      <c r="I14" s="15">
        <v>-21150840</v>
      </c>
    </row>
    <row r="15" spans="1:10" x14ac:dyDescent="0.25">
      <c r="A15" s="1"/>
      <c r="B15" s="2"/>
      <c r="G15" s="1"/>
      <c r="H15" s="1" t="s">
        <v>32</v>
      </c>
      <c r="I15" s="15">
        <f>I14+I13</f>
        <v>64895160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3977728.62</v>
      </c>
    </row>
    <row r="18" spans="1:22" x14ac:dyDescent="0.25">
      <c r="G18" s="1" t="s">
        <v>12</v>
      </c>
      <c r="H18" s="2"/>
      <c r="I18" s="15">
        <v>17181168</v>
      </c>
    </row>
    <row r="19" spans="1:22" x14ac:dyDescent="0.25">
      <c r="A19" s="2"/>
      <c r="G19" s="1" t="s">
        <v>24</v>
      </c>
      <c r="H19" s="2"/>
      <c r="I19" s="15">
        <f>I18+I17-I16</f>
        <v>10158896.620000001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317358.37</v>
      </c>
      <c r="N21" s="2"/>
    </row>
    <row r="22" spans="1:22" x14ac:dyDescent="0.25">
      <c r="G22" s="1"/>
      <c r="H22" s="1" t="s">
        <v>39</v>
      </c>
      <c r="I22" s="15">
        <v>74445.399999999994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419245.49</v>
      </c>
    </row>
    <row r="26" spans="1:22" x14ac:dyDescent="0.25">
      <c r="A26" s="1" t="s">
        <v>71</v>
      </c>
      <c r="B26" s="2">
        <f>B4+E5+I18</f>
        <v>224977414.64999998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1310085.1799999997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3488</v>
      </c>
      <c r="D33" s="1" t="s">
        <v>74</v>
      </c>
      <c r="E33" s="2">
        <v>12947391</v>
      </c>
      <c r="G33" s="16" t="s">
        <v>296</v>
      </c>
      <c r="H33" s="2">
        <f>E33</f>
        <v>12947391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1004</v>
      </c>
      <c r="D34" s="1" t="s">
        <v>75</v>
      </c>
      <c r="E34" s="2">
        <v>12580185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7332</v>
      </c>
      <c r="D35" s="1" t="s">
        <v>76</v>
      </c>
      <c r="E35" s="2">
        <v>-86876</v>
      </c>
      <c r="G35" s="40" t="s">
        <v>298</v>
      </c>
      <c r="H35" s="41">
        <f>H33+H34</f>
        <v>12952548.605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1999</v>
      </c>
      <c r="D36" s="1" t="s">
        <v>77</v>
      </c>
      <c r="E36" s="2">
        <v>-130568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13823</v>
      </c>
      <c r="D37" s="1" t="s">
        <v>78</v>
      </c>
      <c r="E37" s="2">
        <v>-3731354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431413</v>
      </c>
    </row>
    <row r="39" spans="1:23" x14ac:dyDescent="0.25">
      <c r="A39" s="1" t="s">
        <v>103</v>
      </c>
      <c r="B39" s="3"/>
      <c r="D39" s="1" t="s">
        <v>80</v>
      </c>
      <c r="E39" s="10">
        <v>-50265</v>
      </c>
    </row>
    <row r="40" spans="1:23" s="9" customFormat="1" x14ac:dyDescent="0.25">
      <c r="A40"/>
      <c r="B40"/>
      <c r="D40" s="1" t="s">
        <v>81</v>
      </c>
      <c r="E40" s="2">
        <v>-1778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10998548.52</v>
      </c>
      <c r="D3" s="1" t="s">
        <v>1</v>
      </c>
      <c r="E3" s="18">
        <v>56898433.380000003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156689955.24000001</v>
      </c>
      <c r="D4" s="1" t="s">
        <v>11</v>
      </c>
      <c r="E4" s="38">
        <v>12003082.380000001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178689702.53</v>
      </c>
      <c r="D5" s="1" t="s">
        <v>12</v>
      </c>
      <c r="E5" s="2">
        <v>44895351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21999747.289999999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844.8</v>
      </c>
      <c r="G8" s="1"/>
    </row>
    <row r="9" spans="1:10" x14ac:dyDescent="0.25">
      <c r="A9" s="1" t="s">
        <v>82</v>
      </c>
      <c r="B9" s="2">
        <v>1198.77</v>
      </c>
      <c r="D9" s="1" t="s">
        <v>88</v>
      </c>
      <c r="E9" s="3">
        <v>695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'20170911'!E10+'20170912'!E8</f>
        <v>696780.29999999981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'20170911'!B11+'20170912'!B9</f>
        <v>1209527.5700000003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521.89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'20170911'!B13+'20170912'!B12</f>
        <v>193152.32000000007</v>
      </c>
      <c r="E13" s="2"/>
      <c r="G13" s="1"/>
      <c r="H13" s="1" t="s">
        <v>30</v>
      </c>
      <c r="I13" s="15">
        <v>81465060</v>
      </c>
    </row>
    <row r="14" spans="1:10" x14ac:dyDescent="0.25">
      <c r="A14" s="1" t="s">
        <v>340</v>
      </c>
      <c r="B14" s="3">
        <v>57395588</v>
      </c>
      <c r="G14" s="1"/>
      <c r="H14" s="1" t="s">
        <v>31</v>
      </c>
      <c r="I14" s="15">
        <v>-11352600</v>
      </c>
    </row>
    <row r="15" spans="1:10" x14ac:dyDescent="0.25">
      <c r="A15" s="1"/>
      <c r="B15" s="2"/>
      <c r="G15" s="1"/>
      <c r="H15" s="1" t="s">
        <v>32</v>
      </c>
      <c r="I15" s="15">
        <f>I14+I13</f>
        <v>70112460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4420980.5999999996</v>
      </c>
    </row>
    <row r="18" spans="1:22" x14ac:dyDescent="0.25">
      <c r="G18" s="1" t="s">
        <v>12</v>
      </c>
      <c r="H18" s="2"/>
      <c r="I18" s="15">
        <v>16297512</v>
      </c>
    </row>
    <row r="19" spans="1:22" x14ac:dyDescent="0.25">
      <c r="A19" s="2"/>
      <c r="G19" s="1" t="s">
        <v>24</v>
      </c>
      <c r="H19" s="2"/>
      <c r="I19" s="15">
        <f>I18+I17-I16</f>
        <v>9718492.6000000015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315334.14</v>
      </c>
      <c r="N21" s="2"/>
    </row>
    <row r="22" spans="1:22" x14ac:dyDescent="0.25">
      <c r="G22" s="1"/>
      <c r="H22" s="1" t="s">
        <v>39</v>
      </c>
      <c r="I22" s="15">
        <v>73978.42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416754.28</v>
      </c>
    </row>
    <row r="26" spans="1:22" x14ac:dyDescent="0.25">
      <c r="A26" s="1" t="s">
        <v>71</v>
      </c>
      <c r="B26" s="2">
        <f>B4+E5+I18</f>
        <v>217882818.24000001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1306686.8999999999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3556</v>
      </c>
      <c r="D33" s="1" t="s">
        <v>74</v>
      </c>
      <c r="E33" s="2">
        <v>13034267</v>
      </c>
      <c r="G33" s="16" t="s">
        <v>296</v>
      </c>
      <c r="H33" s="2">
        <f>E33</f>
        <v>13034267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992</v>
      </c>
      <c r="D34" s="1" t="s">
        <v>75</v>
      </c>
      <c r="E34" s="2">
        <v>12710752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7318</v>
      </c>
      <c r="D35" s="1" t="s">
        <v>76</v>
      </c>
      <c r="E35" s="2">
        <v>-16286</v>
      </c>
      <c r="G35" s="40" t="s">
        <v>298</v>
      </c>
      <c r="H35" s="41">
        <f>H33+H34</f>
        <v>13039424.605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1980</v>
      </c>
      <c r="D36" s="1" t="s">
        <v>77</v>
      </c>
      <c r="E36" s="2">
        <v>-76625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13846</v>
      </c>
      <c r="D37" s="1" t="s">
        <v>78</v>
      </c>
      <c r="E37" s="2">
        <v>47876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757611</v>
      </c>
    </row>
    <row r="39" spans="1:23" x14ac:dyDescent="0.25">
      <c r="A39" s="1" t="s">
        <v>103</v>
      </c>
      <c r="B39" s="3"/>
      <c r="D39" s="1" t="s">
        <v>80</v>
      </c>
      <c r="E39" s="10">
        <v>-55297</v>
      </c>
    </row>
    <row r="40" spans="1:23" s="9" customFormat="1" x14ac:dyDescent="0.25">
      <c r="A40"/>
      <c r="B40"/>
      <c r="D40" s="1" t="s">
        <v>81</v>
      </c>
      <c r="E40" s="2">
        <v>-1408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9674284.3300000001</v>
      </c>
      <c r="D3" s="1" t="s">
        <v>1</v>
      </c>
      <c r="E3" s="18">
        <v>56805626.18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21675483.510000002</v>
      </c>
      <c r="D4" s="1" t="s">
        <v>11</v>
      </c>
      <c r="E4" s="38">
        <v>11691238.58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179144128.05000001</v>
      </c>
      <c r="D5" s="1" t="s">
        <v>12</v>
      </c>
      <c r="E5" s="2">
        <v>45114387.600000001</v>
      </c>
      <c r="H5" s="1" t="s">
        <v>332</v>
      </c>
      <c r="I5" s="13">
        <v>1</v>
      </c>
      <c r="J5" s="13">
        <v>-1</v>
      </c>
    </row>
    <row r="6" spans="1:10" x14ac:dyDescent="0.25">
      <c r="A6" s="1" t="s">
        <v>11</v>
      </c>
      <c r="B6" s="37">
        <v>21675483.510000002</v>
      </c>
      <c r="D6" s="1" t="s">
        <v>4</v>
      </c>
      <c r="E6" s="2">
        <v>8000000</v>
      </c>
      <c r="H6" s="1" t="s">
        <v>238</v>
      </c>
      <c r="I6" s="13">
        <v>60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891.2</v>
      </c>
      <c r="G8" s="1"/>
    </row>
    <row r="9" spans="1:10" x14ac:dyDescent="0.25">
      <c r="A9" s="1" t="s">
        <v>82</v>
      </c>
      <c r="B9" s="2">
        <v>1199.18</v>
      </c>
      <c r="D9" s="1" t="s">
        <v>88</v>
      </c>
      <c r="E9" s="3">
        <v>702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'20170908'!E10+'20170911'!E8</f>
        <v>695935.49999999977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'20170908'!B11+'20170911'!B9</f>
        <v>1208328.8000000003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655.91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'20170908'!B13+'20170911'!B12</f>
        <v>192630.43000000005</v>
      </c>
      <c r="E13" s="2"/>
      <c r="G13" s="1"/>
      <c r="H13" s="1" t="s">
        <v>30</v>
      </c>
      <c r="I13" s="15">
        <v>75088920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-8096880</v>
      </c>
    </row>
    <row r="15" spans="1:10" x14ac:dyDescent="0.25">
      <c r="A15" s="1"/>
      <c r="B15" s="2"/>
      <c r="G15" s="1"/>
      <c r="H15" s="1" t="s">
        <v>32</v>
      </c>
      <c r="I15" s="15">
        <f>I14+I13</f>
        <v>66992040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5802208.8399999999</v>
      </c>
    </row>
    <row r="18" spans="1:22" x14ac:dyDescent="0.25">
      <c r="G18" s="1" t="s">
        <v>12</v>
      </c>
      <c r="H18" s="2"/>
      <c r="I18" s="15">
        <v>15017784</v>
      </c>
    </row>
    <row r="19" spans="1:22" x14ac:dyDescent="0.25">
      <c r="A19" s="2"/>
      <c r="G19" s="1" t="s">
        <v>24</v>
      </c>
      <c r="H19" s="2"/>
      <c r="I19" s="15">
        <f>I18+I17-I16</f>
        <v>9819992.8399999999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313876.61</v>
      </c>
      <c r="N21" s="2"/>
    </row>
    <row r="22" spans="1:22" x14ac:dyDescent="0.25">
      <c r="G22" s="1"/>
      <c r="H22" s="1" t="s">
        <v>39</v>
      </c>
      <c r="I22" s="15">
        <v>73642.179999999993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414960.51</v>
      </c>
    </row>
    <row r="26" spans="1:22" x14ac:dyDescent="0.25">
      <c r="A26" s="1" t="s">
        <v>71</v>
      </c>
      <c r="B26" s="2">
        <f>B4+E5+I18</f>
        <v>81807655.109999999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1303526.44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3545</v>
      </c>
      <c r="D33" s="1" t="s">
        <v>74</v>
      </c>
      <c r="E33" s="2">
        <v>13054497</v>
      </c>
      <c r="G33" s="16" t="s">
        <v>296</v>
      </c>
      <c r="H33" s="2">
        <f>E33</f>
        <v>13054497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991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7505</v>
      </c>
      <c r="D35" s="1" t="s">
        <v>76</v>
      </c>
      <c r="E35" s="2"/>
      <c r="G35" s="40" t="s">
        <v>298</v>
      </c>
      <c r="H35" s="41">
        <f>H33+H34</f>
        <v>13059654.605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13859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H1" sqref="H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6055226.6200000001</v>
      </c>
      <c r="D3" s="1" t="s">
        <v>1</v>
      </c>
      <c r="E3" s="18">
        <v>58639481.280000001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159361958.18000001</v>
      </c>
      <c r="D4" s="1" t="s">
        <v>11</v>
      </c>
      <c r="E4" s="38">
        <v>13216108.380000001</v>
      </c>
      <c r="H4" s="1" t="s">
        <v>185</v>
      </c>
      <c r="I4" s="13">
        <v>36</v>
      </c>
      <c r="J4" s="13">
        <v>-2</v>
      </c>
    </row>
    <row r="5" spans="1:10" x14ac:dyDescent="0.25">
      <c r="A5" s="1" t="s">
        <v>3</v>
      </c>
      <c r="B5" s="2">
        <v>179421077.81999999</v>
      </c>
      <c r="D5" s="1" t="s">
        <v>12</v>
      </c>
      <c r="E5" s="2">
        <v>45423372.899999999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20059119.640000001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1192</v>
      </c>
      <c r="G8" s="1"/>
    </row>
    <row r="9" spans="1:10" x14ac:dyDescent="0.25">
      <c r="A9" s="1" t="s">
        <v>82</v>
      </c>
      <c r="B9" s="2">
        <v>3893.02</v>
      </c>
      <c r="D9" s="1" t="s">
        <v>88</v>
      </c>
      <c r="E9" s="3">
        <v>908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'20170907'!E10+'20170908'!E8</f>
        <v>695044.29999999981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'20170907'!B11+'20170908'!B9</f>
        <v>1207129.6200000003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361.31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'20170907'!B13+'20170908'!B12</f>
        <v>191974.52000000005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4222863.33</v>
      </c>
    </row>
    <row r="18" spans="1:22" x14ac:dyDescent="0.25">
      <c r="G18" s="1" t="s">
        <v>12</v>
      </c>
      <c r="H18" s="2"/>
      <c r="I18" s="15">
        <v>14930496</v>
      </c>
    </row>
    <row r="19" spans="1:22" x14ac:dyDescent="0.25">
      <c r="A19" s="2"/>
      <c r="G19" s="1" t="s">
        <v>24</v>
      </c>
      <c r="H19" s="2"/>
      <c r="I19" s="15">
        <f>I18+I17-I16</f>
        <v>10153359.329999998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312500.42</v>
      </c>
      <c r="N21" s="2"/>
    </row>
    <row r="22" spans="1:22" x14ac:dyDescent="0.25">
      <c r="G22" s="1"/>
      <c r="H22" s="1" t="s">
        <v>39</v>
      </c>
      <c r="I22" s="15">
        <v>73324.69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413266.82999999996</v>
      </c>
    </row>
    <row r="26" spans="1:22" x14ac:dyDescent="0.25">
      <c r="A26" s="1" t="s">
        <v>71</v>
      </c>
      <c r="B26" s="2">
        <f>B4+E5+I18</f>
        <v>219715827.08000001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1300285.6499999999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3600</v>
      </c>
      <c r="D33" s="1" t="s">
        <v>74</v>
      </c>
      <c r="E33" s="2">
        <v>12906599</v>
      </c>
      <c r="G33" s="16" t="s">
        <v>296</v>
      </c>
      <c r="H33" s="2">
        <f>E33</f>
        <v>12906599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1045</v>
      </c>
      <c r="D34" s="1" t="s">
        <v>75</v>
      </c>
      <c r="E34" s="2">
        <v>12835069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7588</v>
      </c>
      <c r="D35" s="1" t="s">
        <v>76</v>
      </c>
      <c r="E35" s="2">
        <v>49364</v>
      </c>
      <c r="G35" s="40" t="s">
        <v>298</v>
      </c>
      <c r="H35" s="41">
        <f>H33+H34</f>
        <v>12911756.605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>
        <v>144788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14051</v>
      </c>
      <c r="D37" s="1" t="s">
        <v>78</v>
      </c>
      <c r="E37" s="2">
        <v>49364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355795</v>
      </c>
    </row>
    <row r="39" spans="1:23" x14ac:dyDescent="0.25">
      <c r="A39" s="1" t="s">
        <v>103</v>
      </c>
      <c r="B39" s="3"/>
      <c r="D39" s="1" t="s">
        <v>80</v>
      </c>
      <c r="E39" s="10">
        <v>-40371</v>
      </c>
    </row>
    <row r="40" spans="1:23" s="9" customFormat="1" x14ac:dyDescent="0.25">
      <c r="A40"/>
      <c r="B40"/>
      <c r="D40" s="1" t="s">
        <v>81</v>
      </c>
      <c r="E40" s="2">
        <v>-1587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21277387.530000001</v>
      </c>
      <c r="D3" s="1" t="s">
        <v>1</v>
      </c>
      <c r="E3" s="18">
        <v>58751694.280000001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159352306.53</v>
      </c>
      <c r="D4" s="1" t="s">
        <v>11</v>
      </c>
      <c r="E4" s="38">
        <v>11614756.48</v>
      </c>
      <c r="H4" s="1" t="s">
        <v>185</v>
      </c>
      <c r="I4" s="13">
        <v>25</v>
      </c>
      <c r="J4" s="13"/>
    </row>
    <row r="5" spans="1:10" x14ac:dyDescent="0.25">
      <c r="A5" s="1" t="s">
        <v>3</v>
      </c>
      <c r="B5" s="2">
        <v>180629693.56</v>
      </c>
      <c r="D5" s="1" t="s">
        <v>12</v>
      </c>
      <c r="E5" s="2">
        <v>47136937.799999997</v>
      </c>
      <c r="H5" s="1" t="s">
        <v>332</v>
      </c>
      <c r="I5" s="13">
        <v>2</v>
      </c>
      <c r="J5" s="13"/>
    </row>
    <row r="6" spans="1:10" x14ac:dyDescent="0.25">
      <c r="A6" s="1" t="s">
        <v>11</v>
      </c>
      <c r="B6" s="37">
        <v>21277387.530000001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369.6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484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'20170906'!E10+'20170907'!E8</f>
        <v>693852.29999999981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'20170906'!B11+'20170907'!B9</f>
        <v>1203236.6000000003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285.83999999999997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'20170906'!B13+'20170907'!B12</f>
        <v>191613.21000000005</v>
      </c>
      <c r="E13" s="2"/>
      <c r="G13" s="1"/>
      <c r="H13" s="1" t="s">
        <v>30</v>
      </c>
      <c r="I13" s="15">
        <v>66920340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-6552000</v>
      </c>
    </row>
    <row r="15" spans="1:10" x14ac:dyDescent="0.25">
      <c r="A15" s="1"/>
      <c r="B15" s="2"/>
      <c r="G15" s="1"/>
      <c r="H15" s="1" t="s">
        <v>32</v>
      </c>
      <c r="I15" s="15">
        <f>I14+I13</f>
        <v>60368340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6089331.5599999996</v>
      </c>
    </row>
    <row r="18" spans="1:22" x14ac:dyDescent="0.25">
      <c r="G18" s="1" t="s">
        <v>12</v>
      </c>
      <c r="H18" s="2"/>
      <c r="I18" s="15">
        <v>13407804</v>
      </c>
    </row>
    <row r="19" spans="1:22" x14ac:dyDescent="0.25">
      <c r="A19" s="2"/>
      <c r="G19" s="1" t="s">
        <v>24</v>
      </c>
      <c r="H19" s="2"/>
      <c r="I19" s="15">
        <f>I18+I17-I16</f>
        <v>10497135.559999999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311034.33</v>
      </c>
      <c r="N21" s="2"/>
    </row>
    <row r="22" spans="1:22" x14ac:dyDescent="0.25">
      <c r="G22" s="1"/>
      <c r="H22" s="1" t="s">
        <v>39</v>
      </c>
      <c r="I22" s="15">
        <v>72986.460000000006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411462.51</v>
      </c>
    </row>
    <row r="26" spans="1:22" x14ac:dyDescent="0.25">
      <c r="A26" s="1" t="s">
        <v>71</v>
      </c>
      <c r="B26" s="2">
        <f>B4+E5+I18</f>
        <v>219897048.32999998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1296928.02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3544</v>
      </c>
      <c r="D33" s="1" t="s">
        <v>74</v>
      </c>
      <c r="E33" s="2">
        <v>12924580</v>
      </c>
      <c r="G33" s="16" t="s">
        <v>296</v>
      </c>
      <c r="H33" s="2">
        <f>E33</f>
        <v>12924580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1002</v>
      </c>
      <c r="D34" s="1" t="s">
        <v>75</v>
      </c>
      <c r="E34" s="2">
        <v>12690282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7567</v>
      </c>
      <c r="D35" s="1" t="s">
        <v>76</v>
      </c>
      <c r="E35" s="2">
        <v>75415</v>
      </c>
      <c r="G35" s="40" t="s">
        <v>298</v>
      </c>
      <c r="H35" s="41">
        <f>H33+H34</f>
        <v>12929737.605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48285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13911</v>
      </c>
      <c r="D37" s="1" t="s">
        <v>78</v>
      </c>
      <c r="E37" s="2">
        <v>-224327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313134</v>
      </c>
    </row>
    <row r="39" spans="1:23" x14ac:dyDescent="0.25">
      <c r="A39" s="1" t="s">
        <v>103</v>
      </c>
      <c r="B39" s="3"/>
      <c r="D39" s="1" t="s">
        <v>80</v>
      </c>
      <c r="E39" s="10">
        <v>-39422</v>
      </c>
    </row>
    <row r="40" spans="1:23" s="9" customFormat="1" x14ac:dyDescent="0.25">
      <c r="A40"/>
      <c r="B40"/>
      <c r="D40" s="1" t="s">
        <v>81</v>
      </c>
      <c r="E40" s="2">
        <v>-1438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15168606.880000001</v>
      </c>
      <c r="D3" s="1" t="s">
        <v>1</v>
      </c>
      <c r="E3" s="18">
        <v>58799888.880000003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157481197.02000001</v>
      </c>
      <c r="D4" s="1" t="s">
        <v>11</v>
      </c>
      <c r="E4" s="38">
        <v>10818248.68</v>
      </c>
      <c r="H4" s="1" t="s">
        <v>185</v>
      </c>
      <c r="I4" s="13">
        <v>24</v>
      </c>
      <c r="J4" s="13"/>
    </row>
    <row r="5" spans="1:10" x14ac:dyDescent="0.25">
      <c r="A5" s="1" t="s">
        <v>3</v>
      </c>
      <c r="B5" s="2">
        <v>181650572.38999999</v>
      </c>
      <c r="D5" s="1" t="s">
        <v>12</v>
      </c>
      <c r="E5" s="2">
        <v>47981640.200000003</v>
      </c>
      <c r="H5" s="1" t="s">
        <v>332</v>
      </c>
      <c r="I5" s="13">
        <v>1</v>
      </c>
      <c r="J5" s="13"/>
    </row>
    <row r="6" spans="1:10" x14ac:dyDescent="0.25">
      <c r="A6" s="1" t="s">
        <v>11</v>
      </c>
      <c r="B6" s="37">
        <v>24169375.370000001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638.4</v>
      </c>
      <c r="G8" s="1"/>
    </row>
    <row r="9" spans="1:10" x14ac:dyDescent="0.25">
      <c r="A9" s="1" t="s">
        <v>82</v>
      </c>
      <c r="B9" s="2">
        <v>768.49</v>
      </c>
      <c r="D9" s="1" t="s">
        <v>88</v>
      </c>
      <c r="E9" s="3">
        <v>673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'20170905'!E10+'20170906'!E8</f>
        <v>693482.69999999984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'20170905'!B11+'20170906'!B9</f>
        <v>1203236.6000000003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529.76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'20170905'!B13+'20170906'!B12</f>
        <v>191327.37000000005</v>
      </c>
      <c r="E13" s="2"/>
      <c r="G13" s="1"/>
      <c r="H13" s="1" t="s">
        <v>30</v>
      </c>
      <c r="I13" s="15">
        <v>66590220</v>
      </c>
    </row>
    <row r="14" spans="1:10" x14ac:dyDescent="0.25">
      <c r="A14" s="1" t="s">
        <v>333</v>
      </c>
      <c r="B14" s="3">
        <v>56607188</v>
      </c>
      <c r="G14" s="1"/>
      <c r="H14" s="1" t="s">
        <v>31</v>
      </c>
      <c r="I14" s="15">
        <v>-8241480</v>
      </c>
    </row>
    <row r="15" spans="1:10" x14ac:dyDescent="0.25">
      <c r="A15" s="1"/>
      <c r="B15" s="2"/>
      <c r="G15" s="1"/>
      <c r="H15" s="1" t="s">
        <v>32</v>
      </c>
      <c r="I15" s="15">
        <f>I14+I13</f>
        <v>58348740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6599084</v>
      </c>
    </row>
    <row r="18" spans="1:22" x14ac:dyDescent="0.25">
      <c r="G18" s="1" t="s">
        <v>12</v>
      </c>
      <c r="H18" s="2"/>
      <c r="I18" s="15">
        <v>13321104</v>
      </c>
    </row>
    <row r="19" spans="1:22" x14ac:dyDescent="0.25">
      <c r="A19" s="2"/>
      <c r="G19" s="1" t="s">
        <v>24</v>
      </c>
      <c r="H19" s="2"/>
      <c r="I19" s="15">
        <f>I18+I17-I16</f>
        <v>10920188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310135.15999999997</v>
      </c>
      <c r="N21" s="2"/>
    </row>
    <row r="22" spans="1:22" x14ac:dyDescent="0.25">
      <c r="G22" s="1"/>
      <c r="H22" s="1" t="s">
        <v>39</v>
      </c>
      <c r="I22" s="15">
        <v>72779.02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410355.9</v>
      </c>
    </row>
    <row r="26" spans="1:22" x14ac:dyDescent="0.25">
      <c r="A26" s="1" t="s">
        <v>71</v>
      </c>
      <c r="B26" s="2">
        <f>B4+E5+I18</f>
        <v>218783941.22000003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1295165.9699999997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3285</v>
      </c>
      <c r="D33" s="1" t="s">
        <v>74</v>
      </c>
      <c r="E33" s="2">
        <v>12849165</v>
      </c>
      <c r="G33" s="16" t="s">
        <v>296</v>
      </c>
      <c r="H33" s="2">
        <f>E33</f>
        <v>12849165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882</v>
      </c>
      <c r="D34" s="1" t="s">
        <v>75</v>
      </c>
      <c r="E34" s="2">
        <v>12641997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7562</v>
      </c>
      <c r="D35" s="1" t="s">
        <v>76</v>
      </c>
      <c r="E35" s="2">
        <v>117381</v>
      </c>
      <c r="G35" s="40" t="s">
        <v>298</v>
      </c>
      <c r="H35" s="41">
        <f>H33+H34</f>
        <v>12854322.605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-103869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13527</v>
      </c>
      <c r="D37" s="1" t="s">
        <v>78</v>
      </c>
      <c r="E37" s="2">
        <v>-420338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-182987</v>
      </c>
    </row>
    <row r="39" spans="1:23" x14ac:dyDescent="0.25">
      <c r="A39" s="1" t="s">
        <v>103</v>
      </c>
      <c r="B39" s="3"/>
      <c r="D39" s="1" t="s">
        <v>80</v>
      </c>
      <c r="E39" s="10">
        <v>-35547</v>
      </c>
    </row>
    <row r="40" spans="1:23" s="9" customFormat="1" x14ac:dyDescent="0.25">
      <c r="A40"/>
      <c r="B40"/>
      <c r="D40" s="1" t="s">
        <v>81</v>
      </c>
      <c r="E40" s="2">
        <v>-1706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13686627.109999999</v>
      </c>
      <c r="D3" s="1" t="s">
        <v>1</v>
      </c>
      <c r="E3" s="18">
        <v>59035511.280000001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157934374.03</v>
      </c>
      <c r="D4" s="1" t="s">
        <v>11</v>
      </c>
      <c r="E4" s="38">
        <v>12474206.880000001</v>
      </c>
      <c r="H4" s="1" t="s">
        <v>185</v>
      </c>
      <c r="I4" s="13">
        <v>26</v>
      </c>
      <c r="J4" s="13">
        <v>-2</v>
      </c>
    </row>
    <row r="5" spans="1:10" x14ac:dyDescent="0.25">
      <c r="A5" s="1" t="s">
        <v>3</v>
      </c>
      <c r="B5" s="2">
        <v>180621943.47</v>
      </c>
      <c r="D5" s="1" t="s">
        <v>12</v>
      </c>
      <c r="E5" s="2">
        <v>46561304.399999999</v>
      </c>
      <c r="H5" s="1" t="s">
        <v>332</v>
      </c>
      <c r="I5" s="13">
        <v>2</v>
      </c>
      <c r="J5" s="13">
        <v>-1</v>
      </c>
    </row>
    <row r="6" spans="1:10" x14ac:dyDescent="0.25">
      <c r="A6" s="1" t="s">
        <v>11</v>
      </c>
      <c r="B6" s="37">
        <v>22687569.440000001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942.33</v>
      </c>
      <c r="D9" s="1" t="s">
        <v>88</v>
      </c>
      <c r="E9" s="3">
        <v>452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'20170904'!E10+'20170905'!E8</f>
        <v>692844.29999999981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'20170904'!B11+'20170905'!B9</f>
        <v>1202468.1100000003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485.88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'20170904'!B13+'20170905'!B12</f>
        <v>190797.61000000004</v>
      </c>
      <c r="E13" s="2"/>
      <c r="G13" s="1"/>
      <c r="H13" s="1" t="s">
        <v>30</v>
      </c>
      <c r="I13" s="15">
        <v>67714980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-8993520</v>
      </c>
    </row>
    <row r="15" spans="1:10" x14ac:dyDescent="0.25">
      <c r="A15" s="1"/>
      <c r="B15" s="2"/>
      <c r="G15" s="1"/>
      <c r="H15" s="1" t="s">
        <v>32</v>
      </c>
      <c r="I15" s="15">
        <f>I14+I13</f>
        <v>58721460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5913437.79</v>
      </c>
    </row>
    <row r="18" spans="1:22" x14ac:dyDescent="0.25">
      <c r="G18" s="1" t="s">
        <v>12</v>
      </c>
      <c r="H18" s="2"/>
      <c r="I18" s="15">
        <v>13542996</v>
      </c>
    </row>
    <row r="19" spans="1:22" x14ac:dyDescent="0.25">
      <c r="A19" s="2"/>
      <c r="G19" s="1" t="s">
        <v>24</v>
      </c>
      <c r="H19" s="2"/>
      <c r="I19" s="15">
        <f>I18+I17-I16</f>
        <v>10456433.789999999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309065.46000000002</v>
      </c>
      <c r="N21" s="2"/>
    </row>
    <row r="22" spans="1:22" x14ac:dyDescent="0.25">
      <c r="G22" s="1"/>
      <c r="H22" s="1" t="s">
        <v>39</v>
      </c>
      <c r="I22" s="15">
        <v>72532.23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409039.41000000003</v>
      </c>
    </row>
    <row r="26" spans="1:22" x14ac:dyDescent="0.25">
      <c r="A26" s="1" t="s">
        <v>71</v>
      </c>
      <c r="B26" s="2">
        <f>B4+E5+I18</f>
        <v>218038674.43000001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1292681.3199999998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3396</v>
      </c>
      <c r="D33" s="1" t="s">
        <v>74</v>
      </c>
      <c r="E33" s="2">
        <v>12731783</v>
      </c>
      <c r="G33" s="16" t="s">
        <v>296</v>
      </c>
      <c r="H33" s="2">
        <f>E33</f>
        <v>12731783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698</v>
      </c>
      <c r="D34" s="1" t="s">
        <v>75</v>
      </c>
      <c r="E34" s="2">
        <v>12745866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7642</v>
      </c>
      <c r="D35" s="1" t="s">
        <v>76</v>
      </c>
      <c r="E35" s="2">
        <v>19220</v>
      </c>
      <c r="G35" s="40" t="s">
        <v>298</v>
      </c>
      <c r="H35" s="41">
        <f>H33+H34</f>
        <v>12736940.605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1726</v>
      </c>
      <c r="D36" s="1" t="s">
        <v>77</v>
      </c>
      <c r="E36" s="2">
        <v>441370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13462</v>
      </c>
      <c r="D37" s="1" t="s">
        <v>78</v>
      </c>
      <c r="E37" s="2">
        <v>-1311118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670270</v>
      </c>
    </row>
    <row r="39" spans="1:23" x14ac:dyDescent="0.25">
      <c r="A39" s="1" t="s">
        <v>103</v>
      </c>
      <c r="B39" s="3"/>
      <c r="D39" s="1" t="s">
        <v>80</v>
      </c>
      <c r="E39" s="10">
        <v>-32905</v>
      </c>
    </row>
    <row r="40" spans="1:23" s="9" customFormat="1" x14ac:dyDescent="0.25">
      <c r="A40"/>
      <c r="B40"/>
      <c r="D40" s="1" t="s">
        <v>81</v>
      </c>
      <c r="E40" s="2">
        <v>-2344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41" sqref="A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'20170901'!E10+'20170904'!E8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'20170901'!B11+'20170904'!B9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'20170901'!B13+'20170904'!B12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12712563</v>
      </c>
      <c r="G33" s="16" t="s">
        <v>296</v>
      </c>
      <c r="H33" s="2">
        <f>E33</f>
        <v>12712563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12304496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-276355</v>
      </c>
      <c r="G35" s="40" t="s">
        <v>298</v>
      </c>
      <c r="H35" s="41">
        <f>H33+H34</f>
        <v>12717720.605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-556844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-48913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-4061</v>
      </c>
    </row>
    <row r="39" spans="1:23" x14ac:dyDescent="0.25">
      <c r="A39" s="1" t="s">
        <v>103</v>
      </c>
      <c r="B39" s="3"/>
      <c r="D39" s="1" t="s">
        <v>80</v>
      </c>
      <c r="E39" s="10">
        <v>-31685</v>
      </c>
    </row>
    <row r="40" spans="1:23" s="9" customFormat="1" x14ac:dyDescent="0.25">
      <c r="A40"/>
      <c r="B40"/>
      <c r="D40" s="1" t="s">
        <v>81</v>
      </c>
      <c r="E40" s="2">
        <v>-4586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72" sqref="D7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'20170831'!E10+'20170901'!E8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'20170831'!B11+'20170901'!B9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'20170831'!B13+'20170901'!B12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12814870</v>
      </c>
      <c r="G33" s="16" t="s">
        <v>296</v>
      </c>
      <c r="H33" s="2">
        <f>E33</f>
        <v>12814870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12435857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-174048</v>
      </c>
      <c r="G35" s="40" t="s">
        <v>298</v>
      </c>
      <c r="H35" s="41">
        <f>H33+H34</f>
        <v>12820027.605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-425484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-3415696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792099</v>
      </c>
    </row>
    <row r="39" spans="1:23" x14ac:dyDescent="0.25">
      <c r="A39" s="1" t="s">
        <v>103</v>
      </c>
      <c r="B39" s="3"/>
      <c r="D39" s="1" t="s">
        <v>80</v>
      </c>
      <c r="E39" s="10">
        <v>-27127</v>
      </c>
    </row>
    <row r="40" spans="1:23" s="9" customFormat="1" x14ac:dyDescent="0.25">
      <c r="A40"/>
      <c r="B40"/>
      <c r="D40" s="1" t="s">
        <v>81</v>
      </c>
      <c r="E40" s="2">
        <v>-2655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'20170830'!E10+'20170831'!E8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'20170830'!B11+'20170831'!B9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'20170830'!B13+'20170831'!B12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12985570</v>
      </c>
      <c r="G33" s="16" t="s">
        <v>296</v>
      </c>
      <c r="H33" s="2">
        <f>E33</f>
        <v>12985570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12990727.605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'20170829'!E10+'20170830'!E8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'20170829'!B11+'20170830'!B9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'20170829'!B13+'20170830'!B12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12997852</v>
      </c>
      <c r="G33" s="16" t="s">
        <v>296</v>
      </c>
      <c r="H33" s="2">
        <f>E33</f>
        <v>12997852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13003009.605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'20170828'!E10+'20170829'!E8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'20170828'!B11+'20170829'!B9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'20170828'!B13+'20170829'!B12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12992863</v>
      </c>
      <c r="G33" s="16" t="s">
        <v>296</v>
      </c>
      <c r="H33" s="2">
        <f>E33</f>
        <v>12992863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12998020.605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'20170825'!E10+'20170828'!E8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'20170825'!B11+'20170828'!B9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'20170825'!B13+'20170828'!B12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13201756</v>
      </c>
      <c r="G33" s="16" t="s">
        <v>296</v>
      </c>
      <c r="H33" s="2">
        <f>E33</f>
        <v>13201756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12971196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-149577</v>
      </c>
      <c r="G35" s="40" t="s">
        <v>298</v>
      </c>
      <c r="H35" s="41">
        <f>H33+H34</f>
        <v>13206913.605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-404321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-1068776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1420888</v>
      </c>
    </row>
    <row r="39" spans="1:23" x14ac:dyDescent="0.25">
      <c r="A39" s="1" t="s">
        <v>103</v>
      </c>
      <c r="B39" s="3"/>
      <c r="D39" s="1" t="s">
        <v>80</v>
      </c>
      <c r="E39" s="10">
        <v>-21078</v>
      </c>
    </row>
    <row r="40" spans="1:23" s="9" customFormat="1" x14ac:dyDescent="0.25">
      <c r="A40"/>
      <c r="B40"/>
      <c r="D40" s="1" t="s">
        <v>81</v>
      </c>
      <c r="E40" s="2">
        <v>-6990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6" zoomScale="80" zoomScaleNormal="80" workbookViewId="0">
      <selection activeCell="E51" sqref="E5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15640381.33</v>
      </c>
      <c r="D3" s="1" t="s">
        <v>1</v>
      </c>
      <c r="E3" s="18">
        <v>46685082.479999997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142524515.62</v>
      </c>
      <c r="D4" s="1" t="s">
        <v>11</v>
      </c>
      <c r="E4" s="38">
        <v>8334193.4800000004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167168007.5</v>
      </c>
      <c r="D5" s="1" t="s">
        <v>12</v>
      </c>
      <c r="E5" s="2">
        <v>38350889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24643491.879999999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310.39999999999998</v>
      </c>
      <c r="G8" s="1"/>
    </row>
    <row r="9" spans="1:10" x14ac:dyDescent="0.25">
      <c r="A9" s="1" t="s">
        <v>82</v>
      </c>
      <c r="B9" s="2">
        <v>3110.55</v>
      </c>
      <c r="D9" s="1" t="s">
        <v>88</v>
      </c>
      <c r="E9" s="3">
        <v>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'20170824'!E10+'20170825'!E8</f>
        <v>692153.09999999986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'20170824'!B11+'20170825'!B9</f>
        <v>1201525.7800000003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483.69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'20170824'!B13+'20170825'!B12</f>
        <v>190311.73000000004</v>
      </c>
      <c r="E13" s="2"/>
      <c r="G13" s="1"/>
      <c r="H13" s="1" t="s">
        <v>30</v>
      </c>
      <c r="I13" s="15">
        <v>62864040</v>
      </c>
    </row>
    <row r="14" spans="1:10" x14ac:dyDescent="0.25">
      <c r="A14" s="1" t="s">
        <v>333</v>
      </c>
      <c r="B14" s="3">
        <v>52825988</v>
      </c>
      <c r="G14" s="1"/>
      <c r="H14" s="1" t="s">
        <v>31</v>
      </c>
      <c r="I14" s="15">
        <v>-5573520</v>
      </c>
    </row>
    <row r="15" spans="1:10" x14ac:dyDescent="0.25">
      <c r="A15" s="1"/>
      <c r="B15" s="2"/>
      <c r="G15" s="1"/>
      <c r="H15" s="1" t="s">
        <v>32</v>
      </c>
      <c r="I15" s="15">
        <f>I14+I13</f>
        <v>57290520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8404134.5399999991</v>
      </c>
    </row>
    <row r="18" spans="1:22" x14ac:dyDescent="0.25">
      <c r="G18" s="1" t="s">
        <v>12</v>
      </c>
      <c r="H18" s="2"/>
      <c r="I18" s="15">
        <v>12584592</v>
      </c>
    </row>
    <row r="19" spans="1:22" x14ac:dyDescent="0.25">
      <c r="A19" s="2"/>
      <c r="G19" s="1" t="s">
        <v>24</v>
      </c>
      <c r="H19" s="2"/>
      <c r="I19" s="15">
        <f>I18+I17-I16</f>
        <v>11988726.539999999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193459996.62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1279216.9299999997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4167</v>
      </c>
      <c r="D33" s="1" t="s">
        <v>74</v>
      </c>
      <c r="E33" s="2">
        <v>13351333</v>
      </c>
      <c r="G33" s="16" t="s">
        <v>296</v>
      </c>
      <c r="H33" s="2">
        <f>E33</f>
        <v>13351333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60</v>
      </c>
      <c r="D34" s="1" t="s">
        <v>75</v>
      </c>
      <c r="E34" s="2">
        <v>13375518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8008</v>
      </c>
      <c r="D35" s="1" t="s">
        <v>76</v>
      </c>
      <c r="E35" s="2">
        <v>-107022</v>
      </c>
      <c r="G35" s="40" t="s">
        <v>298</v>
      </c>
      <c r="H35" s="41">
        <f>H33+H34</f>
        <v>13356490.605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1058</v>
      </c>
      <c r="D36" s="1" t="s">
        <v>77</v>
      </c>
      <c r="E36" s="2">
        <v>163075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13293</v>
      </c>
      <c r="D37" s="1" t="s">
        <v>78</v>
      </c>
      <c r="E37" s="2">
        <v>392353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1825609</v>
      </c>
    </row>
    <row r="39" spans="1:23" x14ac:dyDescent="0.25">
      <c r="A39" s="1" t="s">
        <v>103</v>
      </c>
      <c r="B39" s="3"/>
      <c r="D39" s="1" t="s">
        <v>80</v>
      </c>
      <c r="E39" s="10">
        <v>-3599</v>
      </c>
    </row>
    <row r="40" spans="1:23" s="9" customFormat="1" x14ac:dyDescent="0.25">
      <c r="A40"/>
      <c r="B40"/>
      <c r="D40" s="1" t="s">
        <v>81</v>
      </c>
      <c r="E40" s="2">
        <v>-6153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8"/>
  <sheetViews>
    <sheetView topLeftCell="A34" zoomScale="80" zoomScaleNormal="80" workbookViewId="0">
      <selection activeCell="A52" sqref="A52:I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23724170.859999999</v>
      </c>
      <c r="D3" s="1" t="s">
        <v>1</v>
      </c>
      <c r="E3" s="18">
        <v>48540684.880000003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137955777.90000001</v>
      </c>
      <c r="D4" s="1" t="s">
        <v>11</v>
      </c>
      <c r="E4" s="38">
        <v>9652191.0800000001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167680614.52000001</v>
      </c>
      <c r="D5" s="1" t="s">
        <v>12</v>
      </c>
      <c r="E5" s="2">
        <v>38536899.399999999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29724836.620000001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441.6</v>
      </c>
      <c r="G8" s="1"/>
    </row>
    <row r="9" spans="1:10" x14ac:dyDescent="0.25">
      <c r="A9" s="1" t="s">
        <v>82</v>
      </c>
      <c r="B9" s="2">
        <v>665.76</v>
      </c>
      <c r="D9" s="1" t="s">
        <v>88</v>
      </c>
      <c r="E9" s="3">
        <v>637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'20170823'!E10+'20170824'!E8</f>
        <v>691842.69999999984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'20170823'!B11+'20170824'!B9</f>
        <v>1198415.2300000002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723.19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'20170823'!B13+'20170824'!B12</f>
        <v>189828.04000000004</v>
      </c>
      <c r="E13" s="2"/>
      <c r="G13" s="1"/>
      <c r="H13" s="1" t="s">
        <v>30</v>
      </c>
      <c r="I13" s="15">
        <v>63250140</v>
      </c>
    </row>
    <row r="14" spans="1:10" x14ac:dyDescent="0.25">
      <c r="A14" s="1" t="s">
        <v>333</v>
      </c>
      <c r="B14" s="3">
        <v>49153788</v>
      </c>
      <c r="G14" s="1"/>
      <c r="H14" s="1" t="s">
        <v>31</v>
      </c>
      <c r="I14" s="15">
        <v>-5603580</v>
      </c>
    </row>
    <row r="15" spans="1:10" x14ac:dyDescent="0.25">
      <c r="A15" s="1"/>
      <c r="B15" s="2"/>
      <c r="G15" s="1"/>
      <c r="H15" s="1" t="s">
        <v>32</v>
      </c>
      <c r="I15" s="15">
        <f>I14+I13</f>
        <v>57646560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11694738.539999999</v>
      </c>
    </row>
    <row r="18" spans="1:22" x14ac:dyDescent="0.25">
      <c r="G18" s="1" t="s">
        <v>12</v>
      </c>
      <c r="H18" s="2"/>
      <c r="I18" s="15">
        <v>12650028</v>
      </c>
    </row>
    <row r="19" spans="1:22" x14ac:dyDescent="0.25">
      <c r="A19" s="2"/>
      <c r="G19" s="1" t="s">
        <v>24</v>
      </c>
      <c r="H19" s="2"/>
      <c r="I19" s="15">
        <f>I18+I17-I16</f>
        <v>12344766.539999999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189142705.30000001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1278422.8399999999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334</v>
      </c>
      <c r="B33" s="36">
        <v>4100</v>
      </c>
      <c r="D33" s="1" t="s">
        <v>74</v>
      </c>
      <c r="E33" s="2">
        <v>13458355</v>
      </c>
      <c r="G33" s="16" t="s">
        <v>296</v>
      </c>
      <c r="H33" s="2">
        <f>E33</f>
        <v>13458355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335</v>
      </c>
      <c r="B34" s="36">
        <v>0</v>
      </c>
      <c r="D34" s="1" t="s">
        <v>75</v>
      </c>
      <c r="E34" s="2">
        <v>13198313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7941</v>
      </c>
      <c r="D35" s="1" t="s">
        <v>76</v>
      </c>
      <c r="E35" s="2">
        <v>105667</v>
      </c>
      <c r="G35" s="40" t="s">
        <v>298</v>
      </c>
      <c r="H35" s="41">
        <f>H33+H34</f>
        <v>13463512.605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952</v>
      </c>
      <c r="D36" s="1" t="s">
        <v>77</v>
      </c>
      <c r="E36" s="2">
        <v>-217960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12993</v>
      </c>
      <c r="D37" s="1" t="s">
        <v>78</v>
      </c>
      <c r="E37" s="2">
        <v>164492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2116877</v>
      </c>
    </row>
    <row r="39" spans="1:23" x14ac:dyDescent="0.25">
      <c r="A39" s="1" t="s">
        <v>103</v>
      </c>
      <c r="B39" s="3"/>
      <c r="D39" s="1" t="s">
        <v>80</v>
      </c>
      <c r="E39" s="10">
        <v>2289</v>
      </c>
    </row>
    <row r="40" spans="1:23" s="9" customFormat="1" x14ac:dyDescent="0.25">
      <c r="A40"/>
      <c r="B40"/>
      <c r="D40" s="1" t="s">
        <v>81</v>
      </c>
      <c r="E40" s="2">
        <v>6829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ht="15.6" x14ac:dyDescent="0.25">
      <c r="A52" s="7" t="s">
        <v>109</v>
      </c>
    </row>
    <row r="53" spans="1:14" x14ac:dyDescent="0.25">
      <c r="A53" s="16" t="s">
        <v>51</v>
      </c>
      <c r="B53" s="16" t="s">
        <v>52</v>
      </c>
      <c r="C53" s="26"/>
      <c r="D53" s="16" t="s">
        <v>157</v>
      </c>
      <c r="E53" s="28" t="s">
        <v>53</v>
      </c>
      <c r="F53" s="26"/>
      <c r="G53" s="29" t="s">
        <v>54</v>
      </c>
      <c r="H53" s="29" t="s">
        <v>55</v>
      </c>
      <c r="I53" s="29" t="s">
        <v>144</v>
      </c>
    </row>
    <row r="54" spans="1:14" x14ac:dyDescent="0.25">
      <c r="A54" s="22"/>
      <c r="B54" s="22" t="s">
        <v>336</v>
      </c>
      <c r="C54" s="15"/>
      <c r="D54" s="22" t="s">
        <v>196</v>
      </c>
      <c r="E54" s="36">
        <v>90</v>
      </c>
      <c r="F54" s="15"/>
      <c r="G54" s="22">
        <v>2.7</v>
      </c>
      <c r="H54" s="36">
        <v>900000</v>
      </c>
      <c r="I54" s="36">
        <v>-2430000</v>
      </c>
    </row>
    <row r="55" spans="1:14" x14ac:dyDescent="0.25">
      <c r="A55" s="22"/>
      <c r="B55" s="22" t="s">
        <v>337</v>
      </c>
      <c r="C55" s="15"/>
      <c r="D55" s="22" t="s">
        <v>197</v>
      </c>
      <c r="E55" s="36">
        <v>49</v>
      </c>
      <c r="F55" s="15"/>
      <c r="G55" s="22">
        <v>2.75</v>
      </c>
      <c r="H55" s="36">
        <v>490000</v>
      </c>
      <c r="I55" s="36">
        <v>-1347500</v>
      </c>
    </row>
    <row r="56" spans="1:14" x14ac:dyDescent="0.25">
      <c r="A56" s="22"/>
      <c r="B56" s="22" t="s">
        <v>338</v>
      </c>
      <c r="C56" s="15"/>
      <c r="D56" s="22" t="s">
        <v>197</v>
      </c>
      <c r="E56" s="36">
        <v>30</v>
      </c>
      <c r="F56" s="15"/>
      <c r="G56" s="22">
        <v>2.8</v>
      </c>
      <c r="H56" s="36">
        <v>300000</v>
      </c>
      <c r="I56" s="36">
        <v>-840000</v>
      </c>
    </row>
    <row r="57" spans="1:14" x14ac:dyDescent="0.25">
      <c r="A57" s="22"/>
      <c r="B57" s="22" t="s">
        <v>339</v>
      </c>
      <c r="C57" s="15"/>
      <c r="D57" s="22" t="s">
        <v>197</v>
      </c>
      <c r="E57" s="36">
        <v>10</v>
      </c>
      <c r="F57" s="15"/>
      <c r="G57" s="22">
        <v>2.85</v>
      </c>
      <c r="H57" s="36">
        <v>100000</v>
      </c>
      <c r="I57" s="36">
        <v>-285000</v>
      </c>
    </row>
    <row r="58" spans="1:14" x14ac:dyDescent="0.25">
      <c r="A58" s="39" t="s">
        <v>19</v>
      </c>
      <c r="B58" s="39"/>
      <c r="C58" s="2"/>
      <c r="D58" s="2"/>
      <c r="E58" s="2"/>
      <c r="F58" s="2"/>
      <c r="G58" s="2"/>
      <c r="H58" s="28">
        <f>SUM(H54:H57)</f>
        <v>1790000</v>
      </c>
      <c r="I58" s="28">
        <f>SUM(I54:I57)</f>
        <v>-4902500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1" sqref="D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28817541.98</v>
      </c>
      <c r="D3" s="1" t="s">
        <v>1</v>
      </c>
      <c r="E3" s="18">
        <v>48361787.479999997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134059793.83</v>
      </c>
      <c r="D4" s="1" t="s">
        <v>11</v>
      </c>
      <c r="E4" s="38">
        <v>11915385.779999999</v>
      </c>
      <c r="H4" s="1" t="s">
        <v>185</v>
      </c>
      <c r="I4" s="13">
        <v>7</v>
      </c>
      <c r="J4" s="13">
        <v>-1</v>
      </c>
    </row>
    <row r="5" spans="1:10" x14ac:dyDescent="0.25">
      <c r="A5" s="1" t="s">
        <v>3</v>
      </c>
      <c r="B5" s="2">
        <v>171878539.78</v>
      </c>
      <c r="D5" s="1" t="s">
        <v>12</v>
      </c>
      <c r="E5" s="2">
        <v>36446401.700000003</v>
      </c>
      <c r="H5" s="1" t="s">
        <v>332</v>
      </c>
      <c r="I5" s="13"/>
      <c r="J5" s="13">
        <v>-3</v>
      </c>
    </row>
    <row r="6" spans="1:10" x14ac:dyDescent="0.25">
      <c r="A6" s="1" t="s">
        <v>11</v>
      </c>
      <c r="B6" s="37">
        <v>37818745.950000003</v>
      </c>
      <c r="D6" s="1" t="s">
        <v>4</v>
      </c>
      <c r="E6" s="2">
        <v>8000000</v>
      </c>
      <c r="H6" s="1" t="s">
        <v>238</v>
      </c>
      <c r="I6" s="13">
        <v>66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459.2</v>
      </c>
      <c r="G8" s="1"/>
    </row>
    <row r="9" spans="1:10" x14ac:dyDescent="0.25">
      <c r="A9" s="1" t="s">
        <v>82</v>
      </c>
      <c r="B9" s="2">
        <v>1203.97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'20170822'!E10+'20170823'!E8</f>
        <v>691401.09999999986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'20170822'!B11+'20170823'!B9</f>
        <v>1197749.4700000002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460.58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'20170822'!B13+'20170823'!B12</f>
        <v>189104.85000000003</v>
      </c>
      <c r="E13" s="2"/>
      <c r="G13" s="1"/>
      <c r="H13" s="1" t="s">
        <v>30</v>
      </c>
      <c r="I13" s="15">
        <v>62598720</v>
      </c>
    </row>
    <row r="14" spans="1:10" x14ac:dyDescent="0.25">
      <c r="B14" s="2"/>
      <c r="G14" s="1"/>
      <c r="H14" s="1" t="s">
        <v>31</v>
      </c>
      <c r="I14" s="15">
        <v>-5547300</v>
      </c>
    </row>
    <row r="15" spans="1:10" x14ac:dyDescent="0.25">
      <c r="A15" s="1"/>
      <c r="B15" s="2"/>
      <c r="G15" s="1"/>
      <c r="H15" s="1" t="s">
        <v>32</v>
      </c>
      <c r="I15" s="15">
        <f>I14+I13</f>
        <v>57051420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11218554.41</v>
      </c>
    </row>
    <row r="18" spans="1:22" x14ac:dyDescent="0.25">
      <c r="G18" s="1" t="s">
        <v>12</v>
      </c>
      <c r="H18" s="2"/>
      <c r="I18" s="15">
        <v>12519744</v>
      </c>
    </row>
    <row r="19" spans="1:22" x14ac:dyDescent="0.25">
      <c r="A19" s="2"/>
      <c r="G19" s="1" t="s">
        <v>24</v>
      </c>
      <c r="H19" s="2"/>
      <c r="I19" s="15">
        <f>I18+I17-I16</f>
        <v>11738298.41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297963.65000000002</v>
      </c>
      <c r="N21" s="2"/>
    </row>
    <row r="22" spans="1:22" x14ac:dyDescent="0.25">
      <c r="G22" s="1"/>
      <c r="H22" s="1" t="s">
        <v>39</v>
      </c>
      <c r="I22" s="15">
        <v>69971.05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395376.42000000004</v>
      </c>
    </row>
    <row r="26" spans="1:22" x14ac:dyDescent="0.25">
      <c r="A26" s="1" t="s">
        <v>71</v>
      </c>
      <c r="B26" s="2">
        <f>B4+E5+I18</f>
        <v>183025939.53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1275882.3700000001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294</v>
      </c>
      <c r="D33" s="1" t="s">
        <v>74</v>
      </c>
      <c r="E33" s="2">
        <v>13350888</v>
      </c>
      <c r="G33" s="16" t="s">
        <v>296</v>
      </c>
      <c r="H33" s="2">
        <f>E33</f>
        <v>13350888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3986</v>
      </c>
      <c r="D34" s="1" t="s">
        <v>75</v>
      </c>
      <c r="E34" s="2">
        <v>13416273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7807</v>
      </c>
      <c r="D35" s="1" t="s">
        <v>76</v>
      </c>
      <c r="E35" s="2">
        <v>149706</v>
      </c>
      <c r="G35" s="40" t="s">
        <v>298</v>
      </c>
      <c r="H35" s="41">
        <f>H33+H34</f>
        <v>13356045.605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921</v>
      </c>
      <c r="D36" s="1" t="s">
        <v>77</v>
      </c>
      <c r="E36" s="2">
        <v>372212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13008</v>
      </c>
      <c r="D37" s="1" t="s">
        <v>78</v>
      </c>
      <c r="E37" s="2">
        <v>187255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2423920</v>
      </c>
    </row>
    <row r="39" spans="1:23" x14ac:dyDescent="0.25">
      <c r="A39" s="1" t="s">
        <v>103</v>
      </c>
      <c r="B39" s="3"/>
      <c r="D39" s="1" t="s">
        <v>80</v>
      </c>
      <c r="E39" s="10">
        <v>16659</v>
      </c>
    </row>
    <row r="40" spans="1:23" s="9" customFormat="1" x14ac:dyDescent="0.25">
      <c r="A40"/>
      <c r="B40"/>
      <c r="D40" s="1" t="s">
        <v>81</v>
      </c>
      <c r="E40" s="2">
        <v>-7553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57" sqref="A5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8477878.4000000004</v>
      </c>
      <c r="D3" s="1" t="s">
        <v>1</v>
      </c>
      <c r="E3" s="18">
        <v>48415865.68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136089121.13999999</v>
      </c>
      <c r="D4" s="1" t="s">
        <v>11</v>
      </c>
      <c r="E4" s="38">
        <v>13236502.279999999</v>
      </c>
      <c r="H4" s="1" t="s">
        <v>185</v>
      </c>
      <c r="I4" s="13">
        <v>5</v>
      </c>
      <c r="J4" s="13"/>
    </row>
    <row r="5" spans="1:10" x14ac:dyDescent="0.25">
      <c r="A5" s="1" t="s">
        <v>3</v>
      </c>
      <c r="B5" s="2">
        <v>170570540.40000001</v>
      </c>
      <c r="D5" s="1" t="s">
        <v>12</v>
      </c>
      <c r="E5" s="2">
        <v>35179363.399999999</v>
      </c>
      <c r="H5" s="1" t="s">
        <v>332</v>
      </c>
      <c r="I5" s="13"/>
      <c r="J5" s="13">
        <v>-1</v>
      </c>
    </row>
    <row r="6" spans="1:10" x14ac:dyDescent="0.25">
      <c r="A6" s="1" t="s">
        <v>11</v>
      </c>
      <c r="B6" s="37">
        <v>34481419.259999998</v>
      </c>
      <c r="D6" s="1" t="s">
        <v>4</v>
      </c>
      <c r="E6" s="2">
        <v>8000000</v>
      </c>
      <c r="H6" s="1" t="s">
        <v>238</v>
      </c>
      <c r="I6" s="13">
        <v>67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2051.1999999999998</v>
      </c>
      <c r="G8" s="1"/>
    </row>
    <row r="9" spans="1:10" x14ac:dyDescent="0.25">
      <c r="A9" s="1" t="s">
        <v>82</v>
      </c>
      <c r="B9" s="2">
        <v>3540.86</v>
      </c>
      <c r="D9" s="1" t="s">
        <v>88</v>
      </c>
      <c r="E9" s="3">
        <v>1618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'20170821'!E10+'20170822'!E8</f>
        <v>690941.89999999991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'20170821'!B11+'20170822'!B9</f>
        <v>1196545.5000000002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1045.76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'20170821'!B13+'20170822'!B12</f>
        <v>188644.27000000005</v>
      </c>
      <c r="E13" s="2"/>
      <c r="G13" s="1"/>
      <c r="H13" s="1" t="s">
        <v>30</v>
      </c>
      <c r="I13" s="15">
        <v>60476700</v>
      </c>
    </row>
    <row r="14" spans="1:10" x14ac:dyDescent="0.25">
      <c r="B14" s="2"/>
      <c r="G14" s="1"/>
      <c r="H14" s="1" t="s">
        <v>31</v>
      </c>
      <c r="I14" s="15">
        <v>-3142560</v>
      </c>
    </row>
    <row r="15" spans="1:10" x14ac:dyDescent="0.25">
      <c r="A15" s="1"/>
      <c r="B15" s="2"/>
      <c r="G15" s="1"/>
      <c r="H15" s="1" t="s">
        <v>32</v>
      </c>
      <c r="I15" s="15">
        <f>I14+I13</f>
        <v>57334140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11109429.189999999</v>
      </c>
    </row>
    <row r="18" spans="1:22" x14ac:dyDescent="0.25">
      <c r="G18" s="1" t="s">
        <v>12</v>
      </c>
      <c r="H18" s="2"/>
      <c r="I18" s="15">
        <v>12104004</v>
      </c>
    </row>
    <row r="19" spans="1:22" x14ac:dyDescent="0.25">
      <c r="A19" s="2"/>
      <c r="G19" s="1" t="s">
        <v>24</v>
      </c>
      <c r="H19" s="2"/>
      <c r="I19" s="15">
        <f>I18+I17-I16</f>
        <v>11213433.189999998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297253.71000000002</v>
      </c>
      <c r="N21" s="2"/>
    </row>
    <row r="22" spans="1:22" x14ac:dyDescent="0.25">
      <c r="G22" s="1"/>
      <c r="H22" s="1" t="s">
        <v>39</v>
      </c>
      <c r="I22" s="15">
        <v>69807.27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394502.70000000007</v>
      </c>
    </row>
    <row r="26" spans="1:22" x14ac:dyDescent="0.25">
      <c r="A26" s="1" t="s">
        <v>71</v>
      </c>
      <c r="B26" s="2">
        <f>B4+E5+I18</f>
        <v>183372488.53999999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1274088.8700000001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361</v>
      </c>
      <c r="D33" s="1" t="s">
        <v>74</v>
      </c>
      <c r="E33" s="2">
        <v>13201182</v>
      </c>
      <c r="G33" s="16" t="s">
        <v>296</v>
      </c>
      <c r="H33" s="2">
        <f>E33</f>
        <v>13201182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3984</v>
      </c>
      <c r="D34" s="1" t="s">
        <v>75</v>
      </c>
      <c r="E34" s="2">
        <v>13044061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7821</v>
      </c>
      <c r="D35" s="1" t="s">
        <v>76</v>
      </c>
      <c r="E35" s="2">
        <v>-258670</v>
      </c>
      <c r="G35" s="40" t="s">
        <v>298</v>
      </c>
      <c r="H35" s="41">
        <f>H33+H34</f>
        <v>13206339.605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910</v>
      </c>
      <c r="D36" s="1" t="s">
        <v>77</v>
      </c>
      <c r="E36" s="2">
        <v>98826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13076</v>
      </c>
      <c r="D37" s="1" t="s">
        <v>78</v>
      </c>
      <c r="E37" s="2">
        <v>113865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2056832</v>
      </c>
    </row>
    <row r="39" spans="1:23" x14ac:dyDescent="0.25">
      <c r="A39" s="1" t="s">
        <v>103</v>
      </c>
      <c r="B39" s="3"/>
      <c r="D39" s="1" t="s">
        <v>80</v>
      </c>
      <c r="E39" s="10">
        <v>9313</v>
      </c>
    </row>
    <row r="40" spans="1:23" s="9" customFormat="1" x14ac:dyDescent="0.25">
      <c r="A40"/>
      <c r="B40"/>
      <c r="D40" s="1" t="s">
        <v>81</v>
      </c>
      <c r="E40" s="2">
        <v>-7725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20279549.309999999</v>
      </c>
      <c r="D3" s="1" t="s">
        <v>1</v>
      </c>
      <c r="E3" s="18">
        <v>46394593.880000003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129314886.34</v>
      </c>
      <c r="D4" s="1" t="s">
        <v>11</v>
      </c>
      <c r="E4" s="38">
        <v>10661036.279999999</v>
      </c>
      <c r="H4" s="1" t="s">
        <v>331</v>
      </c>
      <c r="I4" s="13">
        <v>5</v>
      </c>
      <c r="J4" s="13"/>
    </row>
    <row r="5" spans="1:10" x14ac:dyDescent="0.25">
      <c r="A5" s="1" t="s">
        <v>3</v>
      </c>
      <c r="B5" s="2">
        <v>170597036.21000001</v>
      </c>
      <c r="D5" s="1" t="s">
        <v>12</v>
      </c>
      <c r="E5" s="2">
        <v>35733557.600000001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41282149.869999997</v>
      </c>
      <c r="D6" s="1" t="s">
        <v>4</v>
      </c>
      <c r="E6" s="2">
        <v>8000000</v>
      </c>
      <c r="H6" s="1" t="s">
        <v>238</v>
      </c>
      <c r="I6" s="13">
        <v>69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1379.2</v>
      </c>
      <c r="G8" s="1"/>
    </row>
    <row r="9" spans="1:10" x14ac:dyDescent="0.25">
      <c r="A9" s="1" t="s">
        <v>82</v>
      </c>
      <c r="B9" s="2">
        <v>2600.56</v>
      </c>
      <c r="D9" s="1" t="s">
        <v>88</v>
      </c>
      <c r="E9" s="3">
        <v>898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'20170818'!E10+'20170821'!E8</f>
        <v>688890.7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'20170818'!B11+'20170821'!B9</f>
        <v>1193004.6400000001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1016.14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'20170818'!B13+'20170821'!B12</f>
        <v>187598.51000000004</v>
      </c>
      <c r="E13" s="2"/>
      <c r="G13" s="1"/>
      <c r="H13" s="1" t="s">
        <v>30</v>
      </c>
      <c r="I13" s="15">
        <v>62111160</v>
      </c>
    </row>
    <row r="14" spans="1:10" x14ac:dyDescent="0.25">
      <c r="B14" s="2"/>
      <c r="G14" s="1"/>
      <c r="H14" s="1" t="s">
        <v>31</v>
      </c>
      <c r="I14" s="15">
        <v>-2358720</v>
      </c>
    </row>
    <row r="15" spans="1:10" x14ac:dyDescent="0.25">
      <c r="A15" s="1"/>
      <c r="B15" s="2"/>
      <c r="G15" s="1"/>
      <c r="H15" s="1" t="s">
        <v>32</v>
      </c>
      <c r="I15" s="15">
        <f>I14+I13</f>
        <v>59752440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12852232.57</v>
      </c>
    </row>
    <row r="18" spans="1:22" x14ac:dyDescent="0.25">
      <c r="G18" s="1" t="s">
        <v>12</v>
      </c>
      <c r="H18" s="2"/>
      <c r="I18" s="15">
        <v>12422232</v>
      </c>
    </row>
    <row r="19" spans="1:22" x14ac:dyDescent="0.25">
      <c r="A19" s="2"/>
      <c r="G19" s="1" t="s">
        <v>24</v>
      </c>
      <c r="H19" s="2"/>
      <c r="I19" s="15">
        <f>I18+I17-I16</f>
        <v>13274464.57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177470675.94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903930.92999999993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1241</v>
      </c>
      <c r="D33" s="1" t="s">
        <v>74</v>
      </c>
      <c r="E33" s="2">
        <v>13459852</v>
      </c>
      <c r="G33" s="16" t="s">
        <v>296</v>
      </c>
      <c r="H33" s="2">
        <f>E33</f>
        <v>13459852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3747</v>
      </c>
      <c r="D34" s="1" t="s">
        <v>75</v>
      </c>
      <c r="E34" s="2">
        <v>12945235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7630</v>
      </c>
      <c r="D35" s="1" t="s">
        <v>76</v>
      </c>
      <c r="E35" s="2">
        <v>-20548</v>
      </c>
      <c r="G35" s="40" t="s">
        <v>298</v>
      </c>
      <c r="H35" s="41">
        <f>H33+H34</f>
        <v>13465009.605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818</v>
      </c>
      <c r="D36" s="1" t="s">
        <v>77</v>
      </c>
      <c r="E36" s="2">
        <v>-196660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13436</v>
      </c>
      <c r="D37" s="1" t="s">
        <v>78</v>
      </c>
      <c r="E37" s="2">
        <v>-9788488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3613882</v>
      </c>
    </row>
    <row r="39" spans="1:23" x14ac:dyDescent="0.25">
      <c r="A39" s="1" t="s">
        <v>103</v>
      </c>
      <c r="B39" s="3"/>
      <c r="D39" s="1" t="s">
        <v>80</v>
      </c>
      <c r="E39" s="10">
        <v>9354</v>
      </c>
    </row>
    <row r="40" spans="1:23" s="9" customFormat="1" x14ac:dyDescent="0.25">
      <c r="A40"/>
      <c r="B40"/>
      <c r="D40" s="1" t="s">
        <v>81</v>
      </c>
      <c r="E40" s="2">
        <v>-12789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17429028.890000001</v>
      </c>
      <c r="D3" s="1" t="s">
        <v>1</v>
      </c>
      <c r="E3" s="18">
        <v>46555744.079999998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131539589</v>
      </c>
      <c r="D4" s="1" t="s">
        <v>11</v>
      </c>
      <c r="E4" s="38">
        <v>10067078.68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170002266.71000001</v>
      </c>
      <c r="D5" s="1" t="s">
        <v>12</v>
      </c>
      <c r="E5" s="2">
        <v>36488665.399999999</v>
      </c>
      <c r="H5" s="1" t="s">
        <v>185</v>
      </c>
      <c r="I5" s="13">
        <v>6</v>
      </c>
      <c r="J5" s="13"/>
    </row>
    <row r="6" spans="1:10" x14ac:dyDescent="0.25">
      <c r="A6" s="1" t="s">
        <v>11</v>
      </c>
      <c r="B6" s="37">
        <v>38437872.710000001</v>
      </c>
      <c r="D6" s="1" t="s">
        <v>4</v>
      </c>
      <c r="E6" s="2">
        <v>8000000</v>
      </c>
      <c r="H6" s="1" t="s">
        <v>238</v>
      </c>
      <c r="I6" s="13">
        <v>71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180.8</v>
      </c>
      <c r="G8" s="1"/>
    </row>
    <row r="9" spans="1:10" x14ac:dyDescent="0.25">
      <c r="A9" s="1" t="s">
        <v>82</v>
      </c>
      <c r="B9" s="2">
        <v>8843.82</v>
      </c>
      <c r="D9" s="1" t="s">
        <v>88</v>
      </c>
      <c r="E9" s="3">
        <v>200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'20170817'!E10+'20170818'!E8</f>
        <v>687511.5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'20170817'!B11+'20170818'!B9</f>
        <v>1190404.08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446.18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'20170817'!B13+'20170818'!B12</f>
        <v>186582.37000000002</v>
      </c>
      <c r="E13" s="2"/>
      <c r="G13" s="1"/>
      <c r="H13" s="1" t="s">
        <v>30</v>
      </c>
      <c r="I13" s="15">
        <v>80447280</v>
      </c>
    </row>
    <row r="14" spans="1:10" x14ac:dyDescent="0.25">
      <c r="B14" s="2"/>
      <c r="G14" s="1"/>
      <c r="H14" s="1" t="s">
        <v>31</v>
      </c>
      <c r="I14" s="15">
        <v>-2343240</v>
      </c>
    </row>
    <row r="15" spans="1:10" x14ac:dyDescent="0.25">
      <c r="A15" s="1"/>
      <c r="B15" s="2"/>
      <c r="G15" s="1"/>
      <c r="H15" s="1" t="s">
        <v>32</v>
      </c>
      <c r="I15" s="15">
        <f>I14+I13</f>
        <v>78104040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8722160.3599999994</v>
      </c>
    </row>
    <row r="18" spans="1:22" x14ac:dyDescent="0.25">
      <c r="G18" s="1" t="s">
        <v>12</v>
      </c>
      <c r="H18" s="2"/>
      <c r="I18" s="15">
        <v>16074120</v>
      </c>
    </row>
    <row r="19" spans="1:22" x14ac:dyDescent="0.25">
      <c r="A19" s="2"/>
      <c r="G19" s="1" t="s">
        <v>24</v>
      </c>
      <c r="H19" s="2"/>
      <c r="I19" s="15">
        <f>I18+I17-I16</f>
        <v>12796280.359999999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295683.90999999997</v>
      </c>
      <c r="N21" s="2"/>
    </row>
    <row r="22" spans="1:22" x14ac:dyDescent="0.25">
      <c r="G22" s="1"/>
      <c r="H22" s="1" t="s">
        <v>39</v>
      </c>
      <c r="I22" s="15">
        <v>69445.11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392570.74</v>
      </c>
    </row>
    <row r="26" spans="1:22" x14ac:dyDescent="0.25">
      <c r="A26" s="1" t="s">
        <v>71</v>
      </c>
      <c r="B26" s="2">
        <f>B4+E5+I18</f>
        <v>184102374.40000001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1266664.6099999999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1965</v>
      </c>
      <c r="D33" s="1" t="s">
        <v>74</v>
      </c>
      <c r="E33" s="2">
        <v>13480399</v>
      </c>
      <c r="G33" s="16" t="s">
        <v>296</v>
      </c>
      <c r="H33" s="2">
        <f>E33</f>
        <v>13480399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3757</v>
      </c>
      <c r="D34" s="1" t="s">
        <v>75</v>
      </c>
      <c r="E34" s="2">
        <v>13141895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7610</v>
      </c>
      <c r="D35" s="1" t="s">
        <v>76</v>
      </c>
      <c r="E35" s="2">
        <v>-58953</v>
      </c>
      <c r="G35" s="40" t="s">
        <v>298</v>
      </c>
      <c r="H35" s="41">
        <f>H33+H34</f>
        <v>13485556.605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27010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14130</v>
      </c>
      <c r="D37" s="1" t="s">
        <v>78</v>
      </c>
      <c r="E37" s="2">
        <v>-4430589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2429169</v>
      </c>
    </row>
    <row r="39" spans="1:23" x14ac:dyDescent="0.25">
      <c r="A39" s="1" t="s">
        <v>103</v>
      </c>
      <c r="B39" s="3"/>
      <c r="D39" s="1" t="s">
        <v>80</v>
      </c>
      <c r="E39" s="10">
        <v>2483</v>
      </c>
    </row>
    <row r="40" spans="1:23" s="9" customFormat="1" x14ac:dyDescent="0.25">
      <c r="A40"/>
      <c r="B40"/>
      <c r="D40" s="1" t="s">
        <v>81</v>
      </c>
      <c r="E40" s="2">
        <v>-263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10753344.810000001</v>
      </c>
      <c r="D3" s="1" t="s">
        <v>1</v>
      </c>
      <c r="E3" s="18">
        <v>46511185.880000003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129639211.68000001</v>
      </c>
      <c r="D4" s="1" t="s">
        <v>11</v>
      </c>
      <c r="E4" s="38">
        <v>11209767.880000001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169396722.94</v>
      </c>
      <c r="D5" s="1" t="s">
        <v>12</v>
      </c>
      <c r="E5" s="2">
        <v>35301418</v>
      </c>
      <c r="H5" s="1" t="s">
        <v>185</v>
      </c>
      <c r="I5" s="13">
        <v>8</v>
      </c>
      <c r="J5" s="13"/>
    </row>
    <row r="6" spans="1:10" x14ac:dyDescent="0.25">
      <c r="A6" s="1" t="s">
        <v>11</v>
      </c>
      <c r="B6" s="37">
        <v>39757511.259999998</v>
      </c>
      <c r="D6" s="1" t="s">
        <v>4</v>
      </c>
      <c r="E6" s="2">
        <v>8000000</v>
      </c>
      <c r="H6" s="1" t="s">
        <v>238</v>
      </c>
      <c r="I6" s="13">
        <v>76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307.2</v>
      </c>
      <c r="G8" s="1"/>
    </row>
    <row r="9" spans="1:10" x14ac:dyDescent="0.25">
      <c r="A9" s="1" t="s">
        <v>82</v>
      </c>
      <c r="B9" s="2">
        <v>4166.45</v>
      </c>
      <c r="D9" s="1" t="s">
        <v>88</v>
      </c>
      <c r="E9" s="3">
        <v>387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'20170816'!E10+'20170817'!E8</f>
        <v>687330.7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'20170816'!B11+'20170817'!B9</f>
        <v>1181560.26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1203.73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'20170816'!B13+'20170817'!B12</f>
        <v>186136.19000000003</v>
      </c>
      <c r="E13" s="2"/>
      <c r="G13" s="1"/>
      <c r="H13" s="1" t="s">
        <v>30</v>
      </c>
      <c r="I13" s="15">
        <v>84697200</v>
      </c>
    </row>
    <row r="14" spans="1:10" x14ac:dyDescent="0.25">
      <c r="B14" s="2"/>
      <c r="G14" s="1"/>
      <c r="H14" s="1" t="s">
        <v>31</v>
      </c>
      <c r="I14" s="15">
        <v>-3106800</v>
      </c>
    </row>
    <row r="15" spans="1:10" x14ac:dyDescent="0.25">
      <c r="A15" s="1"/>
      <c r="B15" s="2"/>
      <c r="G15" s="1"/>
      <c r="H15" s="1" t="s">
        <v>32</v>
      </c>
      <c r="I15" s="15">
        <f>I14+I13</f>
        <v>81590400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7433008.5700000003</v>
      </c>
    </row>
    <row r="18" spans="1:22" x14ac:dyDescent="0.25">
      <c r="G18" s="1" t="s">
        <v>12</v>
      </c>
      <c r="H18" s="2"/>
      <c r="I18" s="15">
        <v>16939440</v>
      </c>
    </row>
    <row r="19" spans="1:22" x14ac:dyDescent="0.25">
      <c r="A19" s="2"/>
      <c r="G19" s="1" t="s">
        <v>24</v>
      </c>
      <c r="H19" s="2"/>
      <c r="I19" s="15">
        <f>I18+I17-I16</f>
        <v>12372448.57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294980.77</v>
      </c>
      <c r="N21" s="2"/>
    </row>
    <row r="22" spans="1:22" x14ac:dyDescent="0.25">
      <c r="G22" s="1"/>
      <c r="H22" s="1" t="s">
        <v>39</v>
      </c>
      <c r="I22" s="15">
        <v>69282.899999999994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391705.39</v>
      </c>
    </row>
    <row r="26" spans="1:22" x14ac:dyDescent="0.25">
      <c r="A26" s="1" t="s">
        <v>71</v>
      </c>
      <c r="B26" s="2">
        <f>B4+E5+I18</f>
        <v>181880069.68000001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1265172.28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1915</v>
      </c>
      <c r="D33" s="1" t="s">
        <v>74</v>
      </c>
      <c r="E33" s="2">
        <v>13539352</v>
      </c>
      <c r="G33" s="16" t="s">
        <v>296</v>
      </c>
      <c r="H33" s="2">
        <f>E33</f>
        <v>13539352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3723</v>
      </c>
      <c r="D34" s="1" t="s">
        <v>75</v>
      </c>
      <c r="E34" s="2">
        <v>13114885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7554</v>
      </c>
      <c r="D35" s="1" t="s">
        <v>76</v>
      </c>
      <c r="E35" s="2">
        <v>-41282</v>
      </c>
      <c r="G35" s="40" t="s">
        <v>298</v>
      </c>
      <c r="H35" s="41">
        <f>H33+H34</f>
        <v>13544509.605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-114911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13990</v>
      </c>
      <c r="D37" s="1" t="s">
        <v>78</v>
      </c>
      <c r="E37" s="2">
        <v>114722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1071617</v>
      </c>
    </row>
    <row r="39" spans="1:23" x14ac:dyDescent="0.25">
      <c r="A39" s="1" t="s">
        <v>103</v>
      </c>
      <c r="B39" s="3"/>
      <c r="D39" s="1" t="s">
        <v>80</v>
      </c>
      <c r="E39" s="10">
        <v>-3708</v>
      </c>
    </row>
    <row r="40" spans="1:23" s="9" customFormat="1" x14ac:dyDescent="0.25">
      <c r="A40"/>
      <c r="B40"/>
      <c r="D40" s="1" t="s">
        <v>81</v>
      </c>
      <c r="E40" s="2">
        <v>-6141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73" sqref="B7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34637672.469999999</v>
      </c>
      <c r="D3" s="1" t="s">
        <v>1</v>
      </c>
      <c r="E3" s="18">
        <v>48431709.079999998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135309590.25999999</v>
      </c>
      <c r="D4" s="1" t="s">
        <v>11</v>
      </c>
      <c r="E4" s="38">
        <v>12914188.279999999</v>
      </c>
      <c r="H4" s="1" t="s">
        <v>300</v>
      </c>
      <c r="I4" s="13"/>
      <c r="J4" s="13"/>
    </row>
    <row r="5" spans="1:10" x14ac:dyDescent="0.25">
      <c r="A5" s="1" t="s">
        <v>3</v>
      </c>
      <c r="B5" s="2">
        <v>169947262.72999999</v>
      </c>
      <c r="D5" s="1" t="s">
        <v>12</v>
      </c>
      <c r="E5" s="2">
        <v>35517520.799999997</v>
      </c>
      <c r="H5" s="1" t="s">
        <v>185</v>
      </c>
      <c r="I5" s="13"/>
      <c r="J5" s="13"/>
    </row>
    <row r="6" spans="1:10" x14ac:dyDescent="0.25">
      <c r="A6" s="1" t="s">
        <v>11</v>
      </c>
      <c r="B6" s="37">
        <v>34637672.469999999</v>
      </c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1286.4000000000001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920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'20170815'!E10+'20170816'!E8</f>
        <v>687023.5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'20170815'!B11+'20170816'!B9</f>
        <v>1177393.81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960.91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'20170815'!B13+'20170816'!B12</f>
        <v>184932.46000000002</v>
      </c>
      <c r="E13" s="2"/>
      <c r="G13" s="1"/>
      <c r="H13" s="1" t="s">
        <v>30</v>
      </c>
      <c r="I13" s="15">
        <v>74115960</v>
      </c>
    </row>
    <row r="14" spans="1:10" x14ac:dyDescent="0.25">
      <c r="B14" s="2"/>
      <c r="G14" s="1"/>
      <c r="H14" s="1" t="s">
        <v>31</v>
      </c>
      <c r="I14" s="15">
        <v>-3900600</v>
      </c>
    </row>
    <row r="15" spans="1:10" x14ac:dyDescent="0.25">
      <c r="A15" s="1"/>
      <c r="B15" s="2"/>
      <c r="G15" s="1"/>
      <c r="H15" s="1" t="s">
        <v>32</v>
      </c>
      <c r="I15" s="15">
        <f>I14+I13</f>
        <v>70215360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7794862.5300000003</v>
      </c>
    </row>
    <row r="18" spans="1:22" x14ac:dyDescent="0.25">
      <c r="G18" s="1" t="s">
        <v>12</v>
      </c>
      <c r="H18" s="2"/>
      <c r="I18" s="15">
        <v>14823192</v>
      </c>
    </row>
    <row r="19" spans="1:22" x14ac:dyDescent="0.25">
      <c r="A19" s="2"/>
      <c r="G19" s="1" t="s">
        <v>24</v>
      </c>
      <c r="H19" s="2"/>
      <c r="I19" s="15">
        <f>I18+I17-I16</f>
        <v>12618054.530000001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291331.06</v>
      </c>
      <c r="N21" s="2"/>
    </row>
    <row r="22" spans="1:22" x14ac:dyDescent="0.25">
      <c r="G22" s="1"/>
      <c r="H22" s="1" t="s">
        <v>39</v>
      </c>
      <c r="I22" s="15">
        <v>68440.94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387213.72</v>
      </c>
    </row>
    <row r="26" spans="1:22" x14ac:dyDescent="0.25">
      <c r="A26" s="1" t="s">
        <v>71</v>
      </c>
      <c r="B26" s="2">
        <f>B4+E5+I18</f>
        <v>185650303.06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1259169.68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1814</v>
      </c>
      <c r="D33" s="1" t="s">
        <v>74</v>
      </c>
      <c r="E33" s="2">
        <v>13580634</v>
      </c>
      <c r="G33" s="16" t="s">
        <v>296</v>
      </c>
      <c r="H33" s="2">
        <f>E33</f>
        <v>13580634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3539</v>
      </c>
      <c r="D34" s="1" t="s">
        <v>75</v>
      </c>
      <c r="E34" s="2">
        <v>13229796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7544</v>
      </c>
      <c r="D35" s="1" t="s">
        <v>76</v>
      </c>
      <c r="E35" s="2">
        <v>97837</v>
      </c>
      <c r="G35" s="40" t="s">
        <v>298</v>
      </c>
      <c r="H35" s="41">
        <f>H33+H34</f>
        <v>13585791.605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786</v>
      </c>
      <c r="D36" s="1" t="s">
        <v>77</v>
      </c>
      <c r="E36" s="2">
        <v>-54136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13683</v>
      </c>
      <c r="D37" s="1" t="s">
        <v>78</v>
      </c>
      <c r="E37" s="2">
        <v>642436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1715031</v>
      </c>
    </row>
    <row r="39" spans="1:23" x14ac:dyDescent="0.25">
      <c r="A39" s="1" t="s">
        <v>103</v>
      </c>
      <c r="B39" s="3"/>
      <c r="D39" s="1" t="s">
        <v>80</v>
      </c>
      <c r="E39" s="10">
        <v>-1854</v>
      </c>
    </row>
    <row r="40" spans="1:23" s="9" customFormat="1" x14ac:dyDescent="0.25">
      <c r="A40"/>
      <c r="B40"/>
      <c r="D40" s="1" t="s">
        <v>81</v>
      </c>
      <c r="E40" s="2">
        <v>7154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H41" sqref="H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22579034.899999999</v>
      </c>
      <c r="D3" s="1" t="s">
        <v>1</v>
      </c>
      <c r="E3" s="18">
        <v>48296114.479999997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150402537.87</v>
      </c>
      <c r="D4" s="1" t="s">
        <v>11</v>
      </c>
      <c r="E4" s="38">
        <v>13047630.48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188983356.34999999</v>
      </c>
      <c r="D5" s="1" t="s">
        <v>12</v>
      </c>
      <c r="E5" s="2">
        <v>35248484</v>
      </c>
      <c r="H5" s="1" t="s">
        <v>185</v>
      </c>
      <c r="I5" s="13">
        <v>15</v>
      </c>
      <c r="J5" s="13"/>
    </row>
    <row r="6" spans="1:10" x14ac:dyDescent="0.25">
      <c r="A6" s="1" t="s">
        <v>11</v>
      </c>
      <c r="B6" s="37">
        <v>38580818.479999997</v>
      </c>
      <c r="D6" s="1" t="s">
        <v>4</v>
      </c>
      <c r="E6" s="2">
        <v>8000000</v>
      </c>
      <c r="H6" s="1" t="s">
        <v>238</v>
      </c>
      <c r="I6" s="13">
        <v>56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173000000</v>
      </c>
      <c r="D8" s="1" t="s">
        <v>86</v>
      </c>
      <c r="E8" s="2">
        <v>2568</v>
      </c>
      <c r="G8" s="1"/>
    </row>
    <row r="9" spans="1:10" x14ac:dyDescent="0.25">
      <c r="A9" s="1" t="s">
        <v>82</v>
      </c>
      <c r="B9" s="2">
        <v>1783.58</v>
      </c>
      <c r="D9" s="1" t="s">
        <v>88</v>
      </c>
      <c r="E9" s="3">
        <v>1766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'20170814'!E10+'20170815'!E8</f>
        <v>685737.1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'20170814'!B11+'20170815'!B9</f>
        <v>1177393.81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1177.71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'20170814'!B13+'20170815'!B12</f>
        <v>183971.55000000002</v>
      </c>
      <c r="E13" s="2"/>
      <c r="G13" s="1"/>
      <c r="H13" s="1" t="s">
        <v>30</v>
      </c>
      <c r="I13" s="15">
        <v>71420400</v>
      </c>
    </row>
    <row r="14" spans="1:10" x14ac:dyDescent="0.25">
      <c r="B14" s="2"/>
      <c r="G14" s="1"/>
      <c r="H14" s="1" t="s">
        <v>31</v>
      </c>
      <c r="I14" s="15">
        <v>-4658760</v>
      </c>
    </row>
    <row r="15" spans="1:10" x14ac:dyDescent="0.25">
      <c r="A15" s="1"/>
      <c r="B15" s="2"/>
      <c r="G15" s="1"/>
      <c r="H15" s="1" t="s">
        <v>32</v>
      </c>
      <c r="I15" s="15">
        <f>I14+I13</f>
        <v>66761640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7992369.54</v>
      </c>
    </row>
    <row r="18" spans="1:22" x14ac:dyDescent="0.25">
      <c r="G18" s="1" t="s">
        <v>12</v>
      </c>
      <c r="H18" s="2"/>
      <c r="I18" s="15">
        <v>14298324</v>
      </c>
    </row>
    <row r="19" spans="1:22" x14ac:dyDescent="0.25">
      <c r="A19" s="2"/>
      <c r="G19" s="1" t="s">
        <v>24</v>
      </c>
      <c r="H19" s="2"/>
      <c r="I19" s="15">
        <f>I18+I17-I16</f>
        <v>12290693.539999999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289922.21999999997</v>
      </c>
      <c r="N21" s="2"/>
    </row>
    <row r="22" spans="1:22" x14ac:dyDescent="0.25">
      <c r="G22" s="1"/>
      <c r="H22" s="1" t="s">
        <v>39</v>
      </c>
      <c r="I22" s="15">
        <v>68115.929999999993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385479.87</v>
      </c>
    </row>
    <row r="26" spans="1:22" x14ac:dyDescent="0.25">
      <c r="A26" s="1" t="s">
        <v>71</v>
      </c>
      <c r="B26" s="2">
        <f>B4+E5+I18</f>
        <v>199949345.87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1255188.52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2360</v>
      </c>
      <c r="D33" s="1" t="s">
        <v>74</v>
      </c>
      <c r="E33" s="2">
        <v>13482798</v>
      </c>
      <c r="G33" s="16" t="s">
        <v>296</v>
      </c>
      <c r="H33" s="2">
        <f>E33</f>
        <v>13482798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3600</v>
      </c>
      <c r="D34" s="1" t="s">
        <v>75</v>
      </c>
      <c r="E34" s="2">
        <v>13283933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7601</v>
      </c>
      <c r="D35" s="1" t="s">
        <v>76</v>
      </c>
      <c r="E35" s="2">
        <v>586122</v>
      </c>
      <c r="G35" s="40" t="s">
        <v>298</v>
      </c>
      <c r="H35" s="41">
        <f>H33+H34</f>
        <v>13487955.605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796</v>
      </c>
      <c r="D36" s="1" t="s">
        <v>77</v>
      </c>
      <c r="E36" s="2">
        <v>887673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14357</v>
      </c>
      <c r="D37" s="1" t="s">
        <v>78</v>
      </c>
      <c r="E37" s="2">
        <v>1718560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665167</v>
      </c>
    </row>
    <row r="39" spans="1:23" x14ac:dyDescent="0.25">
      <c r="A39" s="1" t="s">
        <v>103</v>
      </c>
      <c r="B39" s="3"/>
      <c r="D39" s="1" t="s">
        <v>80</v>
      </c>
      <c r="E39" s="10">
        <v>-6355</v>
      </c>
    </row>
    <row r="40" spans="1:23" s="9" customFormat="1" x14ac:dyDescent="0.25">
      <c r="A40"/>
      <c r="B40"/>
      <c r="D40" s="1" t="s">
        <v>81</v>
      </c>
      <c r="E40" s="2">
        <v>-5016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8563492.3000000007</v>
      </c>
      <c r="D3" s="1" t="s">
        <v>1</v>
      </c>
      <c r="E3" s="18">
        <v>48984253.479999997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162079587.31</v>
      </c>
      <c r="D4" s="1" t="s">
        <v>11</v>
      </c>
      <c r="E4" s="38">
        <v>11645364.48</v>
      </c>
      <c r="H4" s="1" t="s">
        <v>300</v>
      </c>
      <c r="I4" s="13">
        <v>22</v>
      </c>
      <c r="J4" s="13"/>
    </row>
    <row r="5" spans="1:10" x14ac:dyDescent="0.25">
      <c r="A5" s="1" t="s">
        <v>3</v>
      </c>
      <c r="B5" s="2">
        <v>191644996.31999999</v>
      </c>
      <c r="D5" s="1" t="s">
        <v>12</v>
      </c>
      <c r="E5" s="2">
        <v>37338889</v>
      </c>
      <c r="H5" s="1" t="s">
        <v>185</v>
      </c>
      <c r="I5" s="13">
        <v>14</v>
      </c>
      <c r="J5" s="13"/>
    </row>
    <row r="6" spans="1:10" x14ac:dyDescent="0.25">
      <c r="A6" s="1" t="s">
        <v>11</v>
      </c>
      <c r="B6" s="37">
        <v>29565409.010000002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1</v>
      </c>
      <c r="J7" s="13">
        <v>-5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1028.8</v>
      </c>
      <c r="G8" s="1"/>
    </row>
    <row r="9" spans="1:10" x14ac:dyDescent="0.25">
      <c r="A9" s="1" t="s">
        <v>82</v>
      </c>
      <c r="B9" s="2">
        <v>1916.71</v>
      </c>
      <c r="D9" s="1" t="s">
        <v>88</v>
      </c>
      <c r="E9" s="3">
        <v>1127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'20170811'!E10+'20170814'!E8</f>
        <v>683169.1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'20170811'!B11+'20170814'!B9</f>
        <v>1175610.23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774.59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'20170811'!B13+'20170814'!B12</f>
        <v>182793.84000000003</v>
      </c>
      <c r="E13" s="2"/>
      <c r="G13" s="1"/>
      <c r="H13" s="1" t="s">
        <v>30</v>
      </c>
      <c r="I13" s="15">
        <v>70958220</v>
      </c>
    </row>
    <row r="14" spans="1:10" x14ac:dyDescent="0.25">
      <c r="B14" s="2"/>
      <c r="G14" s="1"/>
      <c r="H14" s="1" t="s">
        <v>31</v>
      </c>
      <c r="I14" s="15">
        <v>-3862500</v>
      </c>
    </row>
    <row r="15" spans="1:10" x14ac:dyDescent="0.25">
      <c r="A15" s="1"/>
      <c r="B15" s="2"/>
      <c r="G15" s="1"/>
      <c r="H15" s="1" t="s">
        <v>32</v>
      </c>
      <c r="I15" s="15">
        <f>I14+I13</f>
        <v>67095720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3651911.96</v>
      </c>
    </row>
    <row r="18" spans="1:22" x14ac:dyDescent="0.25">
      <c r="G18" s="1" t="s">
        <v>12</v>
      </c>
      <c r="H18" s="2"/>
      <c r="I18" s="15">
        <v>14191644</v>
      </c>
    </row>
    <row r="19" spans="1:22" x14ac:dyDescent="0.25">
      <c r="A19" s="2"/>
      <c r="G19" s="1" t="s">
        <v>24</v>
      </c>
      <c r="H19" s="2"/>
      <c r="I19" s="15">
        <f>I18+I17-I16</f>
        <v>11843555.960000001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289534.58</v>
      </c>
      <c r="N21" s="2"/>
    </row>
    <row r="22" spans="1:22" x14ac:dyDescent="0.25">
      <c r="G22" s="1"/>
      <c r="H22" s="1" t="s">
        <v>39</v>
      </c>
      <c r="I22" s="15">
        <v>68026.509999999995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385002.81000000006</v>
      </c>
    </row>
    <row r="26" spans="1:22" x14ac:dyDescent="0.25">
      <c r="A26" s="1" t="s">
        <v>71</v>
      </c>
      <c r="B26" s="2">
        <f>B4+E5+I18</f>
        <v>213610120.31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1250965.75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2982</v>
      </c>
      <c r="D33" s="1" t="s">
        <v>74</v>
      </c>
      <c r="E33" s="2">
        <v>12896675</v>
      </c>
      <c r="G33" s="16" t="s">
        <v>296</v>
      </c>
      <c r="H33" s="2">
        <f>E33</f>
        <v>12896675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3718</v>
      </c>
      <c r="D34" s="1" t="s">
        <v>75</v>
      </c>
      <c r="E34" s="2">
        <v>12396259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8122</v>
      </c>
      <c r="D35" s="1" t="s">
        <v>76</v>
      </c>
      <c r="E35" s="2">
        <v>69403</v>
      </c>
      <c r="G35" s="40" t="s">
        <v>298</v>
      </c>
      <c r="H35" s="41">
        <f>H33+H34</f>
        <v>12901832.605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777</v>
      </c>
      <c r="D36" s="1" t="s">
        <v>77</v>
      </c>
      <c r="E36" s="2">
        <v>-11794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15599</v>
      </c>
      <c r="D37" s="1" t="s">
        <v>78</v>
      </c>
      <c r="E37" s="2">
        <v>1091536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60574</v>
      </c>
    </row>
    <row r="39" spans="1:23" x14ac:dyDescent="0.25">
      <c r="A39" s="1" t="s">
        <v>103</v>
      </c>
      <c r="B39" s="3"/>
      <c r="D39" s="1" t="s">
        <v>80</v>
      </c>
      <c r="E39" s="10">
        <v>-25383</v>
      </c>
    </row>
    <row r="40" spans="1:23" s="9" customFormat="1" x14ac:dyDescent="0.25">
      <c r="A40"/>
      <c r="B40"/>
      <c r="D40" s="1" t="s">
        <v>81</v>
      </c>
      <c r="E40" s="2">
        <v>-3256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9" sqref="E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6703967.71</v>
      </c>
      <c r="D3" s="1" t="s">
        <v>1</v>
      </c>
      <c r="E3" s="18">
        <v>52944801.280000001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164598705.63</v>
      </c>
      <c r="D4" s="1" t="s">
        <v>11</v>
      </c>
      <c r="E4" s="38">
        <v>13949643.779999999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190307526.75</v>
      </c>
      <c r="D5" s="1" t="s">
        <v>12</v>
      </c>
      <c r="E5" s="2">
        <v>38995157</v>
      </c>
      <c r="H5" s="1" t="s">
        <v>185</v>
      </c>
      <c r="I5" s="13"/>
      <c r="J5" s="13">
        <v>-3</v>
      </c>
    </row>
    <row r="6" spans="1:10" x14ac:dyDescent="0.25">
      <c r="A6" s="1" t="s">
        <v>11</v>
      </c>
      <c r="B6" s="37">
        <v>25708821.120000001</v>
      </c>
      <c r="D6" s="1" t="s">
        <v>4</v>
      </c>
      <c r="E6" s="2">
        <v>8000000</v>
      </c>
      <c r="H6" s="1" t="s">
        <v>238</v>
      </c>
      <c r="I6" s="13">
        <v>51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4</v>
      </c>
      <c r="J7" s="13"/>
    </row>
    <row r="8" spans="1:10" x14ac:dyDescent="0.25">
      <c r="A8" s="1" t="s">
        <v>5</v>
      </c>
      <c r="B8" s="2">
        <v>177000000</v>
      </c>
      <c r="D8" s="1" t="s">
        <v>86</v>
      </c>
      <c r="E8" s="2">
        <v>968</v>
      </c>
      <c r="G8" s="1"/>
    </row>
    <row r="9" spans="1:10" x14ac:dyDescent="0.25">
      <c r="A9" s="1" t="s">
        <v>82</v>
      </c>
      <c r="B9" s="2">
        <v>4853.41</v>
      </c>
      <c r="D9" s="1" t="s">
        <v>88</v>
      </c>
      <c r="E9" s="3">
        <v>717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'20170810'!E10+'20170811'!E8</f>
        <v>682140.29999999993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'20170810'!B11+'20170811'!B9</f>
        <v>1173693.52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873.98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'20170810'!B13+'20170811'!B12</f>
        <v>182019.25000000003</v>
      </c>
      <c r="E13" s="2"/>
      <c r="G13" s="1"/>
      <c r="H13" s="1" t="s">
        <v>30</v>
      </c>
      <c r="I13" s="15">
        <v>58731660</v>
      </c>
    </row>
    <row r="14" spans="1:10" x14ac:dyDescent="0.25">
      <c r="B14" s="2"/>
      <c r="G14" s="1"/>
      <c r="H14" s="1" t="s">
        <v>31</v>
      </c>
      <c r="I14" s="15">
        <v>-5486760</v>
      </c>
    </row>
    <row r="15" spans="1:10" x14ac:dyDescent="0.25">
      <c r="A15" s="1"/>
      <c r="B15" s="2"/>
      <c r="G15" s="1"/>
      <c r="H15" s="1" t="s">
        <v>32</v>
      </c>
      <c r="I15" s="15">
        <f>I14+I13</f>
        <v>53244900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6858979.9800000004</v>
      </c>
    </row>
    <row r="18" spans="1:22" x14ac:dyDescent="0.25">
      <c r="G18" s="1" t="s">
        <v>12</v>
      </c>
      <c r="H18" s="2"/>
      <c r="I18" s="15">
        <v>11746332</v>
      </c>
    </row>
    <row r="19" spans="1:22" x14ac:dyDescent="0.25">
      <c r="A19" s="2"/>
      <c r="G19" s="1" t="s">
        <v>24</v>
      </c>
      <c r="H19" s="2"/>
      <c r="I19" s="15">
        <f>I18+I17-I16</f>
        <v>12605311.98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286985.73</v>
      </c>
      <c r="N21" s="2"/>
    </row>
    <row r="22" spans="1:22" x14ac:dyDescent="0.25">
      <c r="G22" s="1"/>
      <c r="H22" s="1" t="s">
        <v>39</v>
      </c>
      <c r="I22" s="15">
        <v>67438.490000000005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381865.93999999994</v>
      </c>
    </row>
    <row r="26" spans="1:22" x14ac:dyDescent="0.25">
      <c r="A26" s="1" t="s">
        <v>71</v>
      </c>
      <c r="B26" s="2">
        <f>B4+E5+I18</f>
        <v>215340194.63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1246025.4899999998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2699</v>
      </c>
      <c r="D33" s="1" t="s">
        <v>74</v>
      </c>
      <c r="E33" s="2">
        <v>12827272</v>
      </c>
      <c r="G33" s="16" t="s">
        <v>296</v>
      </c>
      <c r="H33" s="2">
        <f>E33</f>
        <v>12827272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3405</v>
      </c>
      <c r="D34" s="1" t="s">
        <v>75</v>
      </c>
      <c r="E34" s="2">
        <v>12408053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8095</v>
      </c>
      <c r="D35" s="1" t="s">
        <v>76</v>
      </c>
      <c r="E35" s="2">
        <v>187577</v>
      </c>
      <c r="G35" s="40" t="s">
        <v>298</v>
      </c>
      <c r="H35" s="41">
        <f>H33+H34</f>
        <v>12832429.605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717</v>
      </c>
      <c r="D36" s="1" t="s">
        <v>77</v>
      </c>
      <c r="E36" s="2">
        <v>50795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14916</v>
      </c>
      <c r="D37" s="1" t="s">
        <v>78</v>
      </c>
      <c r="E37" s="2">
        <v>-42275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1226307</v>
      </c>
    </row>
    <row r="39" spans="1:23" x14ac:dyDescent="0.25">
      <c r="A39" s="1" t="s">
        <v>103</v>
      </c>
      <c r="B39" s="3"/>
      <c r="D39" s="1" t="s">
        <v>80</v>
      </c>
      <c r="E39" s="10">
        <v>-10967</v>
      </c>
    </row>
    <row r="40" spans="1:23" s="9" customFormat="1" x14ac:dyDescent="0.25">
      <c r="A40"/>
      <c r="B40"/>
      <c r="D40" s="1" t="s">
        <v>81</v>
      </c>
      <c r="E40" s="2">
        <v>-4467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39" sqref="D3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5406170.8799999999</v>
      </c>
      <c r="D3" s="1" t="s">
        <v>1</v>
      </c>
      <c r="E3" s="18">
        <v>53045110.280000001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173453961.74000001</v>
      </c>
      <c r="D4" s="1" t="s">
        <v>11</v>
      </c>
      <c r="E4" s="38">
        <v>12182906.880000001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190861159.46000001</v>
      </c>
      <c r="D5" s="1" t="s">
        <v>12</v>
      </c>
      <c r="E5" s="2">
        <v>40862203.399999999</v>
      </c>
      <c r="H5" s="1" t="s">
        <v>185</v>
      </c>
      <c r="I5" s="13"/>
      <c r="J5" s="13">
        <v>-7</v>
      </c>
    </row>
    <row r="6" spans="1:10" x14ac:dyDescent="0.25">
      <c r="A6" s="1" t="s">
        <v>11</v>
      </c>
      <c r="B6" s="37">
        <v>17407197.719999999</v>
      </c>
      <c r="D6" s="1" t="s">
        <v>4</v>
      </c>
      <c r="E6" s="2">
        <v>8000000</v>
      </c>
      <c r="H6" s="1" t="s">
        <v>238</v>
      </c>
      <c r="I6" s="13">
        <v>53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281.60000000000002</v>
      </c>
      <c r="G8" s="1"/>
    </row>
    <row r="9" spans="1:10" x14ac:dyDescent="0.25">
      <c r="A9" s="1" t="s">
        <v>82</v>
      </c>
      <c r="B9" s="2">
        <v>1026.8399999999999</v>
      </c>
      <c r="D9" s="1" t="s">
        <v>88</v>
      </c>
      <c r="E9" s="3">
        <v>305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'20170809'!E10+'20170810'!E8</f>
        <v>681172.29999999993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'20170809'!B11+'20170810'!B9</f>
        <v>1168840.1100000001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425.12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'20170809'!B13+'20170810'!B12</f>
        <v>181145.27000000002</v>
      </c>
      <c r="E13" s="2"/>
      <c r="G13" s="1"/>
      <c r="H13" s="1" t="s">
        <v>30</v>
      </c>
      <c r="I13" s="15">
        <v>58280340</v>
      </c>
    </row>
    <row r="14" spans="1:10" x14ac:dyDescent="0.25">
      <c r="B14" s="2"/>
      <c r="G14" s="1"/>
      <c r="H14" s="1" t="s">
        <v>31</v>
      </c>
      <c r="I14" s="15">
        <v>-7876440</v>
      </c>
    </row>
    <row r="15" spans="1:10" x14ac:dyDescent="0.25">
      <c r="A15" s="1"/>
      <c r="B15" s="2"/>
      <c r="G15" s="1"/>
      <c r="H15" s="1" t="s">
        <v>32</v>
      </c>
      <c r="I15" s="15">
        <f>I14+I13</f>
        <v>50403900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7255803.9800000004</v>
      </c>
    </row>
    <row r="18" spans="1:22" x14ac:dyDescent="0.25">
      <c r="G18" s="1" t="s">
        <v>12</v>
      </c>
      <c r="H18" s="2"/>
      <c r="I18" s="15">
        <v>11656068</v>
      </c>
    </row>
    <row r="19" spans="1:22" x14ac:dyDescent="0.25">
      <c r="A19" s="2"/>
      <c r="G19" s="1" t="s">
        <v>24</v>
      </c>
      <c r="H19" s="2"/>
      <c r="I19" s="15">
        <f>I18+I17-I16</f>
        <v>12911871.98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286045.06</v>
      </c>
      <c r="N21" s="2"/>
    </row>
    <row r="22" spans="1:22" x14ac:dyDescent="0.25">
      <c r="G22" s="1"/>
      <c r="H22" s="1" t="s">
        <v>39</v>
      </c>
      <c r="I22" s="15">
        <v>67221.490000000005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380708.27</v>
      </c>
    </row>
    <row r="26" spans="1:22" x14ac:dyDescent="0.25">
      <c r="A26" s="1" t="s">
        <v>71</v>
      </c>
      <c r="B26" s="2">
        <f>B4+E5+I18</f>
        <v>225972233.14000002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1243025.8399999999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2915</v>
      </c>
      <c r="D33" s="1" t="s">
        <v>74</v>
      </c>
      <c r="E33" s="2">
        <v>12639695</v>
      </c>
      <c r="G33" s="16" t="s">
        <v>296</v>
      </c>
      <c r="H33" s="2">
        <f>E33</f>
        <v>12639695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3404</v>
      </c>
      <c r="D34" s="1" t="s">
        <v>75</v>
      </c>
      <c r="E34" s="2">
        <v>12357259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8171</v>
      </c>
      <c r="D35" s="1" t="s">
        <v>76</v>
      </c>
      <c r="E35" s="2">
        <v>35758</v>
      </c>
      <c r="G35" s="40" t="s">
        <v>298</v>
      </c>
      <c r="H35" s="41">
        <f>H33+H34</f>
        <v>12644852.605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-197049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15195</v>
      </c>
      <c r="D37" s="1" t="s">
        <v>78</v>
      </c>
      <c r="E37" s="2">
        <v>-49602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136813</v>
      </c>
    </row>
    <row r="39" spans="1:23" x14ac:dyDescent="0.25">
      <c r="A39" s="1" t="s">
        <v>103</v>
      </c>
      <c r="B39" s="3"/>
      <c r="D39" s="1" t="s">
        <v>80</v>
      </c>
      <c r="E39" s="10">
        <v>-7832</v>
      </c>
    </row>
    <row r="40" spans="1:23" s="9" customFormat="1" x14ac:dyDescent="0.25">
      <c r="A40"/>
      <c r="B40"/>
      <c r="D40" s="1" t="s">
        <v>81</v>
      </c>
      <c r="E40" s="2">
        <v>-2598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7398614.7300000004</v>
      </c>
      <c r="D3" s="1" t="s">
        <v>1</v>
      </c>
      <c r="E3" s="18">
        <v>53070777.880000003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174638285.16999999</v>
      </c>
      <c r="D4" s="1" t="s">
        <v>11</v>
      </c>
      <c r="E4" s="38">
        <v>10594102.880000001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192037676.06999999</v>
      </c>
      <c r="D5" s="1" t="s">
        <v>12</v>
      </c>
      <c r="E5" s="2">
        <v>42476675</v>
      </c>
      <c r="H5" s="1" t="s">
        <v>185</v>
      </c>
      <c r="I5" s="13"/>
      <c r="J5" s="13">
        <v>-8</v>
      </c>
    </row>
    <row r="6" spans="1:10" x14ac:dyDescent="0.25">
      <c r="A6" s="1" t="s">
        <v>11</v>
      </c>
      <c r="B6" s="37">
        <v>17399390.899999999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540</v>
      </c>
      <c r="G8" s="1"/>
    </row>
    <row r="9" spans="1:10" x14ac:dyDescent="0.25">
      <c r="A9" s="1" t="s">
        <v>82</v>
      </c>
      <c r="B9" s="2">
        <v>776.17</v>
      </c>
      <c r="D9" s="1" t="s">
        <v>88</v>
      </c>
      <c r="E9" s="3">
        <v>479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'20170808'!E10+'20170809'!E8</f>
        <v>680890.7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'20170808'!B11+'20170809'!B9</f>
        <v>1167813.27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369.33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'20170808'!B13+'20170809'!B12</f>
        <v>180720.15000000002</v>
      </c>
      <c r="E13" s="2"/>
      <c r="G13" s="1"/>
      <c r="H13" s="1" t="s">
        <v>30</v>
      </c>
      <c r="I13" s="15">
        <v>58602960</v>
      </c>
    </row>
    <row r="14" spans="1:10" x14ac:dyDescent="0.25">
      <c r="B14" s="2"/>
      <c r="G14" s="1"/>
      <c r="H14" s="1" t="s">
        <v>31</v>
      </c>
      <c r="I14" s="15">
        <v>-8712720</v>
      </c>
    </row>
    <row r="15" spans="1:10" x14ac:dyDescent="0.25">
      <c r="A15" s="1"/>
      <c r="B15" s="2"/>
      <c r="G15" s="1"/>
      <c r="H15" s="1" t="s">
        <v>32</v>
      </c>
      <c r="I15" s="15">
        <f>I14+I13</f>
        <v>49890240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7451153.8099999996</v>
      </c>
    </row>
    <row r="18" spans="1:22" x14ac:dyDescent="0.25">
      <c r="G18" s="1" t="s">
        <v>12</v>
      </c>
      <c r="H18" s="2"/>
      <c r="I18" s="15">
        <v>11720592</v>
      </c>
    </row>
    <row r="19" spans="1:22" x14ac:dyDescent="0.25">
      <c r="A19" s="2"/>
      <c r="G19" s="1" t="s">
        <v>24</v>
      </c>
      <c r="H19" s="2"/>
      <c r="I19" s="15">
        <f>I18+I17-I16</f>
        <v>13171745.809999999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285651.31</v>
      </c>
      <c r="N21" s="2"/>
    </row>
    <row r="22" spans="1:22" x14ac:dyDescent="0.25">
      <c r="G22" s="1"/>
      <c r="H22" s="1" t="s">
        <v>39</v>
      </c>
      <c r="I22" s="15">
        <v>67130.66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380223.68999999994</v>
      </c>
    </row>
    <row r="26" spans="1:22" x14ac:dyDescent="0.25">
      <c r="A26" s="1" t="s">
        <v>71</v>
      </c>
      <c r="B26" s="2">
        <f>B4+E5+I18</f>
        <v>228835552.16999999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1241834.54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2961</v>
      </c>
      <c r="D33" s="1" t="s">
        <v>74</v>
      </c>
      <c r="E33" s="2">
        <v>12603937</v>
      </c>
      <c r="G33" s="16" t="s">
        <v>296</v>
      </c>
      <c r="H33" s="2">
        <f>E33</f>
        <v>12603937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3346</v>
      </c>
      <c r="D34" s="1" t="s">
        <v>75</v>
      </c>
      <c r="E34" s="2">
        <v>12554308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8150</v>
      </c>
      <c r="D35" s="1" t="s">
        <v>76</v>
      </c>
      <c r="E35" s="2">
        <v>158415</v>
      </c>
      <c r="G35" s="40" t="s">
        <v>298</v>
      </c>
      <c r="H35" s="41">
        <f>H33+H34</f>
        <v>12609094.605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280026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15162</v>
      </c>
      <c r="D37" s="1" t="s">
        <v>78</v>
      </c>
      <c r="E37" s="2">
        <v>-90517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307078</v>
      </c>
    </row>
    <row r="39" spans="1:23" x14ac:dyDescent="0.25">
      <c r="A39" s="1" t="s">
        <v>103</v>
      </c>
      <c r="B39" s="3"/>
      <c r="D39" s="1" t="s">
        <v>80</v>
      </c>
      <c r="E39" s="10">
        <v>-5709</v>
      </c>
    </row>
    <row r="40" spans="1:23" s="9" customFormat="1" x14ac:dyDescent="0.25">
      <c r="A40"/>
      <c r="B40"/>
      <c r="D40" s="1" t="s">
        <v>81</v>
      </c>
      <c r="E40" s="2">
        <v>-2132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7" zoomScale="80" zoomScaleNormal="80" workbookViewId="0">
      <selection activeCell="D34" sqref="D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6370331.8399999999</v>
      </c>
      <c r="D3" s="1" t="s">
        <v>1</v>
      </c>
      <c r="E3" s="18">
        <v>53499714.68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172465034.63</v>
      </c>
      <c r="D4" s="1" t="s">
        <v>11</v>
      </c>
      <c r="E4" s="38">
        <v>10279207.58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181835610.58000001</v>
      </c>
      <c r="D5" s="1" t="s">
        <v>12</v>
      </c>
      <c r="E5" s="2">
        <v>43220507.100000001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9370575.9499999993</v>
      </c>
      <c r="D6" s="1" t="s">
        <v>4</v>
      </c>
      <c r="E6" s="2">
        <v>8000000</v>
      </c>
      <c r="H6" s="1" t="s">
        <v>238</v>
      </c>
      <c r="I6" s="13">
        <v>62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167000000</v>
      </c>
      <c r="D8" s="1" t="s">
        <v>86</v>
      </c>
      <c r="E8" s="2">
        <v>524.79999999999995</v>
      </c>
      <c r="G8" s="1"/>
    </row>
    <row r="9" spans="1:10" x14ac:dyDescent="0.25">
      <c r="A9" s="1" t="s">
        <v>82</v>
      </c>
      <c r="B9" s="2">
        <v>244.11</v>
      </c>
      <c r="D9" s="1" t="s">
        <v>88</v>
      </c>
      <c r="E9" s="3">
        <v>422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'20170807'!E10+'20170808'!E8</f>
        <v>680350.7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'20170807'!B11+'20170808'!B9</f>
        <v>1167037.1000000001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677.71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'20170807'!B13+'20170808'!B12</f>
        <v>180350.82000000004</v>
      </c>
      <c r="E13" s="2"/>
      <c r="G13" s="1"/>
      <c r="H13" s="1" t="s">
        <v>30</v>
      </c>
      <c r="I13" s="15">
        <v>64964400</v>
      </c>
    </row>
    <row r="14" spans="1:10" x14ac:dyDescent="0.25">
      <c r="B14" s="2"/>
      <c r="G14" s="1"/>
      <c r="H14" s="1" t="s">
        <v>31</v>
      </c>
      <c r="I14" s="15">
        <v>-12680160</v>
      </c>
    </row>
    <row r="15" spans="1:10" x14ac:dyDescent="0.25">
      <c r="A15" s="1"/>
      <c r="B15" s="2"/>
      <c r="G15" s="1"/>
      <c r="H15" s="1" t="s">
        <v>32</v>
      </c>
      <c r="I15" s="15">
        <f>I14+I13</f>
        <v>52284240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6173981.1299999999</v>
      </c>
    </row>
    <row r="18" spans="1:22" x14ac:dyDescent="0.25">
      <c r="G18" s="1" t="s">
        <v>12</v>
      </c>
      <c r="H18" s="2"/>
      <c r="I18" s="15">
        <v>12992880</v>
      </c>
    </row>
    <row r="19" spans="1:22" x14ac:dyDescent="0.25">
      <c r="A19" s="2"/>
      <c r="G19" s="1" t="s">
        <v>24</v>
      </c>
      <c r="H19" s="2"/>
      <c r="I19" s="15">
        <f>I18+I17-I16</f>
        <v>13166861.129999999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284466.65000000002</v>
      </c>
      <c r="N21" s="2"/>
    </row>
    <row r="22" spans="1:22" x14ac:dyDescent="0.25">
      <c r="G22" s="1"/>
      <c r="H22" s="1" t="s">
        <v>39</v>
      </c>
      <c r="I22" s="15">
        <v>66857.34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378765.70999999996</v>
      </c>
    </row>
    <row r="26" spans="1:22" x14ac:dyDescent="0.25">
      <c r="A26" s="1" t="s">
        <v>71</v>
      </c>
      <c r="B26" s="2">
        <f>B4+E5+I18</f>
        <v>228678421.72999999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1239467.23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2867</v>
      </c>
      <c r="D33" s="1" t="s">
        <v>74</v>
      </c>
      <c r="E33" s="2">
        <v>12445522</v>
      </c>
      <c r="G33" s="16" t="s">
        <v>296</v>
      </c>
      <c r="H33" s="2">
        <f>E33</f>
        <v>12445522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3349</v>
      </c>
      <c r="D34" s="1" t="s">
        <v>75</v>
      </c>
      <c r="E34" s="2">
        <v>12274282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8327</v>
      </c>
      <c r="D35" s="1" t="s">
        <v>76</v>
      </c>
      <c r="E35" s="2">
        <v>181961</v>
      </c>
      <c r="G35" s="40" t="s">
        <v>298</v>
      </c>
      <c r="H35" s="41">
        <f>H33+H34</f>
        <v>12450679.605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662</v>
      </c>
      <c r="D36" s="1" t="s">
        <v>77</v>
      </c>
      <c r="E36" s="2">
        <v>371738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15205</v>
      </c>
      <c r="D37" s="1" t="s">
        <v>78</v>
      </c>
      <c r="E37" s="2">
        <v>-883550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267078</v>
      </c>
    </row>
    <row r="39" spans="1:23" x14ac:dyDescent="0.25">
      <c r="A39" s="1" t="s">
        <v>103</v>
      </c>
      <c r="B39" s="3"/>
      <c r="D39" s="1" t="s">
        <v>80</v>
      </c>
      <c r="E39" s="10">
        <v>-15892</v>
      </c>
    </row>
    <row r="40" spans="1:23" s="9" customFormat="1" x14ac:dyDescent="0.25">
      <c r="A40"/>
      <c r="B40"/>
      <c r="D40" s="1" t="s">
        <v>81</v>
      </c>
      <c r="E40" s="2">
        <v>-1791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0" zoomScale="80" zoomScaleNormal="80" workbookViewId="0">
      <selection activeCell="A86" sqref="A8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11647887.880000001</v>
      </c>
      <c r="D3" s="1" t="s">
        <v>1</v>
      </c>
      <c r="E3" s="18">
        <v>53586273.479999997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169664980.97</v>
      </c>
      <c r="D4" s="1" t="s">
        <v>11</v>
      </c>
      <c r="E4" s="38">
        <v>10404607.779999999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181312868.84999999</v>
      </c>
      <c r="D5" s="1" t="s">
        <v>12</v>
      </c>
      <c r="E5" s="2">
        <v>43181665.700000003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11647887.880000001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203.2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278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'20170804'!E10+'20170807'!E8</f>
        <v>679825.89999999991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'20170804'!B11+'20170807'!B9</f>
        <v>1166792.99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765.46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'20170804'!B13+'20170807'!B12</f>
        <v>179673.11000000004</v>
      </c>
      <c r="E13" s="2"/>
      <c r="G13" s="1"/>
      <c r="H13" s="1" t="s">
        <v>30</v>
      </c>
      <c r="I13" s="15">
        <v>69679680</v>
      </c>
    </row>
    <row r="14" spans="1:10" x14ac:dyDescent="0.25">
      <c r="B14" s="2"/>
      <c r="G14" s="1"/>
      <c r="H14" s="1" t="s">
        <v>31</v>
      </c>
      <c r="I14" s="15">
        <v>-12668400</v>
      </c>
    </row>
    <row r="15" spans="1:10" x14ac:dyDescent="0.25">
      <c r="A15" s="1"/>
      <c r="B15" s="2"/>
      <c r="G15" s="1"/>
      <c r="H15" s="1" t="s">
        <v>32</v>
      </c>
      <c r="I15" s="15">
        <f>I14+I13</f>
        <v>57011280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3230108.66</v>
      </c>
    </row>
    <row r="18" spans="1:22" x14ac:dyDescent="0.25">
      <c r="G18" s="1" t="s">
        <v>12</v>
      </c>
      <c r="H18" s="2"/>
      <c r="I18" s="15">
        <v>13935936</v>
      </c>
    </row>
    <row r="19" spans="1:22" x14ac:dyDescent="0.25">
      <c r="A19" s="2"/>
      <c r="G19" s="1" t="s">
        <v>24</v>
      </c>
      <c r="H19" s="2"/>
      <c r="I19" s="15">
        <f>I18+I17-I16</f>
        <v>14166044.66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283991.84999999998</v>
      </c>
      <c r="N21" s="2"/>
    </row>
    <row r="22" spans="1:22" x14ac:dyDescent="0.25">
      <c r="G22" s="1"/>
      <c r="H22" s="1" t="s">
        <v>39</v>
      </c>
      <c r="I22" s="15">
        <v>66747.81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378181.38</v>
      </c>
    </row>
    <row r="26" spans="1:22" x14ac:dyDescent="0.25">
      <c r="A26" s="1" t="s">
        <v>71</v>
      </c>
      <c r="B26" s="2">
        <f>B4+E5+I18</f>
        <v>226782582.67000002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1237680.3900000001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2797</v>
      </c>
      <c r="D33" s="1" t="s">
        <v>74</v>
      </c>
      <c r="E33" s="2">
        <v>12263562</v>
      </c>
      <c r="G33" s="16" t="s">
        <v>296</v>
      </c>
      <c r="H33" s="2">
        <f>E33</f>
        <v>12263562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3594</v>
      </c>
      <c r="D34" s="1" t="s">
        <v>75</v>
      </c>
      <c r="E34" s="2">
        <v>11320868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8298</v>
      </c>
      <c r="D35" s="1" t="s">
        <v>76</v>
      </c>
      <c r="E35" s="2">
        <v>37568</v>
      </c>
      <c r="G35" s="40" t="s">
        <v>298</v>
      </c>
      <c r="H35" s="41">
        <f>H33+H34</f>
        <v>12268719.605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652</v>
      </c>
      <c r="D36" s="1" t="s">
        <v>77</v>
      </c>
      <c r="E36" s="2">
        <v>58695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15341</v>
      </c>
      <c r="D37" s="1" t="s">
        <v>78</v>
      </c>
      <c r="E37" s="2">
        <v>188781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331359</v>
      </c>
    </row>
    <row r="39" spans="1:23" x14ac:dyDescent="0.25">
      <c r="A39" s="1" t="s">
        <v>103</v>
      </c>
      <c r="B39" s="3"/>
      <c r="D39" s="1" t="s">
        <v>80</v>
      </c>
      <c r="E39" s="10">
        <v>-18096</v>
      </c>
    </row>
    <row r="40" spans="1:23" s="9" customFormat="1" x14ac:dyDescent="0.25">
      <c r="A40"/>
      <c r="B40"/>
      <c r="D40" s="1" t="s">
        <v>81</v>
      </c>
      <c r="E40" s="2">
        <v>-3458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43" sqref="B4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10647255.84</v>
      </c>
      <c r="D3" s="1" t="s">
        <v>1</v>
      </c>
      <c r="E3" s="18">
        <v>53510926.68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169809129.19</v>
      </c>
      <c r="D4" s="1" t="s">
        <v>11</v>
      </c>
      <c r="E4" s="38">
        <v>8898394.6799999997</v>
      </c>
      <c r="H4" s="1" t="s">
        <v>300</v>
      </c>
      <c r="I4" s="13">
        <v>23</v>
      </c>
      <c r="J4" s="13"/>
    </row>
    <row r="5" spans="1:10" x14ac:dyDescent="0.25">
      <c r="A5" s="1" t="s">
        <v>3</v>
      </c>
      <c r="B5" s="2">
        <v>180456385.03</v>
      </c>
      <c r="D5" s="1" t="s">
        <v>12</v>
      </c>
      <c r="E5" s="2">
        <v>44612532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10647255.84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635.20000000000005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798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'20170803'!E10+'20170804'!E8</f>
        <v>679622.7</v>
      </c>
      <c r="G10" s="1"/>
      <c r="H10" s="1" t="s">
        <v>42</v>
      </c>
      <c r="I10" s="3">
        <f>SUMIF(I4:I8,"&gt;=0")</f>
        <v>87</v>
      </c>
    </row>
    <row r="11" spans="1:10" x14ac:dyDescent="0.25">
      <c r="A11" s="1" t="s">
        <v>84</v>
      </c>
      <c r="B11" s="2">
        <f>'20170803'!B11+'20170804'!B9</f>
        <v>1166792.99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791.44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'20170803'!B13+'20170804'!B12</f>
        <v>178907.65000000005</v>
      </c>
      <c r="E13" s="2"/>
      <c r="G13" s="1"/>
      <c r="H13" s="1" t="s">
        <v>30</v>
      </c>
      <c r="I13" s="15">
        <v>69100380</v>
      </c>
    </row>
    <row r="14" spans="1:10" x14ac:dyDescent="0.25">
      <c r="B14" s="2"/>
      <c r="G14" s="1"/>
      <c r="H14" s="1" t="s">
        <v>31</v>
      </c>
      <c r="I14" s="15">
        <v>-13517520</v>
      </c>
    </row>
    <row r="15" spans="1:10" x14ac:dyDescent="0.25">
      <c r="A15" s="1"/>
      <c r="B15" s="2"/>
      <c r="G15" s="1"/>
      <c r="H15" s="1" t="s">
        <v>32</v>
      </c>
      <c r="I15" s="15">
        <f>I14+I13</f>
        <v>55582860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5441805.1699999999</v>
      </c>
    </row>
    <row r="18" spans="1:22" x14ac:dyDescent="0.25">
      <c r="G18" s="1" t="s">
        <v>12</v>
      </c>
      <c r="H18" s="2"/>
      <c r="I18" s="15">
        <v>13878612</v>
      </c>
    </row>
    <row r="19" spans="1:22" x14ac:dyDescent="0.25">
      <c r="A19" s="2"/>
      <c r="G19" s="1" t="s">
        <v>24</v>
      </c>
      <c r="H19" s="2"/>
      <c r="I19" s="15">
        <f>I18+I17-I16</f>
        <v>16320417.170000002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283833.57</v>
      </c>
      <c r="N21" s="2"/>
    </row>
    <row r="22" spans="1:22" x14ac:dyDescent="0.25">
      <c r="G22" s="1"/>
      <c r="H22" s="1" t="s">
        <v>39</v>
      </c>
      <c r="I22" s="15">
        <v>66711.3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377986.58999999997</v>
      </c>
    </row>
    <row r="26" spans="1:22" x14ac:dyDescent="0.25">
      <c r="A26" s="1" t="s">
        <v>71</v>
      </c>
      <c r="B26" s="2">
        <f>B4+E5+I18</f>
        <v>228300273.19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1236516.94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2743</v>
      </c>
      <c r="D33" s="1" t="s">
        <v>74</v>
      </c>
      <c r="E33" s="2">
        <v>12225994</v>
      </c>
      <c r="G33" s="16" t="s">
        <v>296</v>
      </c>
      <c r="H33" s="2">
        <f>E33</f>
        <v>12225994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3620</v>
      </c>
      <c r="D34" s="1" t="s">
        <v>75</v>
      </c>
      <c r="E34" s="2">
        <v>11843849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8294</v>
      </c>
      <c r="D35" s="1" t="s">
        <v>76</v>
      </c>
      <c r="E35" s="2">
        <v>-370518</v>
      </c>
      <c r="G35" s="40" t="s">
        <v>298</v>
      </c>
      <c r="H35" s="41">
        <f>H33+H34</f>
        <v>12231151.605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580</v>
      </c>
      <c r="D36" s="1" t="s">
        <v>77</v>
      </c>
      <c r="E36" s="2">
        <v>-279888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15237</v>
      </c>
      <c r="D37" s="1" t="s">
        <v>78</v>
      </c>
      <c r="E37" s="2">
        <v>-83229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356494</v>
      </c>
    </row>
    <row r="39" spans="1:23" x14ac:dyDescent="0.25">
      <c r="A39" s="1" t="s">
        <v>103</v>
      </c>
      <c r="B39" s="3"/>
      <c r="D39" s="1" t="s">
        <v>80</v>
      </c>
      <c r="E39" s="10">
        <v>-9263</v>
      </c>
    </row>
    <row r="40" spans="1:23" s="9" customFormat="1" x14ac:dyDescent="0.25">
      <c r="A40"/>
      <c r="B40"/>
      <c r="D40" s="1" t="s">
        <v>81</v>
      </c>
      <c r="E40" s="2">
        <v>-1911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20004179.68</v>
      </c>
      <c r="D3" s="1" t="s">
        <v>1</v>
      </c>
      <c r="E3" s="18">
        <v>53383327.880000003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159853014.28999999</v>
      </c>
      <c r="D4" s="1" t="s">
        <v>11</v>
      </c>
      <c r="E4" s="38">
        <v>6945112.6799999997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179857193.97</v>
      </c>
      <c r="D5" s="1" t="s">
        <v>12</v>
      </c>
      <c r="E5" s="2">
        <v>46438215.200000003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20004176.68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587.20000000000005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592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'20170802'!E10+'20170803'!E8</f>
        <v>678987.5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'20170802'!B11+'20170803'!B9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708.66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'20170802'!B13+'20170803'!B12</f>
        <v>178116.21000000005</v>
      </c>
      <c r="E13" s="2"/>
      <c r="G13" s="1"/>
      <c r="H13" s="1" t="s">
        <v>30</v>
      </c>
      <c r="I13" s="15">
        <v>68604120</v>
      </c>
    </row>
    <row r="14" spans="1:10" x14ac:dyDescent="0.25">
      <c r="B14" s="2"/>
      <c r="G14" s="1"/>
      <c r="H14" s="1" t="s">
        <v>31</v>
      </c>
      <c r="I14" s="15">
        <v>-11300160</v>
      </c>
    </row>
    <row r="15" spans="1:10" x14ac:dyDescent="0.25">
      <c r="A15" s="1"/>
      <c r="B15" s="2"/>
      <c r="G15" s="1"/>
      <c r="H15" s="1" t="s">
        <v>32</v>
      </c>
      <c r="I15" s="15">
        <f>I14+I13</f>
        <v>57303960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9514762.4900000002</v>
      </c>
    </row>
    <row r="18" spans="1:22" x14ac:dyDescent="0.25">
      <c r="G18" s="1" t="s">
        <v>12</v>
      </c>
      <c r="H18" s="2"/>
      <c r="I18" s="15">
        <v>13720824</v>
      </c>
    </row>
    <row r="19" spans="1:22" x14ac:dyDescent="0.25">
      <c r="A19" s="2"/>
      <c r="G19" s="1" t="s">
        <v>24</v>
      </c>
      <c r="H19" s="2"/>
      <c r="I19" s="15">
        <f>I18+I17-I16</f>
        <v>20235586.490000002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283433.38</v>
      </c>
      <c r="N21" s="2"/>
    </row>
    <row r="22" spans="1:22" x14ac:dyDescent="0.25">
      <c r="G22" s="1"/>
      <c r="H22" s="1" t="s">
        <v>39</v>
      </c>
      <c r="I22" s="15">
        <v>66618.98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377494.07999999996</v>
      </c>
    </row>
    <row r="26" spans="1:22" x14ac:dyDescent="0.25">
      <c r="A26" s="1" t="s">
        <v>71</v>
      </c>
      <c r="B26" s="2">
        <f>B4+E5+I18</f>
        <v>220012053.49000001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1234597.79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2607</v>
      </c>
      <c r="D33" s="1" t="s">
        <v>74</v>
      </c>
      <c r="E33" s="2">
        <v>12596512</v>
      </c>
      <c r="G33" s="16" t="s">
        <v>296</v>
      </c>
      <c r="H33" s="2">
        <f>E33</f>
        <v>12596512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3320</v>
      </c>
      <c r="D34" s="1" t="s">
        <v>75</v>
      </c>
      <c r="E34" s="2">
        <v>12123737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8214</v>
      </c>
      <c r="D35" s="1" t="s">
        <v>76</v>
      </c>
      <c r="E35" s="2">
        <v>-167930</v>
      </c>
      <c r="G35" s="40" t="s">
        <v>298</v>
      </c>
      <c r="H35" s="41">
        <f>H33+H34</f>
        <v>12601669.605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434</v>
      </c>
      <c r="D36" s="1" t="s">
        <v>77</v>
      </c>
      <c r="E36" s="2">
        <v>-148732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14575</v>
      </c>
      <c r="D37" s="1" t="s">
        <v>78</v>
      </c>
      <c r="E37" s="2">
        <v>-496764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239218</v>
      </c>
    </row>
    <row r="39" spans="1:23" x14ac:dyDescent="0.25">
      <c r="A39" s="1" t="s">
        <v>103</v>
      </c>
      <c r="B39" s="3"/>
      <c r="D39" s="1" t="s">
        <v>80</v>
      </c>
      <c r="E39" s="10">
        <v>-4553</v>
      </c>
    </row>
    <row r="40" spans="1:23" s="9" customFormat="1" x14ac:dyDescent="0.25">
      <c r="A40"/>
      <c r="B40"/>
      <c r="D40" s="1" t="s">
        <v>81</v>
      </c>
      <c r="E40" s="2">
        <v>-1582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18600808.969999999</v>
      </c>
      <c r="D3" s="1" t="s">
        <v>1</v>
      </c>
      <c r="E3" s="18">
        <v>48302019.079999998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155019617.50999999</v>
      </c>
      <c r="D4" s="1" t="s">
        <v>11</v>
      </c>
      <c r="E4" s="38">
        <v>2862340.08</v>
      </c>
      <c r="H4" s="1" t="s">
        <v>300</v>
      </c>
      <c r="I4" s="13">
        <v>21</v>
      </c>
      <c r="J4" s="13">
        <v>-1</v>
      </c>
    </row>
    <row r="5" spans="1:10" x14ac:dyDescent="0.25">
      <c r="A5" s="1" t="s">
        <v>3</v>
      </c>
      <c r="B5" s="2">
        <v>182621741.55000001</v>
      </c>
      <c r="D5" s="1" t="s">
        <v>12</v>
      </c>
      <c r="E5" s="2">
        <v>45439679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27602124.039999999</v>
      </c>
      <c r="D6" s="1" t="s">
        <v>4</v>
      </c>
      <c r="E6" s="2">
        <v>8000000</v>
      </c>
      <c r="H6" s="1" t="s">
        <v>238</v>
      </c>
      <c r="I6" s="13">
        <v>63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1017.6</v>
      </c>
      <c r="G8" s="1"/>
    </row>
    <row r="9" spans="1:10" x14ac:dyDescent="0.25">
      <c r="A9" s="1" t="s">
        <v>82</v>
      </c>
      <c r="B9" s="2">
        <v>1315.07</v>
      </c>
      <c r="D9" s="1" t="s">
        <v>88</v>
      </c>
      <c r="E9" s="3">
        <v>978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'20170801'!E10+'20170802'!E8</f>
        <v>678400.3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'20170801'!B11+'20170802'!B9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749.41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'20170801'!B13+'20170802'!B12</f>
        <v>177407.55000000005</v>
      </c>
      <c r="E13" s="2"/>
      <c r="G13" s="1"/>
      <c r="H13" s="1" t="s">
        <v>30</v>
      </c>
      <c r="I13" s="15">
        <v>67411260</v>
      </c>
    </row>
    <row r="14" spans="1:10" x14ac:dyDescent="0.25">
      <c r="B14" s="2"/>
      <c r="G14" s="1"/>
      <c r="H14" s="1" t="s">
        <v>31</v>
      </c>
      <c r="I14" s="15">
        <v>-11227920</v>
      </c>
    </row>
    <row r="15" spans="1:10" x14ac:dyDescent="0.25">
      <c r="A15" s="1"/>
      <c r="B15" s="2"/>
      <c r="G15" s="1"/>
      <c r="H15" s="1" t="s">
        <v>32</v>
      </c>
      <c r="I15" s="15">
        <f>I14+I13</f>
        <v>56183340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9436698.4600000009</v>
      </c>
    </row>
    <row r="18" spans="1:22" x14ac:dyDescent="0.25">
      <c r="G18" s="1" t="s">
        <v>12</v>
      </c>
      <c r="H18" s="2"/>
      <c r="I18" s="15">
        <v>13482252</v>
      </c>
    </row>
    <row r="19" spans="1:22" x14ac:dyDescent="0.25">
      <c r="A19" s="2"/>
      <c r="G19" s="1" t="s">
        <v>24</v>
      </c>
      <c r="H19" s="2"/>
      <c r="I19" s="15">
        <f>I18+I17-I16</f>
        <v>19918950.460000001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283030.40999999997</v>
      </c>
      <c r="N21" s="2"/>
    </row>
    <row r="22" spans="1:22" x14ac:dyDescent="0.25">
      <c r="G22" s="1"/>
      <c r="H22" s="1" t="s">
        <v>39</v>
      </c>
      <c r="I22" s="15">
        <v>66526.009999999995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376998.14</v>
      </c>
    </row>
    <row r="26" spans="1:22" x14ac:dyDescent="0.25">
      <c r="A26" s="1" t="s">
        <v>71</v>
      </c>
      <c r="B26" s="2">
        <f>B4+E5+I18</f>
        <v>213941548.50999999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1232805.9900000002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2559</v>
      </c>
      <c r="D33" s="1" t="s">
        <v>74</v>
      </c>
      <c r="E33" s="2">
        <v>12764442</v>
      </c>
      <c r="G33" s="16" t="s">
        <v>296</v>
      </c>
      <c r="H33" s="2">
        <f>E33</f>
        <v>12764442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3189</v>
      </c>
      <c r="D34" s="1" t="s">
        <v>75</v>
      </c>
      <c r="E34" s="2">
        <v>12272469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8190</v>
      </c>
      <c r="D35" s="1" t="s">
        <v>76</v>
      </c>
      <c r="E35" s="2">
        <v>100098</v>
      </c>
      <c r="G35" s="40" t="s">
        <v>298</v>
      </c>
      <c r="H35" s="41">
        <f>H33+H34</f>
        <v>12769599.605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395</v>
      </c>
      <c r="D36" s="1" t="s">
        <v>77</v>
      </c>
      <c r="E36" s="2">
        <v>-12938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14333</v>
      </c>
      <c r="D37" s="1" t="s">
        <v>78</v>
      </c>
      <c r="E37" s="2">
        <v>-1516107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91216</v>
      </c>
    </row>
    <row r="39" spans="1:23" x14ac:dyDescent="0.25">
      <c r="A39" s="1" t="s">
        <v>103</v>
      </c>
      <c r="B39" s="3"/>
      <c r="D39" s="1" t="s">
        <v>80</v>
      </c>
      <c r="E39" s="10">
        <v>-5994</v>
      </c>
    </row>
    <row r="40" spans="1:23" s="9" customFormat="1" x14ac:dyDescent="0.25">
      <c r="A40"/>
      <c r="B40"/>
      <c r="D40" s="1" t="s">
        <v>81</v>
      </c>
      <c r="E40" s="2">
        <v>-756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23239834.370000001</v>
      </c>
      <c r="D3" s="1" t="s">
        <v>1</v>
      </c>
      <c r="E3" s="18">
        <v>48055901.68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152979179.99000001</v>
      </c>
      <c r="D4" s="1" t="s">
        <v>11</v>
      </c>
      <c r="E4" s="38">
        <v>6413250.0800000001</v>
      </c>
      <c r="H4" s="1" t="s">
        <v>300</v>
      </c>
      <c r="I4" s="13">
        <v>16</v>
      </c>
      <c r="J4" s="13"/>
    </row>
    <row r="5" spans="1:10" x14ac:dyDescent="0.25">
      <c r="A5" s="1" t="s">
        <v>3</v>
      </c>
      <c r="B5" s="2">
        <v>180219663.66999999</v>
      </c>
      <c r="D5" s="1" t="s">
        <v>12</v>
      </c>
      <c r="E5" s="2">
        <v>41642651.600000001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27240483.68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-2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102.4</v>
      </c>
      <c r="G8" s="1"/>
    </row>
    <row r="9" spans="1:10" x14ac:dyDescent="0.25">
      <c r="A9" s="1" t="s">
        <v>82</v>
      </c>
      <c r="B9" s="2">
        <v>649.30999999999995</v>
      </c>
      <c r="D9" s="1" t="s">
        <v>88</v>
      </c>
      <c r="E9" s="3">
        <v>196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'20170731'!E10+'20170801'!E8</f>
        <v>677382.70000000007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'20170731'!B11+'20170801'!B9</f>
        <v>1165477.92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232.66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'20170731'!B13+'20170801'!B12</f>
        <v>176658.14000000004</v>
      </c>
      <c r="E13" s="2"/>
      <c r="G13" s="1"/>
      <c r="H13" s="1" t="s">
        <v>30</v>
      </c>
      <c r="I13" s="15">
        <v>68815260</v>
      </c>
    </row>
    <row r="14" spans="1:10" x14ac:dyDescent="0.25">
      <c r="B14" s="2"/>
      <c r="G14" s="1"/>
      <c r="H14" s="1" t="s">
        <v>31</v>
      </c>
      <c r="I14" s="15">
        <v>-11887260</v>
      </c>
    </row>
    <row r="15" spans="1:10" x14ac:dyDescent="0.25">
      <c r="A15" s="1"/>
      <c r="B15" s="2"/>
      <c r="G15" s="1"/>
      <c r="H15" s="1" t="s">
        <v>32</v>
      </c>
      <c r="I15" s="15">
        <f>I14+I13</f>
        <v>56928000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9109968.8699999992</v>
      </c>
    </row>
    <row r="18" spans="1:22" x14ac:dyDescent="0.25">
      <c r="G18" s="1" t="s">
        <v>12</v>
      </c>
      <c r="H18" s="2"/>
      <c r="I18" s="15">
        <v>13163052</v>
      </c>
    </row>
    <row r="19" spans="1:22" x14ac:dyDescent="0.25">
      <c r="A19" s="2"/>
      <c r="G19" s="1" t="s">
        <v>24</v>
      </c>
      <c r="H19" s="2"/>
      <c r="I19" s="15">
        <f>I18+I17-I16</f>
        <v>19273020.869999997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282070.74</v>
      </c>
      <c r="N21" s="2"/>
    </row>
    <row r="22" spans="1:22" x14ac:dyDescent="0.25">
      <c r="G22" s="1"/>
      <c r="H22" s="1" t="s">
        <v>39</v>
      </c>
      <c r="I22" s="15">
        <v>66304.600000000006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375817.05999999994</v>
      </c>
    </row>
    <row r="26" spans="1:22" x14ac:dyDescent="0.25">
      <c r="A26" s="1" t="s">
        <v>71</v>
      </c>
      <c r="B26" s="2">
        <f>B4+E5+I18</f>
        <v>207784883.59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1229857.8999999999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2776</v>
      </c>
      <c r="D33" s="1" t="s">
        <v>74</v>
      </c>
      <c r="E33" s="2">
        <v>12664344</v>
      </c>
      <c r="G33" s="16" t="s">
        <v>296</v>
      </c>
      <c r="H33" s="2">
        <f>E33</f>
        <v>12664344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3128</v>
      </c>
      <c r="D34" s="1" t="s">
        <v>75</v>
      </c>
      <c r="E34" s="2">
        <v>4094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8267</v>
      </c>
      <c r="D35" s="1" t="s">
        <v>76</v>
      </c>
      <c r="E35" s="2">
        <v>12285407</v>
      </c>
      <c r="G35" s="40" t="s">
        <v>298</v>
      </c>
      <c r="H35" s="41">
        <f>H33+H34</f>
        <v>12669501.605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200</v>
      </c>
      <c r="D36" s="1" t="s">
        <v>77</v>
      </c>
      <c r="E36" s="2">
        <v>-109997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14371</v>
      </c>
      <c r="D37" s="1" t="s">
        <v>78</v>
      </c>
      <c r="E37" s="2">
        <v>-321530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62294</v>
      </c>
    </row>
    <row r="39" spans="1:23" x14ac:dyDescent="0.25">
      <c r="A39" s="1" t="s">
        <v>103</v>
      </c>
      <c r="B39" s="3"/>
      <c r="D39" s="1" t="s">
        <v>80</v>
      </c>
      <c r="E39" s="10">
        <v>-7928</v>
      </c>
    </row>
    <row r="40" spans="1:23" s="9" customFormat="1" x14ac:dyDescent="0.25">
      <c r="A40"/>
      <c r="B40"/>
      <c r="D40" s="1" t="s">
        <v>81</v>
      </c>
      <c r="E40" s="2">
        <v>304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B1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5330776.08</v>
      </c>
      <c r="D3" s="1" t="s">
        <v>1</v>
      </c>
      <c r="E3" s="18">
        <v>47928313.079999998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148773009.56</v>
      </c>
      <c r="D4" s="1" t="s">
        <v>11</v>
      </c>
      <c r="E4" s="38">
        <v>6952644.0800000001</v>
      </c>
      <c r="H4" s="1" t="s">
        <v>300</v>
      </c>
      <c r="I4" s="13">
        <v>14</v>
      </c>
      <c r="J4" s="13"/>
    </row>
    <row r="5" spans="1:10" x14ac:dyDescent="0.25">
      <c r="A5" s="1" t="s">
        <v>3</v>
      </c>
      <c r="B5" s="2">
        <v>180108452.75999999</v>
      </c>
      <c r="D5" s="1" t="s">
        <v>12</v>
      </c>
      <c r="E5" s="2">
        <v>40975669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31335443.199999999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96</v>
      </c>
      <c r="G8" s="1"/>
    </row>
    <row r="9" spans="1:10" x14ac:dyDescent="0.25">
      <c r="A9" s="1" t="s">
        <v>82</v>
      </c>
      <c r="B9" s="2">
        <v>4667.12</v>
      </c>
      <c r="D9" s="1" t="s">
        <v>88</v>
      </c>
      <c r="E9" s="3">
        <v>226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'20170728'!E10+'20170731'!E8</f>
        <v>677280.3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'20170728'!B11+'20170731'!B9</f>
        <v>1164828.6099999999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494.61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'20170728'!B13+'20170731'!B12</f>
        <v>176425.48000000004</v>
      </c>
      <c r="E13" s="2"/>
      <c r="G13" s="1"/>
      <c r="H13" s="1" t="s">
        <v>30</v>
      </c>
      <c r="I13" s="15">
        <v>66417960</v>
      </c>
    </row>
    <row r="14" spans="1:10" x14ac:dyDescent="0.25">
      <c r="B14" s="2"/>
      <c r="G14" s="1"/>
      <c r="H14" s="1" t="s">
        <v>31</v>
      </c>
      <c r="I14" s="15">
        <v>-11859780</v>
      </c>
    </row>
    <row r="15" spans="1:10" x14ac:dyDescent="0.25">
      <c r="A15" s="1"/>
      <c r="B15" s="2"/>
      <c r="G15" s="1"/>
      <c r="H15" s="1" t="s">
        <v>32</v>
      </c>
      <c r="I15" s="15">
        <f>I14+I13</f>
        <v>54558180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8815657.5999999996</v>
      </c>
    </row>
    <row r="18" spans="1:22" x14ac:dyDescent="0.25">
      <c r="G18" s="1" t="s">
        <v>12</v>
      </c>
      <c r="H18" s="2"/>
      <c r="I18" s="15">
        <v>13283592</v>
      </c>
    </row>
    <row r="19" spans="1:22" x14ac:dyDescent="0.25">
      <c r="A19" s="2"/>
      <c r="G19" s="1" t="s">
        <v>24</v>
      </c>
      <c r="H19" s="2"/>
      <c r="I19" s="15">
        <f>I18+I17-I16</f>
        <v>19099249.600000001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281517.07</v>
      </c>
      <c r="N21" s="2"/>
    </row>
    <row r="22" spans="1:22" x14ac:dyDescent="0.25">
      <c r="G22" s="1"/>
      <c r="H22" s="1" t="s">
        <v>39</v>
      </c>
      <c r="I22" s="15">
        <v>66176.87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375135.66000000003</v>
      </c>
    </row>
    <row r="26" spans="1:22" x14ac:dyDescent="0.25">
      <c r="A26" s="1" t="s">
        <v>71</v>
      </c>
      <c r="B26" s="2">
        <f>B4+E5+I18</f>
        <v>203032270.56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1228841.44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2704</v>
      </c>
      <c r="D33" s="1" t="s">
        <v>74</v>
      </c>
      <c r="E33" s="2">
        <v>12660250</v>
      </c>
      <c r="G33" s="16" t="s">
        <v>296</v>
      </c>
      <c r="H33" s="2">
        <f>E33</f>
        <v>12660250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3093</v>
      </c>
      <c r="D34" s="1" t="s">
        <v>75</v>
      </c>
      <c r="E34" s="2">
        <v>12395403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8268</v>
      </c>
      <c r="D35" s="1" t="s">
        <v>76</v>
      </c>
      <c r="E35" s="2">
        <v>12622</v>
      </c>
      <c r="G35" s="40" t="s">
        <v>298</v>
      </c>
      <c r="H35" s="41">
        <f>H33+H34</f>
        <v>12665407.605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150</v>
      </c>
      <c r="D36" s="1" t="s">
        <v>77</v>
      </c>
      <c r="E36" s="2">
        <v>51899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14215</v>
      </c>
      <c r="D37" s="1" t="s">
        <v>78</v>
      </c>
      <c r="E37" s="2">
        <v>-587531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47001</v>
      </c>
    </row>
    <row r="39" spans="1:23" x14ac:dyDescent="0.25">
      <c r="A39" s="1" t="s">
        <v>103</v>
      </c>
      <c r="B39" s="3"/>
      <c r="D39" s="1" t="s">
        <v>80</v>
      </c>
      <c r="E39" s="10">
        <v>-9014</v>
      </c>
    </row>
    <row r="40" spans="1:23" s="9" customFormat="1" x14ac:dyDescent="0.25">
      <c r="A40"/>
      <c r="B40"/>
      <c r="D40" s="1" t="s">
        <v>81</v>
      </c>
      <c r="E40" s="2">
        <v>958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C16" sqref="C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8693105.0299999993</v>
      </c>
      <c r="D3" s="1" t="s">
        <v>1</v>
      </c>
      <c r="E3" s="18">
        <v>47885863.079999998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146227958.11000001</v>
      </c>
      <c r="D4" s="1" t="s">
        <v>11</v>
      </c>
      <c r="E4" s="38">
        <v>7463639.6799999997</v>
      </c>
      <c r="H4" s="1" t="s">
        <v>300</v>
      </c>
      <c r="I4" s="13">
        <v>8</v>
      </c>
      <c r="J4" s="13"/>
    </row>
    <row r="5" spans="1:10" x14ac:dyDescent="0.25">
      <c r="A5" s="1" t="s">
        <v>3</v>
      </c>
      <c r="B5" s="2">
        <v>179929493.53999999</v>
      </c>
      <c r="D5" s="1" t="s">
        <v>12</v>
      </c>
      <c r="E5" s="2">
        <v>40422223.399999999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33701535.43</v>
      </c>
      <c r="D6" s="1" t="s">
        <v>4</v>
      </c>
      <c r="E6" s="2">
        <v>8000000</v>
      </c>
      <c r="H6" s="1" t="s">
        <v>238</v>
      </c>
      <c r="I6" s="13">
        <v>76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264</v>
      </c>
      <c r="G8" s="1"/>
    </row>
    <row r="9" spans="1:10" x14ac:dyDescent="0.25">
      <c r="A9" s="1" t="s">
        <v>82</v>
      </c>
      <c r="B9" s="2">
        <v>8430.4</v>
      </c>
      <c r="D9" s="1" t="s">
        <v>88</v>
      </c>
      <c r="E9" s="3">
        <v>297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'20170727'!E10+'20170728'!E8</f>
        <v>677184.3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'20170727'!B11+'20170728'!B9</f>
        <v>1160161.4899999998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671.33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'20170727'!B13+'20170728'!B12</f>
        <v>175930.87000000005</v>
      </c>
      <c r="E13" s="2"/>
      <c r="G13" s="1"/>
      <c r="H13" s="1" t="s">
        <v>30</v>
      </c>
      <c r="I13" s="15">
        <v>66409200</v>
      </c>
    </row>
    <row r="14" spans="1:10" x14ac:dyDescent="0.25">
      <c r="B14" s="2"/>
      <c r="G14" s="1"/>
      <c r="H14" s="1" t="s">
        <v>31</v>
      </c>
      <c r="I14" s="15">
        <v>-11860620</v>
      </c>
    </row>
    <row r="15" spans="1:10" x14ac:dyDescent="0.25">
      <c r="A15" s="1"/>
      <c r="B15" s="2"/>
      <c r="G15" s="1"/>
      <c r="H15" s="1" t="s">
        <v>32</v>
      </c>
      <c r="I15" s="15">
        <f>I14+I13</f>
        <v>54548580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8806514.3499999996</v>
      </c>
    </row>
    <row r="18" spans="1:22" x14ac:dyDescent="0.25">
      <c r="G18" s="1" t="s">
        <v>12</v>
      </c>
      <c r="H18" s="2"/>
      <c r="I18" s="15">
        <v>13281840</v>
      </c>
    </row>
    <row r="19" spans="1:22" x14ac:dyDescent="0.25">
      <c r="A19" s="2"/>
      <c r="G19" s="1" t="s">
        <v>24</v>
      </c>
      <c r="H19" s="2"/>
      <c r="I19" s="15">
        <f>I18+I17-I16</f>
        <v>19088354.350000001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280568.81</v>
      </c>
      <c r="N21" s="2"/>
    </row>
    <row r="22" spans="1:22" x14ac:dyDescent="0.25">
      <c r="G22" s="1"/>
      <c r="H22" s="1" t="s">
        <v>322</v>
      </c>
      <c r="I22" s="15">
        <v>65958.12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373968.65</v>
      </c>
    </row>
    <row r="26" spans="1:22" x14ac:dyDescent="0.25">
      <c r="A26" s="1" t="s">
        <v>71</v>
      </c>
      <c r="B26" s="2">
        <f>B4+E5+I18</f>
        <v>199932021.51000002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1227083.8200000003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2643</v>
      </c>
      <c r="D33" s="1" t="s">
        <v>74</v>
      </c>
      <c r="E33" s="2">
        <v>12647628</v>
      </c>
      <c r="G33" s="16" t="s">
        <v>296</v>
      </c>
      <c r="H33" s="2">
        <f>E33</f>
        <v>12647628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2968</v>
      </c>
      <c r="D34" s="1" t="s">
        <v>75</v>
      </c>
      <c r="E34" s="2">
        <v>12343505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8248</v>
      </c>
      <c r="D35" s="1" t="s">
        <v>76</v>
      </c>
      <c r="E35" s="2">
        <v>72782</v>
      </c>
      <c r="G35" s="40" t="s">
        <v>298</v>
      </c>
      <c r="H35" s="41">
        <f>H33+H34</f>
        <v>12652785.605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>
        <v>130</v>
      </c>
      <c r="D36" s="1" t="s">
        <v>77</v>
      </c>
      <c r="E36" s="2">
        <v>13090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13989</v>
      </c>
      <c r="D37" s="1" t="s">
        <v>78</v>
      </c>
      <c r="E37" s="2">
        <v>-81256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59499</v>
      </c>
    </row>
    <row r="39" spans="1:23" x14ac:dyDescent="0.25">
      <c r="A39" s="1" t="s">
        <v>103</v>
      </c>
      <c r="B39" s="3"/>
      <c r="D39" s="1" t="s">
        <v>80</v>
      </c>
      <c r="E39" s="10">
        <v>-8415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2"/>
  <sheetViews>
    <sheetView topLeftCell="A37" zoomScale="80" zoomScaleNormal="80" workbookViewId="0">
      <selection activeCell="A57" sqref="A57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30241229.879999999</v>
      </c>
      <c r="D3" s="1" t="s">
        <v>1</v>
      </c>
      <c r="E3" s="18">
        <v>48681737.079999998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140657656.50999999</v>
      </c>
      <c r="D4" s="1" t="s">
        <v>11</v>
      </c>
      <c r="E4" s="38">
        <v>8650768.4800000004</v>
      </c>
      <c r="H4" s="1" t="s">
        <v>300</v>
      </c>
      <c r="I4" s="13">
        <v>5</v>
      </c>
      <c r="J4" s="13"/>
    </row>
    <row r="5" spans="1:10" x14ac:dyDescent="0.25">
      <c r="A5" s="1" t="s">
        <v>3</v>
      </c>
      <c r="B5" s="2">
        <v>179899782.28</v>
      </c>
      <c r="D5" s="1" t="s">
        <v>12</v>
      </c>
      <c r="E5" s="2">
        <v>40030968.600000001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39242125.770000003</v>
      </c>
      <c r="D6" s="1" t="s">
        <v>4</v>
      </c>
      <c r="E6" s="2">
        <v>8000000</v>
      </c>
      <c r="H6" s="1" t="s">
        <v>238</v>
      </c>
      <c r="I6" s="13">
        <v>78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172000000</v>
      </c>
      <c r="D8" s="1" t="s">
        <v>86</v>
      </c>
      <c r="E8" s="2">
        <v>564.79999999999995</v>
      </c>
      <c r="G8" s="1"/>
    </row>
    <row r="9" spans="1:10" x14ac:dyDescent="0.25">
      <c r="A9" s="1" t="s">
        <v>82</v>
      </c>
      <c r="B9" s="2">
        <v>895.89</v>
      </c>
      <c r="D9" s="1" t="s">
        <v>88</v>
      </c>
      <c r="E9" s="3">
        <v>557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'20170726'!E10+'20170727'!E8</f>
        <v>676920.3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'20170726'!B11+'20170727'!B9</f>
        <v>1151731.0899999999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734.79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'20170726'!B13+'20170727'!B12</f>
        <v>175259.54000000007</v>
      </c>
      <c r="E13" s="2"/>
      <c r="G13" s="1"/>
      <c r="H13" s="1" t="s">
        <v>30</v>
      </c>
      <c r="I13" s="15">
        <v>65536800</v>
      </c>
    </row>
    <row r="14" spans="1:10" x14ac:dyDescent="0.25">
      <c r="B14" s="2"/>
      <c r="G14" s="1"/>
      <c r="H14" s="1" t="s">
        <v>31</v>
      </c>
      <c r="I14" s="15">
        <v>-9474480</v>
      </c>
    </row>
    <row r="15" spans="1:10" x14ac:dyDescent="0.25">
      <c r="A15" s="1"/>
      <c r="B15" s="2"/>
      <c r="G15" s="1"/>
      <c r="H15" s="1" t="s">
        <v>32</v>
      </c>
      <c r="I15" s="15">
        <f>I14+I13</f>
        <v>56062320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8948175.8900000006</v>
      </c>
    </row>
    <row r="18" spans="1:22" x14ac:dyDescent="0.25">
      <c r="G18" s="1" t="s">
        <v>12</v>
      </c>
      <c r="H18" s="2"/>
      <c r="I18" s="15">
        <v>13081128</v>
      </c>
    </row>
    <row r="19" spans="1:22" x14ac:dyDescent="0.25">
      <c r="A19" s="2"/>
      <c r="G19" s="1" t="s">
        <v>24</v>
      </c>
      <c r="H19" s="2"/>
      <c r="I19" s="15">
        <f>I18+I17-I16</f>
        <v>19029303.890000001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279937.99</v>
      </c>
      <c r="N21" s="2"/>
    </row>
    <row r="22" spans="1:22" x14ac:dyDescent="0.25">
      <c r="G22" s="1"/>
      <c r="H22" s="1" t="s">
        <v>322</v>
      </c>
      <c r="I22" s="15">
        <v>65812.58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373192.29000000004</v>
      </c>
    </row>
    <row r="26" spans="1:22" x14ac:dyDescent="0.25">
      <c r="A26" s="1" t="s">
        <v>71</v>
      </c>
      <c r="B26" s="2">
        <f>B4+E5+I18</f>
        <v>193769753.10999998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1225372.1300000001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2573</v>
      </c>
      <c r="D33" s="1" t="s">
        <v>74</v>
      </c>
      <c r="E33" s="2">
        <v>12574843</v>
      </c>
      <c r="G33" s="16" t="s">
        <v>296</v>
      </c>
      <c r="H33" s="2">
        <f>E33</f>
        <v>12574843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2972</v>
      </c>
      <c r="D34" s="1" t="s">
        <v>75</v>
      </c>
      <c r="E34" s="2">
        <v>12329625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8253</v>
      </c>
      <c r="D35" s="1" t="s">
        <v>76</v>
      </c>
      <c r="E35" s="2">
        <v>-179011</v>
      </c>
      <c r="G35" s="40" t="s">
        <v>298</v>
      </c>
      <c r="H35" s="41">
        <f>H33+H34</f>
        <v>12580000.605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/>
      <c r="D36" s="1" t="s">
        <v>77</v>
      </c>
      <c r="E36" s="2">
        <v>162903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13798</v>
      </c>
      <c r="D37" s="1" t="s">
        <v>78</v>
      </c>
      <c r="E37" s="2">
        <v>-257825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93195</v>
      </c>
    </row>
    <row r="39" spans="1:23" x14ac:dyDescent="0.25">
      <c r="A39" s="1" t="s">
        <v>103</v>
      </c>
      <c r="B39" s="3"/>
      <c r="D39" s="1" t="s">
        <v>80</v>
      </c>
      <c r="E39" s="10">
        <v>-14856</v>
      </c>
    </row>
    <row r="40" spans="1:23" s="9" customFormat="1" x14ac:dyDescent="0.25">
      <c r="A40"/>
      <c r="B40"/>
      <c r="D40" s="1" t="s">
        <v>81</v>
      </c>
      <c r="E40" s="2">
        <v>-751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7" spans="1:14" ht="15.6" x14ac:dyDescent="0.25">
      <c r="A57" s="7" t="s">
        <v>109</v>
      </c>
    </row>
    <row r="58" spans="1:14" x14ac:dyDescent="0.25">
      <c r="A58" s="16" t="s">
        <v>51</v>
      </c>
      <c r="B58" s="16" t="s">
        <v>52</v>
      </c>
      <c r="C58" s="26"/>
      <c r="D58" s="16" t="s">
        <v>157</v>
      </c>
      <c r="E58" s="28" t="s">
        <v>53</v>
      </c>
      <c r="F58" s="26"/>
      <c r="G58" s="29" t="s">
        <v>54</v>
      </c>
      <c r="H58" s="29" t="s">
        <v>55</v>
      </c>
      <c r="I58" s="29" t="s">
        <v>144</v>
      </c>
    </row>
    <row r="59" spans="1:14" x14ac:dyDescent="0.25">
      <c r="A59" s="47" t="s">
        <v>324</v>
      </c>
      <c r="B59" s="48" t="s">
        <v>327</v>
      </c>
      <c r="C59" s="26"/>
      <c r="D59" s="49" t="s">
        <v>197</v>
      </c>
      <c r="E59" s="50" t="s">
        <v>246</v>
      </c>
      <c r="F59" s="26"/>
      <c r="G59" s="43">
        <v>2.5</v>
      </c>
      <c r="H59" s="51">
        <v>-20000</v>
      </c>
      <c r="I59" s="52">
        <v>50000</v>
      </c>
    </row>
    <row r="60" spans="1:14" x14ac:dyDescent="0.25">
      <c r="A60" s="47" t="s">
        <v>325</v>
      </c>
      <c r="B60" s="48" t="s">
        <v>328</v>
      </c>
      <c r="C60" s="26"/>
      <c r="D60" s="49" t="s">
        <v>196</v>
      </c>
      <c r="E60" s="50" t="s">
        <v>330</v>
      </c>
      <c r="F60" s="26"/>
      <c r="G60" s="43">
        <v>2.5499999999999998</v>
      </c>
      <c r="H60" s="51">
        <v>200000</v>
      </c>
      <c r="I60" s="52">
        <v>-510000</v>
      </c>
    </row>
    <row r="61" spans="1:14" x14ac:dyDescent="0.25">
      <c r="A61" s="47" t="s">
        <v>326</v>
      </c>
      <c r="B61" s="48" t="s">
        <v>329</v>
      </c>
      <c r="C61" s="26"/>
      <c r="D61" s="49" t="s">
        <v>197</v>
      </c>
      <c r="E61" s="50" t="s">
        <v>261</v>
      </c>
      <c r="F61" s="26"/>
      <c r="G61" s="43">
        <v>2.65</v>
      </c>
      <c r="H61" s="51">
        <v>-180000</v>
      </c>
      <c r="I61" s="52">
        <v>477000</v>
      </c>
    </row>
    <row r="62" spans="1:14" x14ac:dyDescent="0.25">
      <c r="A62" s="39" t="s">
        <v>152</v>
      </c>
      <c r="B62" s="22"/>
      <c r="C62" s="15"/>
      <c r="D62" s="22"/>
      <c r="E62" s="22"/>
      <c r="F62" s="15"/>
      <c r="G62" s="22"/>
      <c r="H62" s="46">
        <f>SUM(H59:H61)</f>
        <v>0</v>
      </c>
      <c r="I62" s="46">
        <f>SUM(I59:I61)</f>
        <v>17000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21454964.850000001</v>
      </c>
      <c r="D3" s="1" t="s">
        <v>1</v>
      </c>
      <c r="E3" s="18">
        <v>48630869.880000003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134921676.41</v>
      </c>
      <c r="D4" s="1" t="s">
        <v>11</v>
      </c>
      <c r="E4" s="38">
        <v>8486942.8800000008</v>
      </c>
      <c r="H4" s="1" t="s">
        <v>300</v>
      </c>
      <c r="I4" s="13">
        <v>1</v>
      </c>
      <c r="J4" s="13">
        <v>-1</v>
      </c>
    </row>
    <row r="5" spans="1:10" x14ac:dyDescent="0.25">
      <c r="A5" s="1" t="s">
        <v>3</v>
      </c>
      <c r="B5" s="2">
        <v>159376908.38</v>
      </c>
      <c r="D5" s="1" t="s">
        <v>12</v>
      </c>
      <c r="E5" s="2">
        <v>40143927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24455231.969999999</v>
      </c>
      <c r="D6" s="1" t="s">
        <v>4</v>
      </c>
      <c r="E6" s="2">
        <v>8000000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489.6</v>
      </c>
      <c r="G8" s="1"/>
    </row>
    <row r="9" spans="1:10" x14ac:dyDescent="0.25">
      <c r="A9" s="1" t="s">
        <v>82</v>
      </c>
      <c r="B9" s="2">
        <v>267.12</v>
      </c>
      <c r="D9" s="1" t="s">
        <v>88</v>
      </c>
      <c r="E9" s="3">
        <v>401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'20170725'!E10+'20170726'!E8</f>
        <v>676355.5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'20170725'!B11+'20170726'!B9</f>
        <v>1150835.2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399.96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'20170725'!B13+'20170726'!B12</f>
        <v>174524.75000000006</v>
      </c>
      <c r="E13" s="2"/>
      <c r="G13" s="1"/>
      <c r="H13" s="1" t="s">
        <v>30</v>
      </c>
      <c r="I13" s="15">
        <v>65076720</v>
      </c>
    </row>
    <row r="14" spans="1:10" x14ac:dyDescent="0.25">
      <c r="B14" s="2"/>
      <c r="G14" s="1"/>
      <c r="H14" s="1" t="s">
        <v>31</v>
      </c>
      <c r="I14" s="15">
        <v>-10320540</v>
      </c>
    </row>
    <row r="15" spans="1:10" x14ac:dyDescent="0.25">
      <c r="A15" s="1"/>
      <c r="B15" s="2"/>
      <c r="G15" s="1"/>
      <c r="H15" s="1" t="s">
        <v>32</v>
      </c>
      <c r="I15" s="15">
        <f>I14+I13</f>
        <v>54756180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9285803.4900000002</v>
      </c>
    </row>
    <row r="18" spans="1:22" x14ac:dyDescent="0.25">
      <c r="G18" s="1" t="s">
        <v>12</v>
      </c>
      <c r="H18" s="2"/>
      <c r="I18" s="15">
        <v>13015344</v>
      </c>
    </row>
    <row r="19" spans="1:22" x14ac:dyDescent="0.25">
      <c r="A19" s="2"/>
      <c r="G19" s="1" t="s">
        <v>24</v>
      </c>
      <c r="H19" s="2"/>
      <c r="I19" s="15">
        <f>I18+I17-I16</f>
        <v>19301147.490000002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322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188080947.41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878321.97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</v>
      </c>
      <c r="D33" s="1" t="s">
        <v>74</v>
      </c>
      <c r="E33" s="2">
        <v>12753855</v>
      </c>
      <c r="G33" s="16" t="s">
        <v>296</v>
      </c>
      <c r="H33" s="2">
        <f>E33</f>
        <v>12753855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2509</v>
      </c>
      <c r="D34" s="1" t="s">
        <v>75</v>
      </c>
      <c r="E34" s="2">
        <v>12166722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2969</v>
      </c>
      <c r="D35" s="1" t="s">
        <v>76</v>
      </c>
      <c r="E35" s="2">
        <v>-62750</v>
      </c>
      <c r="G35" s="40" t="s">
        <v>298</v>
      </c>
      <c r="H35" s="41">
        <f>H33+H34</f>
        <v>12759012.605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7981</v>
      </c>
      <c r="D36" s="1" t="s">
        <v>77</v>
      </c>
      <c r="E36" s="2">
        <v>-162159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13658</v>
      </c>
      <c r="D37" s="1" t="s">
        <v>78</v>
      </c>
      <c r="E37" s="2">
        <v>-1281809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360593</v>
      </c>
    </row>
    <row r="39" spans="1:23" x14ac:dyDescent="0.25">
      <c r="A39" s="1" t="s">
        <v>103</v>
      </c>
      <c r="B39" s="3"/>
      <c r="D39" s="1" t="s">
        <v>80</v>
      </c>
      <c r="E39" s="10">
        <v>-18990</v>
      </c>
    </row>
    <row r="40" spans="1:23" s="9" customFormat="1" x14ac:dyDescent="0.25">
      <c r="A40"/>
      <c r="B40"/>
      <c r="D40" s="1" t="s">
        <v>81</v>
      </c>
      <c r="E40" s="2">
        <v>-1666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8" sqref="E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12633672.08</v>
      </c>
      <c r="D3" s="1" t="s">
        <v>1</v>
      </c>
      <c r="E3" s="18">
        <v>48632252.479999997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129573855.90000001</v>
      </c>
      <c r="D4" s="1" t="s">
        <v>11</v>
      </c>
      <c r="E4" s="38">
        <v>7403678.4800000004</v>
      </c>
      <c r="H4" s="1" t="s">
        <v>300</v>
      </c>
      <c r="I4" s="13">
        <v>1</v>
      </c>
      <c r="J4" s="13">
        <v>-2</v>
      </c>
    </row>
    <row r="5" spans="1:10" x14ac:dyDescent="0.25">
      <c r="A5" s="1" t="s">
        <v>3</v>
      </c>
      <c r="B5" s="2">
        <v>160209726.61000001</v>
      </c>
      <c r="D5" s="1" t="s">
        <v>12</v>
      </c>
      <c r="E5" s="2">
        <v>41228574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30635870.710000001</v>
      </c>
      <c r="D6" s="1" t="s">
        <v>4</v>
      </c>
      <c r="E6" s="2">
        <v>8000000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1776</v>
      </c>
      <c r="G8" s="1"/>
    </row>
    <row r="9" spans="1:10" x14ac:dyDescent="0.25">
      <c r="A9" s="1" t="s">
        <v>82</v>
      </c>
      <c r="B9" s="2">
        <v>2198.63</v>
      </c>
      <c r="D9" s="1" t="s">
        <v>88</v>
      </c>
      <c r="E9" s="3">
        <v>1465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'20170724'!E10+'20170725'!E8</f>
        <v>675865.9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'20170724'!B11+'20170725'!B9</f>
        <v>1150568.0799999998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611.82000000000005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'20170724'!B13+'20170725'!B12</f>
        <v>174124.79000000007</v>
      </c>
      <c r="E13" s="2"/>
      <c r="G13" s="1"/>
      <c r="H13" s="1" t="s">
        <v>30</v>
      </c>
      <c r="I13" s="15">
        <v>67043100</v>
      </c>
    </row>
    <row r="14" spans="1:10" x14ac:dyDescent="0.25">
      <c r="B14" s="2"/>
      <c r="G14" s="1"/>
      <c r="H14" s="1" t="s">
        <v>31</v>
      </c>
      <c r="I14" s="15">
        <v>-11185800</v>
      </c>
    </row>
    <row r="15" spans="1:10" x14ac:dyDescent="0.25">
      <c r="A15" s="1"/>
      <c r="B15" s="2"/>
      <c r="G15" s="1"/>
      <c r="H15" s="1" t="s">
        <v>32</v>
      </c>
      <c r="I15" s="15">
        <f>I14+I13</f>
        <v>55857300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9193020.5199999996</v>
      </c>
    </row>
    <row r="18" spans="1:22" x14ac:dyDescent="0.25">
      <c r="G18" s="1" t="s">
        <v>12</v>
      </c>
      <c r="H18" s="2"/>
      <c r="I18" s="15">
        <v>13408620</v>
      </c>
    </row>
    <row r="19" spans="1:22" x14ac:dyDescent="0.25">
      <c r="A19" s="2"/>
      <c r="G19" s="1" t="s">
        <v>24</v>
      </c>
      <c r="H19" s="2"/>
      <c r="I19" s="15">
        <f>I18+I17-I16</f>
        <v>19601640.52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279068.40999999997</v>
      </c>
      <c r="N21" s="2"/>
    </row>
    <row r="22" spans="1:22" x14ac:dyDescent="0.25">
      <c r="G22" s="1"/>
      <c r="H22" s="1" t="s">
        <v>322</v>
      </c>
      <c r="I22" s="15">
        <v>65611.95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372122.07999999996</v>
      </c>
    </row>
    <row r="26" spans="1:22" x14ac:dyDescent="0.25">
      <c r="A26" s="1" t="s">
        <v>71</v>
      </c>
      <c r="B26" s="2">
        <f>B4+E5+I18</f>
        <v>184211049.90000001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1222112.77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312</v>
      </c>
      <c r="D33" s="1" t="s">
        <v>74</v>
      </c>
      <c r="E33" s="2">
        <v>12816605</v>
      </c>
      <c r="G33" s="16" t="s">
        <v>296</v>
      </c>
      <c r="H33" s="2">
        <f>E33</f>
        <v>12816605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2502</v>
      </c>
      <c r="D34" s="1" t="s">
        <v>75</v>
      </c>
      <c r="E34" s="2">
        <v>12423533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2880</v>
      </c>
      <c r="D35" s="1" t="s">
        <v>76</v>
      </c>
      <c r="E35" s="2">
        <v>60144</v>
      </c>
      <c r="G35" s="40" t="s">
        <v>298</v>
      </c>
      <c r="H35" s="41">
        <f>H33+H34</f>
        <v>12821762.605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7997</v>
      </c>
      <c r="D36" s="1" t="s">
        <v>77</v>
      </c>
      <c r="E36" s="2">
        <v>-286035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13691</v>
      </c>
      <c r="D37" s="1" t="s">
        <v>78</v>
      </c>
      <c r="E37" s="2">
        <v>-3649782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826566</v>
      </c>
    </row>
    <row r="39" spans="1:23" x14ac:dyDescent="0.25">
      <c r="A39" s="1" t="s">
        <v>103</v>
      </c>
      <c r="B39" s="3"/>
      <c r="D39" s="1" t="s">
        <v>80</v>
      </c>
      <c r="E39" s="10">
        <v>-20544</v>
      </c>
    </row>
    <row r="40" spans="1:23" s="9" customFormat="1" x14ac:dyDescent="0.25">
      <c r="A40"/>
      <c r="B40"/>
      <c r="D40" s="1" t="s">
        <v>81</v>
      </c>
      <c r="E40" s="2">
        <v>-2945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9218524.6400000006</v>
      </c>
      <c r="D3" s="1" t="s">
        <v>1</v>
      </c>
      <c r="E3" s="18">
        <v>46740449.479999997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130010061.56</v>
      </c>
      <c r="D4" s="1" t="s">
        <v>11</v>
      </c>
      <c r="E4" s="38">
        <v>7639761.4800000004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159231203.46000001</v>
      </c>
      <c r="D5" s="1" t="s">
        <v>12</v>
      </c>
      <c r="E5" s="2">
        <v>39100688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29221141.899999999</v>
      </c>
      <c r="D6" s="1" t="s">
        <v>4</v>
      </c>
      <c r="E6" s="2">
        <v>8000000</v>
      </c>
      <c r="H6" s="1" t="s">
        <v>185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81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2100.8000000000002</v>
      </c>
      <c r="G8" s="1"/>
    </row>
    <row r="9" spans="1:10" x14ac:dyDescent="0.25">
      <c r="A9" s="1" t="s">
        <v>82</v>
      </c>
      <c r="B9" s="2">
        <v>2617.2600000000002</v>
      </c>
      <c r="D9" s="1" t="s">
        <v>88</v>
      </c>
      <c r="E9" s="3">
        <v>1587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'20170721'!E10+'20170724'!E8</f>
        <v>674089.9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'20170721'!B11+'20170724'!B9</f>
        <v>1148369.45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509.18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'20170721'!B13+'20170724'!B12</f>
        <v>173512.97000000006</v>
      </c>
      <c r="E13" s="2"/>
      <c r="G13" s="1"/>
      <c r="H13" s="1" t="s">
        <v>30</v>
      </c>
      <c r="I13" s="15">
        <v>64254060</v>
      </c>
    </row>
    <row r="14" spans="1:10" x14ac:dyDescent="0.25">
      <c r="B14" s="2"/>
      <c r="G14" s="1"/>
      <c r="H14" s="1" t="s">
        <v>31</v>
      </c>
      <c r="I14" s="15">
        <v>-7929120</v>
      </c>
    </row>
    <row r="15" spans="1:10" x14ac:dyDescent="0.25">
      <c r="A15" s="1"/>
      <c r="B15" s="2"/>
      <c r="G15" s="1"/>
      <c r="H15" s="1" t="s">
        <v>32</v>
      </c>
      <c r="I15" s="15">
        <f>I14+I13</f>
        <v>56324940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11414438.529999999</v>
      </c>
    </row>
    <row r="18" spans="1:22" x14ac:dyDescent="0.25">
      <c r="G18" s="1" t="s">
        <v>12</v>
      </c>
      <c r="H18" s="2"/>
      <c r="I18" s="15">
        <v>12850812</v>
      </c>
    </row>
    <row r="19" spans="1:22" x14ac:dyDescent="0.25">
      <c r="A19" s="2"/>
      <c r="G19" s="1" t="s">
        <v>24</v>
      </c>
      <c r="H19" s="2"/>
      <c r="I19" s="15">
        <f>I18+I17-I16</f>
        <v>19265250.530000001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278509.17</v>
      </c>
      <c r="N21" s="2"/>
    </row>
    <row r="22" spans="1:22" x14ac:dyDescent="0.25">
      <c r="G22" s="1"/>
      <c r="H22" s="1" t="s">
        <v>322</v>
      </c>
      <c r="I22" s="15">
        <v>65482.94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371433.82999999996</v>
      </c>
    </row>
    <row r="26" spans="1:22" x14ac:dyDescent="0.25">
      <c r="A26" s="1" t="s">
        <v>71</v>
      </c>
      <c r="B26" s="2">
        <f>B4+E5+I18</f>
        <v>181961561.56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1219036.7000000002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272</v>
      </c>
      <c r="D33" s="1" t="s">
        <v>74</v>
      </c>
      <c r="E33" s="2">
        <v>12669163</v>
      </c>
      <c r="G33" s="16" t="s">
        <v>296</v>
      </c>
      <c r="H33" s="2">
        <f>E33</f>
        <v>12669163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2163</v>
      </c>
      <c r="D34" s="1" t="s">
        <v>75</v>
      </c>
      <c r="E34" s="2">
        <v>12476742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2823</v>
      </c>
      <c r="D35" s="1" t="s">
        <v>76</v>
      </c>
      <c r="E35" s="2">
        <v>-87298</v>
      </c>
      <c r="G35" s="40" t="s">
        <v>298</v>
      </c>
      <c r="H35" s="41">
        <f>H33+H34</f>
        <v>12674320.605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7928</v>
      </c>
      <c r="D36" s="1" t="s">
        <v>77</v>
      </c>
      <c r="E36" s="2">
        <v>-232826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13186</v>
      </c>
      <c r="D37" s="1" t="s">
        <v>78</v>
      </c>
      <c r="E37" s="2">
        <v>-315894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830271</v>
      </c>
    </row>
    <row r="39" spans="1:23" x14ac:dyDescent="0.25">
      <c r="A39" s="1" t="s">
        <v>103</v>
      </c>
      <c r="B39" s="3"/>
      <c r="D39" s="1" t="s">
        <v>80</v>
      </c>
      <c r="E39" s="10">
        <v>-19125</v>
      </c>
    </row>
    <row r="40" spans="1:23" s="9" customFormat="1" x14ac:dyDescent="0.25">
      <c r="A40"/>
      <c r="B40"/>
      <c r="D40" s="1" t="s">
        <v>81</v>
      </c>
      <c r="E40" s="2">
        <v>-4500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E3" sqref="E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12768542.039999999</v>
      </c>
      <c r="D3" s="1" t="s">
        <v>1</v>
      </c>
      <c r="E3" s="18">
        <v>46559373.280000001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120842198.06999999</v>
      </c>
      <c r="D4" s="1" t="s">
        <v>11</v>
      </c>
      <c r="E4" s="38">
        <v>6159213.2800000003</v>
      </c>
      <c r="H4" s="1" t="s">
        <v>268</v>
      </c>
      <c r="I4" s="13"/>
      <c r="J4" s="13">
        <v>-6</v>
      </c>
    </row>
    <row r="5" spans="1:10" x14ac:dyDescent="0.25">
      <c r="A5" s="1" t="s">
        <v>3</v>
      </c>
      <c r="B5" s="2">
        <v>160621771.90000001</v>
      </c>
      <c r="D5" s="1" t="s">
        <v>12</v>
      </c>
      <c r="E5" s="2">
        <v>40400160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39779573.829999998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83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1404.8</v>
      </c>
      <c r="G8" s="1"/>
    </row>
    <row r="9" spans="1:10" x14ac:dyDescent="0.25">
      <c r="A9" s="1" t="s">
        <v>82</v>
      </c>
      <c r="B9" s="2">
        <v>11031.79</v>
      </c>
      <c r="D9" s="1" t="s">
        <v>88</v>
      </c>
      <c r="E9" s="3">
        <v>1417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'20170720'!E10+'20170721'!E8</f>
        <v>671989.1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'20170720'!B11+'20170721'!B9</f>
        <v>1145752.19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967.85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'20170720'!B13+'20170721'!B12</f>
        <v>173003.79000000007</v>
      </c>
      <c r="E13" s="2"/>
      <c r="G13" s="1"/>
      <c r="H13" s="1" t="s">
        <v>30</v>
      </c>
      <c r="I13" s="15">
        <v>67816140</v>
      </c>
    </row>
    <row r="14" spans="1:10" x14ac:dyDescent="0.25">
      <c r="B14" s="2"/>
      <c r="G14" s="1"/>
      <c r="H14" s="1" t="s">
        <v>31</v>
      </c>
      <c r="I14" s="15">
        <v>-11181120</v>
      </c>
    </row>
    <row r="15" spans="1:10" x14ac:dyDescent="0.25">
      <c r="A15" s="1"/>
      <c r="B15" s="2"/>
      <c r="G15" s="1"/>
      <c r="H15" s="1" t="s">
        <v>32</v>
      </c>
      <c r="I15" s="15">
        <f>I14+I13</f>
        <v>56635020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11012206.85</v>
      </c>
    </row>
    <row r="18" spans="1:22" x14ac:dyDescent="0.25">
      <c r="G18" s="1" t="s">
        <v>12</v>
      </c>
      <c r="H18" s="2"/>
      <c r="I18" s="15">
        <v>13563228</v>
      </c>
    </row>
    <row r="19" spans="1:22" x14ac:dyDescent="0.25">
      <c r="A19" s="2"/>
      <c r="G19" s="1" t="s">
        <v>24</v>
      </c>
      <c r="H19" s="2"/>
      <c r="I19" s="15">
        <f>I18+I17-I16</f>
        <v>19575434.850000001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277155.32</v>
      </c>
      <c r="N21" s="2"/>
    </row>
    <row r="22" spans="1:22" x14ac:dyDescent="0.25">
      <c r="G22" s="1"/>
      <c r="H22" s="1" t="s">
        <v>322</v>
      </c>
      <c r="I22" s="15">
        <v>65170.62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369767.66000000003</v>
      </c>
    </row>
    <row r="26" spans="1:22" x14ac:dyDescent="0.25">
      <c r="A26" s="1" t="s">
        <v>71</v>
      </c>
      <c r="B26" s="2">
        <f>B4+E5+I18</f>
        <v>174805586.06999999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1214760.55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398</v>
      </c>
      <c r="D33" s="1" t="s">
        <v>74</v>
      </c>
      <c r="E33" s="2">
        <v>12756461</v>
      </c>
      <c r="G33" s="16" t="s">
        <v>296</v>
      </c>
      <c r="H33" s="2">
        <f>E33</f>
        <v>12756461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1970</v>
      </c>
      <c r="D34" s="1" t="s">
        <v>75</v>
      </c>
      <c r="E34" s="2">
        <v>12709569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2921</v>
      </c>
      <c r="D35" s="1" t="s">
        <v>76</v>
      </c>
      <c r="E35" s="2">
        <v>-15427</v>
      </c>
      <c r="G35" s="40" t="s">
        <v>298</v>
      </c>
      <c r="H35" s="41">
        <f>H33+H34</f>
        <v>12761618.605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7774</v>
      </c>
      <c r="D36" s="1" t="s">
        <v>77</v>
      </c>
      <c r="E36" s="2">
        <v>-21663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13063</v>
      </c>
      <c r="D37" s="1" t="s">
        <v>78</v>
      </c>
      <c r="E37" s="2">
        <v>-369663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313788</v>
      </c>
    </row>
    <row r="39" spans="1:23" x14ac:dyDescent="0.25">
      <c r="A39" s="1" t="s">
        <v>103</v>
      </c>
      <c r="B39" s="3"/>
      <c r="D39" s="1" t="s">
        <v>80</v>
      </c>
      <c r="E39" s="10">
        <v>-28952</v>
      </c>
    </row>
    <row r="40" spans="1:23" s="9" customFormat="1" x14ac:dyDescent="0.25">
      <c r="A40"/>
      <c r="B40"/>
      <c r="D40" s="1" t="s">
        <v>81</v>
      </c>
      <c r="E40" s="2">
        <v>-1565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2"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14347484.970000001</v>
      </c>
      <c r="D3" s="1" t="s">
        <v>1</v>
      </c>
      <c r="E3" s="18">
        <v>43544096.079999998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99860832.129999995</v>
      </c>
      <c r="D4" s="1" t="s">
        <v>11</v>
      </c>
      <c r="E4" s="38">
        <v>5548481.4800000004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132210752.44</v>
      </c>
      <c r="D5" s="1" t="s">
        <v>12</v>
      </c>
      <c r="E5" s="2">
        <v>37995614.600000001</v>
      </c>
      <c r="H5" s="1" t="s">
        <v>300</v>
      </c>
      <c r="I5" s="13">
        <v>2</v>
      </c>
      <c r="J5" s="13">
        <v>-1</v>
      </c>
    </row>
    <row r="6" spans="1:10" x14ac:dyDescent="0.25">
      <c r="A6" s="1" t="s">
        <v>11</v>
      </c>
      <c r="B6" s="37">
        <v>32349920.309999999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86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1785.6</v>
      </c>
      <c r="G8" s="1"/>
    </row>
    <row r="9" spans="1:10" x14ac:dyDescent="0.25">
      <c r="A9" s="1" t="s">
        <v>82</v>
      </c>
      <c r="B9" s="2">
        <v>2435.34</v>
      </c>
      <c r="D9" s="1" t="s">
        <v>88</v>
      </c>
      <c r="E9" s="3">
        <v>1436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'20170719'!E10+'20170720'!E8</f>
        <v>670584.29999999993</v>
      </c>
      <c r="G10" s="1"/>
      <c r="H10" s="1" t="s">
        <v>42</v>
      </c>
      <c r="I10" s="3">
        <f>SUMIF(I4:I8,"&gt;=0")</f>
        <v>89</v>
      </c>
    </row>
    <row r="11" spans="1:10" x14ac:dyDescent="0.25">
      <c r="A11" s="1" t="s">
        <v>84</v>
      </c>
      <c r="B11" s="2">
        <f>'20170719'!B11+'20170720'!B9</f>
        <v>1134720.3999999999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945.74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'20170719'!B13+'20170720'!B12</f>
        <v>172035.94000000006</v>
      </c>
      <c r="E13" s="2"/>
      <c r="G13" s="1"/>
      <c r="H13" s="1" t="s">
        <v>30</v>
      </c>
      <c r="I13" s="15">
        <v>70505340</v>
      </c>
    </row>
    <row r="14" spans="1:10" x14ac:dyDescent="0.25">
      <c r="B14" s="2"/>
      <c r="G14" s="1"/>
      <c r="H14" s="1" t="s">
        <v>31</v>
      </c>
      <c r="I14" s="15">
        <v>-14302440</v>
      </c>
    </row>
    <row r="15" spans="1:10" x14ac:dyDescent="0.25">
      <c r="A15" s="1"/>
      <c r="B15" s="2"/>
      <c r="G15" s="1"/>
      <c r="H15" s="1" t="s">
        <v>32</v>
      </c>
      <c r="I15" s="15">
        <f>I14+I13</f>
        <v>56202900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14101068</v>
      </c>
    </row>
    <row r="19" spans="1:22" x14ac:dyDescent="0.25">
      <c r="A19" s="2"/>
      <c r="G19" s="1" t="s">
        <v>24</v>
      </c>
      <c r="H19" s="2"/>
      <c r="I19" s="15">
        <f>I18+I17-I16</f>
        <v>19287513.149999999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276517.8</v>
      </c>
      <c r="N21" s="2"/>
    </row>
    <row r="22" spans="1:22" x14ac:dyDescent="0.25">
      <c r="G22" s="1"/>
      <c r="H22" s="1" t="s">
        <v>322</v>
      </c>
      <c r="I22" s="15">
        <v>65023.55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368983.06999999995</v>
      </c>
    </row>
    <row r="26" spans="1:22" x14ac:dyDescent="0.25">
      <c r="A26" s="1" t="s">
        <v>71</v>
      </c>
      <c r="B26" s="2">
        <f>B4+E5+I18</f>
        <v>151957514.72999999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1211603.31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692</v>
      </c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1472</v>
      </c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2913</v>
      </c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7695</v>
      </c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12772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986420</v>
      </c>
    </row>
    <row r="39" spans="1:23" x14ac:dyDescent="0.2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2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G42" sqref="G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2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25">
      <c r="B14" s="2"/>
      <c r="G14" s="1"/>
      <c r="H14" s="1" t="s">
        <v>31</v>
      </c>
      <c r="I14" s="15">
        <v>-11773800</v>
      </c>
    </row>
    <row r="15" spans="1:10" x14ac:dyDescent="0.2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13304172</v>
      </c>
    </row>
    <row r="19" spans="1:22" x14ac:dyDescent="0.25">
      <c r="A19" s="2"/>
      <c r="G19" s="1" t="s">
        <v>24</v>
      </c>
      <c r="H19" s="2"/>
      <c r="I19" s="15">
        <f>I17+I18-I16</f>
        <v>18490617.149999999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275645.59999999998</v>
      </c>
      <c r="N21" s="2"/>
    </row>
    <row r="22" spans="1:22" x14ac:dyDescent="0.25">
      <c r="G22" s="1"/>
      <c r="H22" s="1" t="s">
        <v>322</v>
      </c>
      <c r="I22" s="15">
        <v>64822.32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2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1182448</v>
      </c>
    </row>
    <row r="39" spans="1:23" x14ac:dyDescent="0.2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2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4" sqref="B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2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25">
      <c r="B14" s="2"/>
      <c r="G14" s="1"/>
      <c r="H14" s="1" t="s">
        <v>31</v>
      </c>
      <c r="I14" s="15">
        <v>-16588200</v>
      </c>
    </row>
    <row r="15" spans="1:10" x14ac:dyDescent="0.2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9888025.4299999997</v>
      </c>
    </row>
    <row r="18" spans="1:22" x14ac:dyDescent="0.25">
      <c r="G18" s="1" t="s">
        <v>12</v>
      </c>
      <c r="H18" s="2"/>
      <c r="I18" s="15">
        <v>13851060</v>
      </c>
    </row>
    <row r="19" spans="1:22" x14ac:dyDescent="0.25">
      <c r="A19" s="2"/>
      <c r="G19" s="1" t="s">
        <v>24</v>
      </c>
      <c r="H19" s="2"/>
      <c r="I19" s="15">
        <f>I17+I18-I16</f>
        <v>18739085.43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274469.64</v>
      </c>
      <c r="N21" s="2"/>
    </row>
    <row r="22" spans="1:22" x14ac:dyDescent="0.25">
      <c r="G22" s="1"/>
      <c r="H22" s="1" t="s">
        <v>322</v>
      </c>
      <c r="I22" s="15">
        <v>64551.040000000001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2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521371</v>
      </c>
    </row>
    <row r="39" spans="1:23" x14ac:dyDescent="0.2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2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2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2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25">
      <c r="B14" s="2"/>
      <c r="G14" s="1"/>
      <c r="H14" s="1" t="s">
        <v>31</v>
      </c>
      <c r="I14" s="15">
        <v>-11028780</v>
      </c>
    </row>
    <row r="15" spans="1:10" x14ac:dyDescent="0.2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13205753.6</v>
      </c>
    </row>
    <row r="18" spans="1:22" x14ac:dyDescent="0.25">
      <c r="G18" s="1" t="s">
        <v>12</v>
      </c>
      <c r="H18" s="2"/>
      <c r="I18" s="15">
        <v>13249800</v>
      </c>
    </row>
    <row r="19" spans="1:22" x14ac:dyDescent="0.25">
      <c r="A19" s="2"/>
      <c r="G19" s="1" t="s">
        <v>24</v>
      </c>
      <c r="H19" s="2"/>
      <c r="I19" s="15">
        <f>I17+I18-I16</f>
        <v>18455553.600000001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272895.42</v>
      </c>
      <c r="N21" s="2"/>
    </row>
    <row r="22" spans="1:22" x14ac:dyDescent="0.25">
      <c r="G22" s="1"/>
      <c r="H22" s="1" t="s">
        <v>322</v>
      </c>
      <c r="I22" s="15">
        <v>64187.87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2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1673810</v>
      </c>
    </row>
    <row r="39" spans="1:23" x14ac:dyDescent="0.2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2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B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2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2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2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25">
      <c r="B14" s="2"/>
      <c r="G14" s="1"/>
      <c r="H14" s="1" t="s">
        <v>31</v>
      </c>
      <c r="I14" s="15">
        <v>-8533260</v>
      </c>
    </row>
    <row r="15" spans="1:10" x14ac:dyDescent="0.2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11050697.210000001</v>
      </c>
    </row>
    <row r="18" spans="1:22" x14ac:dyDescent="0.25">
      <c r="G18" s="1" t="s">
        <v>12</v>
      </c>
      <c r="H18" s="2"/>
      <c r="I18" s="15">
        <v>14498184</v>
      </c>
    </row>
    <row r="19" spans="1:22" x14ac:dyDescent="0.25">
      <c r="A19" s="2"/>
      <c r="G19" s="1" t="s">
        <v>24</v>
      </c>
      <c r="H19" s="2"/>
      <c r="I19" s="15">
        <f>I17+I18-I16</f>
        <v>17548881.210000001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271492.71000000002</v>
      </c>
      <c r="N21" s="2"/>
    </row>
    <row r="22" spans="1:22" x14ac:dyDescent="0.25">
      <c r="G22" s="1"/>
      <c r="H22" s="1" t="s">
        <v>322</v>
      </c>
      <c r="I22" s="15">
        <v>63864.26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2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2142196</v>
      </c>
    </row>
    <row r="39" spans="1:23" x14ac:dyDescent="0.2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2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2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2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2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25">
      <c r="B14" s="2"/>
      <c r="G14" s="1"/>
      <c r="H14" s="1" t="s">
        <v>31</v>
      </c>
      <c r="I14" s="15">
        <v>-3807180</v>
      </c>
    </row>
    <row r="15" spans="1:10" x14ac:dyDescent="0.2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5558209.4800000004</v>
      </c>
    </row>
    <row r="18" spans="1:22" x14ac:dyDescent="0.25">
      <c r="G18" s="1" t="s">
        <v>12</v>
      </c>
      <c r="H18" s="2"/>
      <c r="I18" s="15">
        <v>15827664</v>
      </c>
    </row>
    <row r="19" spans="1:22" x14ac:dyDescent="0.25">
      <c r="A19" s="2"/>
      <c r="G19" s="1" t="s">
        <v>24</v>
      </c>
      <c r="H19" s="2"/>
      <c r="I19" s="15">
        <f>I17+I18-I16</f>
        <v>16385873.48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270100.09999999998</v>
      </c>
      <c r="N21" s="2"/>
    </row>
    <row r="22" spans="1:22" x14ac:dyDescent="0.25">
      <c r="G22" s="1"/>
      <c r="H22" s="1" t="s">
        <v>322</v>
      </c>
      <c r="I22" s="15">
        <v>63542.99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2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1658695</v>
      </c>
    </row>
    <row r="39" spans="1:23" x14ac:dyDescent="0.2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2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2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25">
      <c r="B14" s="2"/>
      <c r="G14" s="1"/>
      <c r="H14" s="1" t="s">
        <v>31</v>
      </c>
      <c r="I14" s="15">
        <v>-3086220</v>
      </c>
    </row>
    <row r="15" spans="1:10" x14ac:dyDescent="0.2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6778706.1900000004</v>
      </c>
    </row>
    <row r="18" spans="1:22" x14ac:dyDescent="0.25">
      <c r="G18" s="1" t="s">
        <v>12</v>
      </c>
      <c r="H18" s="2"/>
      <c r="I18" s="15">
        <v>15147000</v>
      </c>
    </row>
    <row r="19" spans="1:22" x14ac:dyDescent="0.25">
      <c r="A19" s="2"/>
      <c r="G19" s="1" t="s">
        <v>24</v>
      </c>
      <c r="H19" s="2"/>
      <c r="I19" s="15">
        <f>I17+I18-I16</f>
        <v>16925706.190000001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269178.14</v>
      </c>
      <c r="N21" s="2"/>
    </row>
    <row r="22" spans="1:22" x14ac:dyDescent="0.25">
      <c r="G22" s="1"/>
      <c r="H22" s="1" t="s">
        <v>322</v>
      </c>
      <c r="I22" s="15">
        <v>63330.28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2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1340311</v>
      </c>
    </row>
    <row r="39" spans="1:23" x14ac:dyDescent="0.2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2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2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25">
      <c r="B14" s="2"/>
      <c r="G14" s="1"/>
      <c r="H14" s="1" t="s">
        <v>31</v>
      </c>
      <c r="I14" s="15">
        <v>-21278740</v>
      </c>
    </row>
    <row r="15" spans="1:10" x14ac:dyDescent="0.2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5045193.1100000003</v>
      </c>
    </row>
    <row r="18" spans="1:22" x14ac:dyDescent="0.25">
      <c r="G18" s="1" t="s">
        <v>12</v>
      </c>
      <c r="H18" s="2"/>
      <c r="I18" s="15">
        <v>15659472</v>
      </c>
    </row>
    <row r="19" spans="1:22" x14ac:dyDescent="0.25">
      <c r="A19" s="2"/>
      <c r="G19" s="1" t="s">
        <v>24</v>
      </c>
      <c r="H19" s="2"/>
      <c r="I19" s="15">
        <f>I17+I18-I16</f>
        <v>15704665.109999999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268719.03999999998</v>
      </c>
      <c r="N21" s="2"/>
    </row>
    <row r="22" spans="1:22" x14ac:dyDescent="0.25">
      <c r="G22" s="1"/>
      <c r="H22" s="1" t="s">
        <v>322</v>
      </c>
      <c r="I22" s="15">
        <v>63224.36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2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-378842</v>
      </c>
    </row>
    <row r="39" spans="1:23" x14ac:dyDescent="0.2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2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2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25">
      <c r="B14" s="2"/>
      <c r="G14" s="1"/>
      <c r="H14" s="1" t="s">
        <v>31</v>
      </c>
      <c r="I14" s="15">
        <v>-1514880</v>
      </c>
    </row>
    <row r="15" spans="1:10" x14ac:dyDescent="0.2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5253528.72</v>
      </c>
    </row>
    <row r="18" spans="1:22" x14ac:dyDescent="0.25">
      <c r="G18" s="1" t="s">
        <v>12</v>
      </c>
      <c r="H18" s="2"/>
      <c r="I18" s="15">
        <v>15145152</v>
      </c>
    </row>
    <row r="19" spans="1:22" x14ac:dyDescent="0.25">
      <c r="A19" s="2"/>
      <c r="G19" s="1" t="s">
        <v>24</v>
      </c>
      <c r="H19" s="2"/>
      <c r="I19" s="15">
        <f>I17+I18-I16</f>
        <v>15398680.719999999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268417.31</v>
      </c>
      <c r="N21" s="2"/>
    </row>
    <row r="22" spans="1:22" x14ac:dyDescent="0.25">
      <c r="G22" s="1"/>
      <c r="H22" s="1" t="s">
        <v>322</v>
      </c>
      <c r="I22" s="15">
        <v>63154.75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2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-641232</v>
      </c>
    </row>
    <row r="39" spans="1:23" x14ac:dyDescent="0.2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2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2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25">
      <c r="B14" s="2"/>
      <c r="G14" s="1"/>
      <c r="H14" s="1" t="s">
        <v>31</v>
      </c>
      <c r="I14" s="15">
        <v>-2280780</v>
      </c>
    </row>
    <row r="15" spans="1:10" x14ac:dyDescent="0.2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5787628.79</v>
      </c>
    </row>
    <row r="18" spans="1:22" x14ac:dyDescent="0.25">
      <c r="G18" s="1" t="s">
        <v>12</v>
      </c>
      <c r="H18" s="2"/>
      <c r="I18" s="15">
        <v>14905836</v>
      </c>
    </row>
    <row r="19" spans="1:22" x14ac:dyDescent="0.25">
      <c r="A19" s="2"/>
      <c r="G19" s="1" t="s">
        <v>24</v>
      </c>
      <c r="H19" s="2"/>
      <c r="I19" s="15">
        <f>I17+I18-I16</f>
        <v>15693464.789999999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268191.59000000003</v>
      </c>
      <c r="N21" s="2"/>
    </row>
    <row r="22" spans="1:22" x14ac:dyDescent="0.25">
      <c r="G22" s="1"/>
      <c r="H22" s="1" t="s">
        <v>322</v>
      </c>
      <c r="I22" s="15">
        <v>63102.68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2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-581566</v>
      </c>
    </row>
    <row r="39" spans="1:23" x14ac:dyDescent="0.2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2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2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25">
      <c r="B14" s="2"/>
      <c r="G14" s="1"/>
      <c r="H14" s="1" t="s">
        <v>31</v>
      </c>
      <c r="I14" s="15">
        <v>-2270640</v>
      </c>
    </row>
    <row r="15" spans="1:10" x14ac:dyDescent="0.2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6591730.0999999996</v>
      </c>
    </row>
    <row r="18" spans="1:22" x14ac:dyDescent="0.25">
      <c r="G18" s="1" t="s">
        <v>12</v>
      </c>
      <c r="H18" s="2"/>
      <c r="I18" s="15">
        <v>13978416</v>
      </c>
    </row>
    <row r="19" spans="1:22" x14ac:dyDescent="0.25">
      <c r="A19" s="2"/>
      <c r="G19" s="1" t="s">
        <v>24</v>
      </c>
      <c r="H19" s="2"/>
      <c r="I19" s="15">
        <f>I17+I18-I16</f>
        <v>15570146.100000001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267440.45</v>
      </c>
      <c r="N21" s="2"/>
    </row>
    <row r="22" spans="1:22" x14ac:dyDescent="0.25">
      <c r="G22" s="1"/>
      <c r="H22" s="1" t="s">
        <v>322</v>
      </c>
      <c r="I22" s="15">
        <v>62929.37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2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-309588</v>
      </c>
    </row>
    <row r="39" spans="1:23" x14ac:dyDescent="0.2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2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25">
      <c r="B14" s="2"/>
      <c r="G14" s="1"/>
      <c r="H14" s="1" t="s">
        <v>31</v>
      </c>
      <c r="I14" s="15">
        <v>-1491840</v>
      </c>
    </row>
    <row r="15" spans="1:10" x14ac:dyDescent="0.2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3058998.76</v>
      </c>
    </row>
    <row r="18" spans="1:22" x14ac:dyDescent="0.25">
      <c r="G18" s="1" t="s">
        <v>12</v>
      </c>
      <c r="H18" s="2"/>
      <c r="I18" s="15">
        <v>13290924</v>
      </c>
    </row>
    <row r="19" spans="1:22" x14ac:dyDescent="0.25">
      <c r="A19" s="2"/>
      <c r="G19" s="1" t="s">
        <v>24</v>
      </c>
      <c r="H19" s="2"/>
      <c r="I19" s="15">
        <f>I17+I18-I16</f>
        <v>14349922.76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267142.86</v>
      </c>
      <c r="N21" s="2"/>
    </row>
    <row r="22" spans="1:22" x14ac:dyDescent="0.25">
      <c r="G22" s="1"/>
      <c r="H22" s="1" t="s">
        <v>322</v>
      </c>
      <c r="I22" s="15">
        <v>62860.71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2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555292</v>
      </c>
    </row>
    <row r="39" spans="1:23" x14ac:dyDescent="0.2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2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2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2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2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25">
      <c r="B14" s="2"/>
      <c r="G14" s="1"/>
      <c r="H14" s="1" t="s">
        <v>31</v>
      </c>
      <c r="I14" s="15">
        <v>-753420</v>
      </c>
    </row>
    <row r="15" spans="1:10" x14ac:dyDescent="0.2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5331206.84</v>
      </c>
    </row>
    <row r="18" spans="1:22" x14ac:dyDescent="0.25">
      <c r="G18" s="1" t="s">
        <v>12</v>
      </c>
      <c r="H18" s="2"/>
      <c r="I18" s="15">
        <v>11641968</v>
      </c>
    </row>
    <row r="19" spans="1:22" x14ac:dyDescent="0.25">
      <c r="A19" s="2"/>
      <c r="G19" s="1" t="s">
        <v>24</v>
      </c>
      <c r="H19" s="2"/>
      <c r="I19" s="15">
        <f>I17+I18-I16</f>
        <v>14973174.84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266180.23</v>
      </c>
      <c r="N21" s="2"/>
    </row>
    <row r="22" spans="1:22" x14ac:dyDescent="0.25">
      <c r="G22" s="1"/>
      <c r="H22" s="1" t="s">
        <v>322</v>
      </c>
      <c r="I22" s="15">
        <v>62638.63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2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-314039</v>
      </c>
    </row>
    <row r="39" spans="1:23" x14ac:dyDescent="0.2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2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25">
      <c r="B14" s="2"/>
      <c r="G14" s="1"/>
      <c r="H14" s="1" t="s">
        <v>31</v>
      </c>
      <c r="I14" s="15">
        <v>-2274840</v>
      </c>
    </row>
    <row r="15" spans="1:10" x14ac:dyDescent="0.2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5741924.1399999997</v>
      </c>
    </row>
    <row r="18" spans="1:22" x14ac:dyDescent="0.2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2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265806.14</v>
      </c>
      <c r="N21" s="2"/>
    </row>
    <row r="22" spans="1:22" x14ac:dyDescent="0.25">
      <c r="G22" s="1"/>
      <c r="H22" s="1" t="s">
        <v>322</v>
      </c>
      <c r="I22" s="15">
        <v>62552.33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2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-355830</v>
      </c>
    </row>
    <row r="39" spans="1:23" x14ac:dyDescent="0.2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2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2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2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25">
      <c r="B14" s="2"/>
      <c r="G14" s="1"/>
      <c r="H14" s="1" t="s">
        <v>31</v>
      </c>
      <c r="I14" s="15">
        <v>-2278800</v>
      </c>
    </row>
    <row r="15" spans="1:10" x14ac:dyDescent="0.2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265506.01</v>
      </c>
      <c r="N21" s="2"/>
    </row>
    <row r="22" spans="1:22" x14ac:dyDescent="0.25">
      <c r="G22" s="1"/>
      <c r="H22" s="1" t="s">
        <v>39</v>
      </c>
      <c r="I22" s="15">
        <v>62483.09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2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-433291</v>
      </c>
    </row>
    <row r="39" spans="1:23" x14ac:dyDescent="0.2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2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6"/>
  <sheetViews>
    <sheetView topLeftCell="A37" zoomScale="80" zoomScaleNormal="80" workbookViewId="0">
      <selection activeCell="A56" sqref="A56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2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2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2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25">
      <c r="B14" s="2"/>
      <c r="G14" s="1"/>
      <c r="H14" s="1" t="s">
        <v>31</v>
      </c>
      <c r="I14" s="15">
        <v>-3020280</v>
      </c>
    </row>
    <row r="15" spans="1:10" x14ac:dyDescent="0.2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265130.32</v>
      </c>
      <c r="N21" s="2"/>
    </row>
    <row r="22" spans="1:22" x14ac:dyDescent="0.25">
      <c r="G22" s="1"/>
      <c r="H22" s="1" t="s">
        <v>39</v>
      </c>
      <c r="I22" s="15">
        <v>62396.42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2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-1679261</v>
      </c>
    </row>
    <row r="39" spans="1:23" x14ac:dyDescent="0.2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2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2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2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2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2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2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2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2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2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5" sqref="B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2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2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25">
      <c r="B14" s="2"/>
      <c r="G14" s="1"/>
      <c r="H14" s="1" t="s">
        <v>31</v>
      </c>
      <c r="I14" s="15">
        <v>-2278620</v>
      </c>
    </row>
    <row r="15" spans="1:10" x14ac:dyDescent="0.2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7606978.8499999996</v>
      </c>
    </row>
    <row r="18" spans="1:22" x14ac:dyDescent="0.25">
      <c r="G18" s="1" t="s">
        <v>12</v>
      </c>
      <c r="H18" s="2"/>
      <c r="I18" s="15">
        <v>9777108</v>
      </c>
    </row>
    <row r="19" spans="1:22" x14ac:dyDescent="0.25">
      <c r="A19" s="2"/>
      <c r="G19" s="1" t="s">
        <v>24</v>
      </c>
      <c r="H19" s="2"/>
      <c r="I19" s="15">
        <f>I17+I18-I16</f>
        <v>15384086.850000001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62240.52</v>
      </c>
      <c r="N21" s="2"/>
    </row>
    <row r="22" spans="1:22" x14ac:dyDescent="0.25">
      <c r="G22" s="1"/>
      <c r="H22" s="1" t="s">
        <v>39</v>
      </c>
      <c r="I22" s="15">
        <v>264454.53999999998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2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-250759</v>
      </c>
    </row>
    <row r="39" spans="1:23" x14ac:dyDescent="0.2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2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2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2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2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25">
      <c r="B14" s="2"/>
      <c r="G14" s="1"/>
      <c r="H14" s="1" t="s">
        <v>31</v>
      </c>
      <c r="I14" s="15">
        <v>-3775080</v>
      </c>
    </row>
    <row r="15" spans="1:10" x14ac:dyDescent="0.2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7970981.2699999996</v>
      </c>
    </row>
    <row r="18" spans="1:22" x14ac:dyDescent="0.25">
      <c r="G18" s="1" t="s">
        <v>12</v>
      </c>
      <c r="H18" s="2"/>
      <c r="I18" s="15">
        <v>9302856</v>
      </c>
    </row>
    <row r="19" spans="1:22" x14ac:dyDescent="0.25">
      <c r="A19" s="2"/>
      <c r="G19" s="1" t="s">
        <v>24</v>
      </c>
      <c r="H19" s="2"/>
      <c r="I19" s="15">
        <f>I17+I18-I16</f>
        <v>15273837.27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263928.28999999998</v>
      </c>
      <c r="N21" s="2"/>
    </row>
    <row r="22" spans="1:22" x14ac:dyDescent="0.25">
      <c r="G22" s="1"/>
      <c r="H22" s="1" t="s">
        <v>39</v>
      </c>
      <c r="I22" s="15">
        <v>62119.1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2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111444</v>
      </c>
    </row>
    <row r="39" spans="1:23" x14ac:dyDescent="0.2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2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6" sqref="E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2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2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2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25">
      <c r="B14" s="2"/>
      <c r="G14" s="1"/>
      <c r="H14" s="1" t="s">
        <v>31</v>
      </c>
      <c r="I14" s="15">
        <v>-2253240</v>
      </c>
    </row>
    <row r="15" spans="1:10" x14ac:dyDescent="0.2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8935761.7300000004</v>
      </c>
    </row>
    <row r="18" spans="1:22" x14ac:dyDescent="0.25">
      <c r="G18" s="1" t="s">
        <v>12</v>
      </c>
      <c r="H18" s="2"/>
      <c r="I18" s="15">
        <v>8037792</v>
      </c>
    </row>
    <row r="19" spans="1:22" x14ac:dyDescent="0.25">
      <c r="A19" s="2"/>
      <c r="G19" s="1" t="s">
        <v>24</v>
      </c>
      <c r="H19" s="2"/>
      <c r="I19" s="15">
        <f>I17+I18-I16</f>
        <v>14973553.73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263176.36</v>
      </c>
      <c r="N21" s="2"/>
    </row>
    <row r="22" spans="1:22" x14ac:dyDescent="0.25">
      <c r="G22" s="1"/>
      <c r="H22" s="1" t="s">
        <v>39</v>
      </c>
      <c r="I22" s="15">
        <v>61945.64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2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349373</v>
      </c>
    </row>
    <row r="39" spans="1:23" x14ac:dyDescent="0.2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2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2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6867945.8700000001</v>
      </c>
    </row>
    <row r="18" spans="1:22" x14ac:dyDescent="0.25">
      <c r="G18" s="1" t="s">
        <v>12</v>
      </c>
      <c r="H18" s="2"/>
      <c r="I18" s="15">
        <v>8021832</v>
      </c>
    </row>
    <row r="19" spans="1:22" x14ac:dyDescent="0.25">
      <c r="A19" s="2"/>
      <c r="G19" s="1" t="s">
        <v>24</v>
      </c>
      <c r="H19" s="2"/>
      <c r="I19" s="15">
        <f>I17+I18-I16</f>
        <v>14889777.870000001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262503.84999999998</v>
      </c>
      <c r="N21" s="2"/>
    </row>
    <row r="22" spans="1:22" x14ac:dyDescent="0.25">
      <c r="G22" s="1"/>
      <c r="H22" s="1" t="s">
        <v>39</v>
      </c>
      <c r="I22" s="15">
        <v>61790.5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2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589042</v>
      </c>
    </row>
    <row r="39" spans="1:23" x14ac:dyDescent="0.2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2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2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2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7521574.5199999996</v>
      </c>
    </row>
    <row r="18" spans="1:22" x14ac:dyDescent="0.25">
      <c r="G18" s="1" t="s">
        <v>12</v>
      </c>
      <c r="H18" s="2"/>
      <c r="I18" s="15">
        <v>6895248</v>
      </c>
    </row>
    <row r="19" spans="1:22" x14ac:dyDescent="0.25">
      <c r="A19" s="2"/>
      <c r="G19" s="1" t="s">
        <v>24</v>
      </c>
      <c r="H19" s="2"/>
      <c r="I19" s="15">
        <f>I17+I18-I16</f>
        <v>14416822.52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261690.4</v>
      </c>
      <c r="N21" s="2"/>
    </row>
    <row r="22" spans="1:22" x14ac:dyDescent="0.25">
      <c r="G22" s="1"/>
      <c r="H22" s="1" t="s">
        <v>39</v>
      </c>
      <c r="I22" s="15">
        <v>61602.85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2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730362</v>
      </c>
    </row>
    <row r="39" spans="1:23" x14ac:dyDescent="0.2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2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2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2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7805385.8200000003</v>
      </c>
    </row>
    <row r="18" spans="1:22" x14ac:dyDescent="0.25">
      <c r="G18" s="1" t="s">
        <v>12</v>
      </c>
      <c r="H18" s="2"/>
      <c r="I18" s="15">
        <v>6418104</v>
      </c>
    </row>
    <row r="19" spans="1:22" x14ac:dyDescent="0.25">
      <c r="A19" s="2"/>
      <c r="G19" s="1" t="s">
        <v>24</v>
      </c>
      <c r="H19" s="2"/>
      <c r="I19" s="15">
        <f>I17+I18-I16</f>
        <v>14223489.82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261030.26</v>
      </c>
      <c r="N21" s="2"/>
    </row>
    <row r="22" spans="1:22" x14ac:dyDescent="0.25">
      <c r="G22" s="1"/>
      <c r="H22" s="1" t="s">
        <v>39</v>
      </c>
      <c r="I22" s="15">
        <v>61450.55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2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487860</v>
      </c>
    </row>
    <row r="39" spans="1:23" x14ac:dyDescent="0.2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2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2" sqref="E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2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2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25">
      <c r="B14" s="2"/>
      <c r="G14" s="1"/>
      <c r="H14" s="1" t="s">
        <v>31</v>
      </c>
      <c r="I14" s="15">
        <v>-738480</v>
      </c>
    </row>
    <row r="15" spans="1:10" x14ac:dyDescent="0.2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7686799.3499999996</v>
      </c>
    </row>
    <row r="18" spans="1:22" x14ac:dyDescent="0.25">
      <c r="G18" s="1" t="s">
        <v>12</v>
      </c>
      <c r="H18" s="2"/>
      <c r="I18" s="15">
        <v>6574860</v>
      </c>
    </row>
    <row r="19" spans="1:22" x14ac:dyDescent="0.25">
      <c r="A19" s="2"/>
      <c r="G19" s="1" t="s">
        <v>24</v>
      </c>
      <c r="H19" s="2"/>
      <c r="I19" s="15">
        <f>I17+I18-I16</f>
        <v>14261659.35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260590.19</v>
      </c>
      <c r="N21" s="2"/>
    </row>
    <row r="22" spans="1:22" x14ac:dyDescent="0.25">
      <c r="G22" s="1"/>
      <c r="H22" s="1" t="s">
        <v>39</v>
      </c>
      <c r="I22" s="15">
        <v>61349.02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2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868988</v>
      </c>
    </row>
    <row r="39" spans="1:23" x14ac:dyDescent="0.2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2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2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2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25">
      <c r="B14" s="2"/>
      <c r="G14" s="1"/>
      <c r="H14" s="1" t="s">
        <v>31</v>
      </c>
      <c r="I14" s="15">
        <v>-730200</v>
      </c>
    </row>
    <row r="15" spans="1:10" x14ac:dyDescent="0.2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6772050.9100000001</v>
      </c>
    </row>
    <row r="18" spans="1:22" x14ac:dyDescent="0.25">
      <c r="G18" s="1" t="s">
        <v>12</v>
      </c>
      <c r="H18" s="2"/>
      <c r="I18" s="15">
        <v>7076232</v>
      </c>
    </row>
    <row r="19" spans="1:22" x14ac:dyDescent="0.25">
      <c r="A19" s="2"/>
      <c r="G19" s="1" t="s">
        <v>24</v>
      </c>
      <c r="H19" s="2"/>
      <c r="I19" s="15">
        <f>I17+I18-I16</f>
        <v>13848282.91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260297.33</v>
      </c>
      <c r="N21" s="2"/>
    </row>
    <row r="22" spans="1:22" x14ac:dyDescent="0.25">
      <c r="G22" s="1"/>
      <c r="H22" s="1" t="s">
        <v>39</v>
      </c>
      <c r="I22" s="15">
        <v>61281.46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2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932687</v>
      </c>
    </row>
    <row r="39" spans="1:23" x14ac:dyDescent="0.2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2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2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2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25">
      <c r="B14" s="2"/>
      <c r="G14" s="1"/>
      <c r="H14" s="1" t="s">
        <v>31</v>
      </c>
      <c r="I14" s="15">
        <v>-2186040</v>
      </c>
    </row>
    <row r="15" spans="1:10" x14ac:dyDescent="0.2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6704611.9900000002</v>
      </c>
    </row>
    <row r="18" spans="1:22" x14ac:dyDescent="0.25">
      <c r="G18" s="1" t="s">
        <v>12</v>
      </c>
      <c r="H18" s="2"/>
      <c r="I18" s="15">
        <v>7244940</v>
      </c>
    </row>
    <row r="19" spans="1:22" x14ac:dyDescent="0.25">
      <c r="A19" s="2"/>
      <c r="G19" s="1" t="s">
        <v>24</v>
      </c>
      <c r="H19" s="2"/>
      <c r="I19" s="15">
        <f>I17+I18-I16</f>
        <v>13949551.99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259638.19</v>
      </c>
      <c r="N21" s="2"/>
    </row>
    <row r="22" spans="1:22" x14ac:dyDescent="0.25">
      <c r="G22" s="1"/>
      <c r="H22" s="1" t="s">
        <v>39</v>
      </c>
      <c r="I22" s="15">
        <v>61129.38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2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53702</v>
      </c>
    </row>
    <row r="39" spans="1:23" x14ac:dyDescent="0.2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2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2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2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25">
      <c r="B14" s="2"/>
      <c r="G14" s="1"/>
      <c r="H14" s="1" t="s">
        <v>31</v>
      </c>
      <c r="I14" s="15">
        <v>-5920680</v>
      </c>
    </row>
    <row r="15" spans="1:10" x14ac:dyDescent="0.2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7116431.5700000003</v>
      </c>
    </row>
    <row r="18" spans="1:22" x14ac:dyDescent="0.25">
      <c r="G18" s="1" t="s">
        <v>12</v>
      </c>
      <c r="H18" s="2"/>
      <c r="I18" s="15">
        <v>6996012</v>
      </c>
    </row>
    <row r="19" spans="1:22" x14ac:dyDescent="0.25">
      <c r="A19" s="2"/>
      <c r="G19" s="1" t="s">
        <v>24</v>
      </c>
      <c r="H19" s="2"/>
      <c r="I19" s="15">
        <f>I17+I18-I16</f>
        <v>14112443.57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258686.36</v>
      </c>
      <c r="N21" s="2"/>
    </row>
    <row r="22" spans="1:22" x14ac:dyDescent="0.25">
      <c r="G22" s="1"/>
      <c r="H22" s="1" t="s">
        <v>39</v>
      </c>
      <c r="I22" s="15">
        <v>60909.8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2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-144788</v>
      </c>
    </row>
    <row r="39" spans="1:23" x14ac:dyDescent="0.2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2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2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2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2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25">
      <c r="B14" s="2"/>
      <c r="G14" s="1"/>
      <c r="H14" s="1" t="s">
        <v>31</v>
      </c>
      <c r="I14" s="15">
        <v>-7449600</v>
      </c>
    </row>
    <row r="15" spans="1:10" x14ac:dyDescent="0.2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7333595.54</v>
      </c>
    </row>
    <row r="18" spans="1:22" x14ac:dyDescent="0.25">
      <c r="G18" s="1" t="s">
        <v>12</v>
      </c>
      <c r="H18" s="2"/>
      <c r="I18" s="15">
        <v>7073712</v>
      </c>
    </row>
    <row r="19" spans="1:22" x14ac:dyDescent="0.25">
      <c r="A19" s="2"/>
      <c r="G19" s="1" t="s">
        <v>24</v>
      </c>
      <c r="H19" s="2"/>
      <c r="I19" s="15">
        <f>I18+I17-I16</f>
        <v>14407307.539999999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258101.35</v>
      </c>
      <c r="N21" s="2"/>
    </row>
    <row r="22" spans="1:22" x14ac:dyDescent="0.25">
      <c r="G22" s="1"/>
      <c r="H22" s="1" t="s">
        <v>39</v>
      </c>
      <c r="I22" s="15">
        <v>60774.83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2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1078826</v>
      </c>
    </row>
    <row r="39" spans="1:23" x14ac:dyDescent="0.2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2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2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2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25">
      <c r="B14" s="2"/>
      <c r="G14" s="1"/>
      <c r="H14" s="1" t="s">
        <v>31</v>
      </c>
      <c r="I14" s="15">
        <v>-8973840</v>
      </c>
    </row>
    <row r="15" spans="1:10" x14ac:dyDescent="0.2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6984988.4500000002</v>
      </c>
    </row>
    <row r="18" spans="1:22" x14ac:dyDescent="0.25">
      <c r="G18" s="1" t="s">
        <v>12</v>
      </c>
      <c r="H18" s="2"/>
      <c r="I18" s="15">
        <v>7363836</v>
      </c>
    </row>
    <row r="19" spans="1:22" x14ac:dyDescent="0.25">
      <c r="A19" s="2"/>
      <c r="G19" s="1" t="s">
        <v>24</v>
      </c>
      <c r="H19" s="2"/>
      <c r="I19" s="15">
        <f>I18+I17-I16</f>
        <v>14348824.449999999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256909.78</v>
      </c>
      <c r="N21" s="2"/>
    </row>
    <row r="22" spans="1:22" x14ac:dyDescent="0.25">
      <c r="G22" s="1"/>
      <c r="H22" s="1" t="s">
        <v>39</v>
      </c>
      <c r="I22" s="15">
        <v>60499.92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2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376858</v>
      </c>
    </row>
    <row r="39" spans="1:23" x14ac:dyDescent="0.2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2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2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2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2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25">
      <c r="B14" s="2"/>
      <c r="G14" s="1"/>
      <c r="H14" s="1" t="s">
        <v>31</v>
      </c>
      <c r="I14" s="15">
        <v>-6782940</v>
      </c>
    </row>
    <row r="15" spans="1:10" x14ac:dyDescent="0.2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8390440.3900000006</v>
      </c>
    </row>
    <row r="18" spans="1:22" x14ac:dyDescent="0.25">
      <c r="G18" s="1" t="s">
        <v>12</v>
      </c>
      <c r="H18" s="2"/>
      <c r="I18" s="15">
        <v>6051684</v>
      </c>
    </row>
    <row r="19" spans="1:22" x14ac:dyDescent="0.25">
      <c r="A19" s="2"/>
      <c r="G19" s="1" t="s">
        <v>24</v>
      </c>
      <c r="H19" s="2"/>
      <c r="I19" s="15">
        <f>I18+I17-I16</f>
        <v>14442124.390000001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255271.49</v>
      </c>
      <c r="N21" s="2"/>
    </row>
    <row r="22" spans="1:22" x14ac:dyDescent="0.25">
      <c r="G22" s="1"/>
      <c r="H22" s="1" t="s">
        <v>39</v>
      </c>
      <c r="I22" s="15">
        <v>60121.98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2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321249</v>
      </c>
    </row>
    <row r="39" spans="1:23" x14ac:dyDescent="0.2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2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7" sqref="I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2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2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25">
      <c r="B14" s="2"/>
      <c r="G14" s="1"/>
      <c r="H14" s="1" t="s">
        <v>31</v>
      </c>
      <c r="I14" s="15">
        <v>-11193300</v>
      </c>
    </row>
    <row r="15" spans="1:10" x14ac:dyDescent="0.2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9821013.0199999996</v>
      </c>
    </row>
    <row r="18" spans="1:22" x14ac:dyDescent="0.25">
      <c r="G18" s="1" t="s">
        <v>12</v>
      </c>
      <c r="H18" s="2"/>
      <c r="I18" s="15">
        <v>6446448</v>
      </c>
    </row>
    <row r="19" spans="1:22" x14ac:dyDescent="0.25">
      <c r="A19" s="2"/>
      <c r="G19" s="1" t="s">
        <v>24</v>
      </c>
      <c r="H19" s="2"/>
      <c r="I19" s="15">
        <f>I18+I17-I16</f>
        <v>14267461.02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254601.22</v>
      </c>
      <c r="N21" s="2"/>
    </row>
    <row r="22" spans="1:22" x14ac:dyDescent="0.25">
      <c r="G22" s="1"/>
      <c r="H22" s="1" t="s">
        <v>39</v>
      </c>
      <c r="I22" s="15">
        <v>59967.35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2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318806</v>
      </c>
    </row>
    <row r="39" spans="1:23" x14ac:dyDescent="0.2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2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5" sqref="D2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25">
      <c r="B14" s="2"/>
      <c r="G14" s="1"/>
      <c r="H14" s="1" t="s">
        <v>31</v>
      </c>
      <c r="I14" s="15">
        <v>-3670620</v>
      </c>
    </row>
    <row r="15" spans="1:10" x14ac:dyDescent="0.2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12756343.289999999</v>
      </c>
    </row>
    <row r="18" spans="1:22" x14ac:dyDescent="0.25">
      <c r="G18" s="1" t="s">
        <v>12</v>
      </c>
      <c r="H18" s="2"/>
      <c r="I18" s="15">
        <v>6246408</v>
      </c>
    </row>
    <row r="19" spans="1:22" x14ac:dyDescent="0.25">
      <c r="A19" s="2"/>
      <c r="G19" s="1" t="s">
        <v>24</v>
      </c>
      <c r="H19" s="2"/>
      <c r="I19" s="15">
        <f>I18+I17-I16</f>
        <v>14002751.289999999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253195.63</v>
      </c>
      <c r="N21" s="2"/>
    </row>
    <row r="22" spans="1:22" x14ac:dyDescent="0.25">
      <c r="G22" s="1"/>
      <c r="H22" s="1" t="s">
        <v>39</v>
      </c>
      <c r="I22" s="15">
        <v>59643.08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2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-189900</v>
      </c>
    </row>
    <row r="39" spans="1:23" x14ac:dyDescent="0.2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2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2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2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25">
      <c r="B14" s="2"/>
      <c r="G14" s="1"/>
      <c r="H14" s="1" t="s">
        <v>31</v>
      </c>
      <c r="I14" s="15">
        <v>-5088060</v>
      </c>
    </row>
    <row r="15" spans="1:10" x14ac:dyDescent="0.2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13053470.880000001</v>
      </c>
    </row>
    <row r="18" spans="1:22" x14ac:dyDescent="0.25">
      <c r="G18" s="1" t="s">
        <v>12</v>
      </c>
      <c r="H18" s="2"/>
      <c r="I18" s="15">
        <v>5753664</v>
      </c>
    </row>
    <row r="19" spans="1:22" x14ac:dyDescent="0.25">
      <c r="A19" s="2"/>
      <c r="G19" s="1" t="s">
        <v>24</v>
      </c>
      <c r="H19" s="2"/>
      <c r="I19" s="15">
        <f>I18+I17-I16</f>
        <v>13807134.880000003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252833.28</v>
      </c>
      <c r="N21" s="2"/>
    </row>
    <row r="22" spans="1:22" x14ac:dyDescent="0.25">
      <c r="G22" s="1"/>
      <c r="H22" s="1" t="s">
        <v>39</v>
      </c>
      <c r="I22" s="15">
        <v>59559.49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2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264148</v>
      </c>
    </row>
    <row r="39" spans="1:23" x14ac:dyDescent="0.2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2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5" sqref="I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2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2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2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25">
      <c r="B14" s="2"/>
      <c r="G14" s="1"/>
      <c r="H14" s="1" t="s">
        <v>31</v>
      </c>
      <c r="I14" s="15">
        <v>-5045580</v>
      </c>
    </row>
    <row r="15" spans="1:10" x14ac:dyDescent="0.2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13251570.66</v>
      </c>
    </row>
    <row r="18" spans="1:22" x14ac:dyDescent="0.25">
      <c r="G18" s="1" t="s">
        <v>12</v>
      </c>
      <c r="H18" s="2"/>
      <c r="I18" s="15">
        <v>5464032</v>
      </c>
    </row>
    <row r="19" spans="1:22" x14ac:dyDescent="0.25">
      <c r="A19" s="2"/>
      <c r="G19" s="1" t="s">
        <v>24</v>
      </c>
      <c r="H19" s="2"/>
      <c r="I19" s="15">
        <f>I18+I17-I16</f>
        <v>13715602.66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252253.41</v>
      </c>
      <c r="N21" s="2"/>
    </row>
    <row r="22" spans="1:22" x14ac:dyDescent="0.25">
      <c r="G22" s="1"/>
      <c r="H22" s="1" t="s">
        <v>39</v>
      </c>
      <c r="I22" s="15">
        <v>59425.71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2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198231</v>
      </c>
    </row>
    <row r="39" spans="1:23" x14ac:dyDescent="0.2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2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2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2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2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25">
      <c r="B14" s="2"/>
      <c r="G14" s="1"/>
      <c r="H14" s="1" t="s">
        <v>31</v>
      </c>
      <c r="I14" s="15">
        <v>-8773200</v>
      </c>
    </row>
    <row r="15" spans="1:10" x14ac:dyDescent="0.2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13263163.310000001</v>
      </c>
    </row>
    <row r="18" spans="1:22" x14ac:dyDescent="0.25">
      <c r="G18" s="1" t="s">
        <v>12</v>
      </c>
      <c r="H18" s="2"/>
      <c r="I18" s="15">
        <v>5668260</v>
      </c>
    </row>
    <row r="19" spans="1:22" x14ac:dyDescent="0.25">
      <c r="A19" s="2"/>
      <c r="G19" s="1" t="s">
        <v>24</v>
      </c>
      <c r="H19" s="2"/>
      <c r="I19" s="15">
        <f>I18+I17-I16</f>
        <v>13931423.310000002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251817.15</v>
      </c>
      <c r="N21" s="2"/>
    </row>
    <row r="22" spans="1:22" x14ac:dyDescent="0.25">
      <c r="G22" s="1"/>
      <c r="H22" s="1" t="s">
        <v>39</v>
      </c>
      <c r="I22" s="15">
        <v>59325.06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2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45663</v>
      </c>
    </row>
    <row r="39" spans="1:23" x14ac:dyDescent="0.2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2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2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2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2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2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25">
      <c r="B14" s="2"/>
      <c r="G14" s="1"/>
      <c r="H14" s="1" t="s">
        <v>31</v>
      </c>
      <c r="I14" s="15">
        <v>-5922000</v>
      </c>
    </row>
    <row r="15" spans="1:10" x14ac:dyDescent="0.2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12722925.49</v>
      </c>
    </row>
    <row r="18" spans="1:22" x14ac:dyDescent="0.25">
      <c r="G18" s="1" t="s">
        <v>12</v>
      </c>
      <c r="H18" s="2"/>
      <c r="I18" s="15">
        <v>6268212</v>
      </c>
    </row>
    <row r="19" spans="1:22" x14ac:dyDescent="0.25">
      <c r="A19" s="2"/>
      <c r="G19" s="1" t="s">
        <v>24</v>
      </c>
      <c r="H19" s="2"/>
      <c r="I19" s="15">
        <f>I18+I17-I16</f>
        <v>13991137.490000002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249189.51</v>
      </c>
      <c r="N21" s="2"/>
    </row>
    <row r="22" spans="1:22" x14ac:dyDescent="0.25">
      <c r="G22" s="1"/>
      <c r="H22" s="1" t="s">
        <v>39</v>
      </c>
      <c r="I22" s="15">
        <v>58718.879999999997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2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59965</v>
      </c>
    </row>
    <row r="39" spans="1:23" x14ac:dyDescent="0.2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2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2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2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2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25">
      <c r="B14" s="2"/>
      <c r="G14" s="1"/>
      <c r="H14" s="1" t="s">
        <v>31</v>
      </c>
      <c r="I14" s="2">
        <v>-8787780</v>
      </c>
    </row>
    <row r="15" spans="1:10" x14ac:dyDescent="0.25">
      <c r="A15" s="1"/>
      <c r="B15" s="2"/>
      <c r="G15" s="1"/>
      <c r="H15" s="1" t="s">
        <v>32</v>
      </c>
      <c r="I15" s="2">
        <f>I14+I13</f>
        <v>30247500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14932651.300000001</v>
      </c>
    </row>
    <row r="18" spans="1:22" x14ac:dyDescent="0.25">
      <c r="G18" s="1" t="s">
        <v>12</v>
      </c>
      <c r="H18" s="2"/>
      <c r="I18" s="2">
        <v>7807056</v>
      </c>
    </row>
    <row r="19" spans="1:22" x14ac:dyDescent="0.25">
      <c r="A19" s="2"/>
      <c r="G19" s="1" t="s">
        <v>24</v>
      </c>
      <c r="H19" s="2"/>
      <c r="I19" s="2">
        <f>I18+I17-I16</f>
        <v>13739707.300000001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247950.51</v>
      </c>
      <c r="N21" s="2"/>
    </row>
    <row r="22" spans="1:22" x14ac:dyDescent="0.25">
      <c r="G22" s="1"/>
      <c r="H22" s="1" t="s">
        <v>39</v>
      </c>
      <c r="I22" s="2">
        <v>58433.07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2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814326</v>
      </c>
    </row>
    <row r="39" spans="1:23" x14ac:dyDescent="0.2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2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2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2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2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2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2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25">
      <c r="B14" s="2"/>
      <c r="G14" s="1"/>
      <c r="H14" s="1" t="s">
        <v>31</v>
      </c>
      <c r="I14" s="2">
        <v>-7308000</v>
      </c>
    </row>
    <row r="15" spans="1:10" x14ac:dyDescent="0.25">
      <c r="A15" s="1"/>
      <c r="B15" s="2"/>
      <c r="G15" s="1"/>
      <c r="H15" s="1" t="s">
        <v>32</v>
      </c>
      <c r="I15" s="2">
        <f>I14+I13</f>
        <v>30869520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15006819.58</v>
      </c>
    </row>
    <row r="18" spans="1:22" x14ac:dyDescent="0.25">
      <c r="G18" s="1" t="s">
        <v>12</v>
      </c>
      <c r="H18" s="2"/>
      <c r="I18" s="2">
        <v>7626840</v>
      </c>
    </row>
    <row r="19" spans="1:22" x14ac:dyDescent="0.25">
      <c r="A19" s="2"/>
      <c r="G19" s="1" t="s">
        <v>24</v>
      </c>
      <c r="H19" s="2"/>
      <c r="I19" s="2">
        <f>I18+I17-I16</f>
        <v>13633659.579999998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247151.68</v>
      </c>
      <c r="N21" s="2"/>
    </row>
    <row r="22" spans="1:22" x14ac:dyDescent="0.25">
      <c r="G22" s="1"/>
      <c r="H22" s="1" t="s">
        <v>39</v>
      </c>
      <c r="I22" s="2">
        <v>58248.79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2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-231584</v>
      </c>
    </row>
    <row r="39" spans="1:23" x14ac:dyDescent="0.2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2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28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3"/>
  <sheetViews>
    <sheetView topLeftCell="A34" zoomScale="80" zoomScaleNormal="80" workbookViewId="0">
      <selection activeCell="A56" sqref="A56:I6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2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2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2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25">
      <c r="B14" s="2"/>
      <c r="G14" s="1"/>
      <c r="H14" s="1" t="s">
        <v>31</v>
      </c>
      <c r="I14" s="2">
        <v>-1434480</v>
      </c>
    </row>
    <row r="15" spans="1:10" x14ac:dyDescent="0.25">
      <c r="A15" s="1"/>
      <c r="B15" s="2"/>
      <c r="G15" s="1"/>
      <c r="H15" s="1" t="s">
        <v>32</v>
      </c>
      <c r="I15" s="2">
        <f>I14+I13</f>
        <v>78682320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12655613.060000001</v>
      </c>
    </row>
    <row r="18" spans="1:22" x14ac:dyDescent="0.25">
      <c r="G18" s="1" t="s">
        <v>12</v>
      </c>
      <c r="H18" s="2"/>
      <c r="I18" s="2">
        <v>16023360</v>
      </c>
    </row>
    <row r="19" spans="1:22" x14ac:dyDescent="0.25">
      <c r="A19" s="2"/>
      <c r="G19" s="1" t="s">
        <v>24</v>
      </c>
      <c r="H19" s="2"/>
      <c r="I19" s="2">
        <f>I18+I17-I16</f>
        <v>11678973.060000002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241172.04</v>
      </c>
      <c r="N21" s="2"/>
    </row>
    <row r="22" spans="1:22" x14ac:dyDescent="0.25">
      <c r="G22" s="1"/>
      <c r="H22" s="1" t="s">
        <v>39</v>
      </c>
      <c r="I22" s="2">
        <v>56869.31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2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-4845115</v>
      </c>
    </row>
    <row r="39" spans="1:23" x14ac:dyDescent="0.2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2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2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2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2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2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2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2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2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2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76730160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18357632.600000001</v>
      </c>
    </row>
    <row r="18" spans="1:22" x14ac:dyDescent="0.25">
      <c r="G18" s="1" t="s">
        <v>12</v>
      </c>
      <c r="H18" s="2"/>
      <c r="I18" s="2">
        <v>15346032</v>
      </c>
    </row>
    <row r="19" spans="1:22" x14ac:dyDescent="0.25">
      <c r="A19" s="2"/>
      <c r="G19" s="1" t="s">
        <v>24</v>
      </c>
      <c r="H19" s="2"/>
      <c r="I19" s="2">
        <f>I18+I17-I16</f>
        <v>11703664.600000001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240112.04</v>
      </c>
      <c r="N21" s="2"/>
    </row>
    <row r="22" spans="1:22" x14ac:dyDescent="0.25">
      <c r="G22" s="1"/>
      <c r="H22" s="1" t="s">
        <v>39</v>
      </c>
      <c r="I22" s="2">
        <v>56624.77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2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713930</v>
      </c>
    </row>
    <row r="39" spans="1:23" x14ac:dyDescent="0.2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2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2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2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2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2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11755882.18</v>
      </c>
    </row>
    <row r="18" spans="1:22" x14ac:dyDescent="0.25">
      <c r="G18" s="1" t="s">
        <v>12</v>
      </c>
      <c r="H18" s="2"/>
      <c r="I18" s="2">
        <v>20676648</v>
      </c>
    </row>
    <row r="19" spans="1:22" x14ac:dyDescent="0.25">
      <c r="A19" s="2"/>
      <c r="G19" s="1" t="s">
        <v>24</v>
      </c>
      <c r="H19" s="2"/>
      <c r="I19" s="2">
        <f>I18+I17-I16</f>
        <v>10432530.18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237179.3</v>
      </c>
      <c r="N21" s="2"/>
    </row>
    <row r="22" spans="1:22" x14ac:dyDescent="0.25">
      <c r="G22" s="1"/>
      <c r="H22" s="1" t="s">
        <v>39</v>
      </c>
      <c r="I22" s="2">
        <v>55948.19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2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72295</v>
      </c>
    </row>
    <row r="39" spans="1:23" x14ac:dyDescent="0.2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2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2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2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2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2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10768912.51</v>
      </c>
    </row>
    <row r="18" spans="1:22" x14ac:dyDescent="0.25">
      <c r="G18" s="1" t="s">
        <v>12</v>
      </c>
      <c r="H18" s="2"/>
      <c r="I18" s="2">
        <v>21150984</v>
      </c>
    </row>
    <row r="19" spans="1:22" x14ac:dyDescent="0.25">
      <c r="A19" s="2"/>
      <c r="G19" s="1" t="s">
        <v>24</v>
      </c>
      <c r="H19" s="2"/>
      <c r="I19" s="2">
        <f>I18+I17-I16</f>
        <v>9919896.5099999979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236475.71</v>
      </c>
      <c r="N21" s="2"/>
    </row>
    <row r="22" spans="1:22" x14ac:dyDescent="0.25">
      <c r="G22" s="1"/>
      <c r="H22" s="1" t="s">
        <v>39</v>
      </c>
      <c r="I22" s="2">
        <v>55785.86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2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5186832</v>
      </c>
    </row>
    <row r="39" spans="1:23" x14ac:dyDescent="0.2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2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65" sqref="D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2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2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2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25">
      <c r="B14" s="2"/>
      <c r="G14" s="1"/>
      <c r="H14" s="1" t="s">
        <v>31</v>
      </c>
      <c r="I14" s="2">
        <v>-706080</v>
      </c>
    </row>
    <row r="15" spans="1:10" x14ac:dyDescent="0.2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13661099.779999999</v>
      </c>
    </row>
    <row r="18" spans="1:22" x14ac:dyDescent="0.25">
      <c r="G18" s="1" t="s">
        <v>12</v>
      </c>
      <c r="H18" s="2"/>
      <c r="I18" s="2">
        <v>21121524</v>
      </c>
    </row>
    <row r="19" spans="1:22" x14ac:dyDescent="0.25">
      <c r="A19" s="2"/>
      <c r="G19" s="1" t="s">
        <v>24</v>
      </c>
      <c r="H19" s="2"/>
      <c r="I19" s="2">
        <f>I18+I17-I16</f>
        <v>9782623.7800000012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235989.03</v>
      </c>
      <c r="N21" s="2"/>
    </row>
    <row r="22" spans="1:22" x14ac:dyDescent="0.25">
      <c r="G22" s="1"/>
      <c r="H22" s="1" t="s">
        <v>39</v>
      </c>
      <c r="I22" s="2">
        <v>55673.59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2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5783285</v>
      </c>
    </row>
    <row r="39" spans="1:23" x14ac:dyDescent="0.2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2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2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2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2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25">
      <c r="B14" s="2"/>
      <c r="G14" s="1"/>
      <c r="H14" s="1" t="s">
        <v>31</v>
      </c>
      <c r="I14" s="2">
        <v>-3548100</v>
      </c>
    </row>
    <row r="15" spans="1:10" x14ac:dyDescent="0.2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13914482.83</v>
      </c>
    </row>
    <row r="18" spans="1:22" x14ac:dyDescent="0.25">
      <c r="G18" s="1" t="s">
        <v>12</v>
      </c>
      <c r="H18" s="2"/>
      <c r="I18" s="2">
        <v>21233148</v>
      </c>
    </row>
    <row r="19" spans="1:22" x14ac:dyDescent="0.25">
      <c r="A19" s="2"/>
      <c r="G19" s="1" t="s">
        <v>24</v>
      </c>
      <c r="H19" s="2"/>
      <c r="I19" s="2">
        <f>I18+I17-I16</f>
        <v>10147630.829999998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234736.06</v>
      </c>
      <c r="N21" s="2"/>
    </row>
    <row r="22" spans="1:22" x14ac:dyDescent="0.25">
      <c r="G22" s="1"/>
      <c r="H22" s="1" t="s">
        <v>39</v>
      </c>
      <c r="I22" s="2">
        <v>55384.54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2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6014357</v>
      </c>
    </row>
    <row r="39" spans="1:23" x14ac:dyDescent="0.2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2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4" sqref="A4:B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2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2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2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2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25">
      <c r="B14" s="2"/>
      <c r="G14" s="1"/>
      <c r="H14" s="1" t="s">
        <v>31</v>
      </c>
      <c r="I14" s="2">
        <v>-2136960</v>
      </c>
    </row>
    <row r="15" spans="1:10" x14ac:dyDescent="0.2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13661035.609999999</v>
      </c>
    </row>
    <row r="18" spans="1:22" x14ac:dyDescent="0.25">
      <c r="G18" s="1" t="s">
        <v>12</v>
      </c>
      <c r="H18" s="2"/>
      <c r="I18" s="2">
        <v>21880164</v>
      </c>
    </row>
    <row r="19" spans="1:22" x14ac:dyDescent="0.25">
      <c r="A19" s="2"/>
      <c r="G19" s="1" t="s">
        <v>24</v>
      </c>
      <c r="H19" s="2"/>
      <c r="I19" s="2">
        <f>I18+I17-I16</f>
        <v>10541199.609999999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234173.49</v>
      </c>
      <c r="N21" s="2"/>
    </row>
    <row r="22" spans="1:22" x14ac:dyDescent="0.25">
      <c r="G22" s="1"/>
      <c r="H22" s="1" t="s">
        <v>39</v>
      </c>
      <c r="I22" s="2">
        <v>55254.76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2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4470049</v>
      </c>
    </row>
    <row r="39" spans="1:23" x14ac:dyDescent="0.2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2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2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2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2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2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25">
      <c r="B14" s="2"/>
      <c r="G14" s="1"/>
      <c r="H14" s="1" t="s">
        <v>31</v>
      </c>
      <c r="I14" s="2">
        <v>-2110920</v>
      </c>
    </row>
    <row r="15" spans="1:10" x14ac:dyDescent="0.2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16890872.59</v>
      </c>
    </row>
    <row r="18" spans="1:22" x14ac:dyDescent="0.25">
      <c r="G18" s="1" t="s">
        <v>12</v>
      </c>
      <c r="H18" s="2"/>
      <c r="I18" s="2">
        <v>24552264</v>
      </c>
    </row>
    <row r="19" spans="1:22" x14ac:dyDescent="0.25">
      <c r="A19" s="2"/>
      <c r="G19" s="1" t="s">
        <v>24</v>
      </c>
      <c r="H19" s="2"/>
      <c r="I19" s="2">
        <f>I18+I17-I16</f>
        <v>10443136.590000004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232561.12</v>
      </c>
      <c r="N21" s="2"/>
    </row>
    <row r="22" spans="1:22" x14ac:dyDescent="0.25">
      <c r="G22" s="1"/>
      <c r="H22" s="1" t="s">
        <v>39</v>
      </c>
      <c r="I22" s="2">
        <v>54882.78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2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5912845</v>
      </c>
    </row>
    <row r="39" spans="1:23" x14ac:dyDescent="0.2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2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2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2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2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2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25">
      <c r="B14" s="2"/>
      <c r="G14" s="1"/>
      <c r="H14" s="1" t="s">
        <v>31</v>
      </c>
      <c r="I14" s="2">
        <v>-6301860</v>
      </c>
    </row>
    <row r="15" spans="1:10" x14ac:dyDescent="0.2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14519101.82</v>
      </c>
    </row>
    <row r="18" spans="1:22" x14ac:dyDescent="0.25">
      <c r="G18" s="1" t="s">
        <v>12</v>
      </c>
      <c r="H18" s="2"/>
      <c r="I18" s="2">
        <v>26575440</v>
      </c>
    </row>
    <row r="19" spans="1:22" x14ac:dyDescent="0.25">
      <c r="A19" s="2"/>
      <c r="G19" s="1" t="s">
        <v>24</v>
      </c>
      <c r="H19" s="2"/>
      <c r="I19" s="2">
        <f>I18+I17-I16</f>
        <v>10094541.82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230514.24</v>
      </c>
      <c r="N21" s="2"/>
    </row>
    <row r="22" spans="1:22" x14ac:dyDescent="0.25">
      <c r="G22" s="1"/>
      <c r="H22" s="1" t="s">
        <v>39</v>
      </c>
      <c r="I22" s="2">
        <v>54410.55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2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6788894</v>
      </c>
    </row>
    <row r="39" spans="1:23" x14ac:dyDescent="0.2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2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2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2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2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25">
      <c r="B14" s="2"/>
      <c r="G14" s="1"/>
      <c r="H14" s="1" t="s">
        <v>31</v>
      </c>
      <c r="I14" s="2">
        <v>-5601600</v>
      </c>
    </row>
    <row r="15" spans="1:10" x14ac:dyDescent="0.2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6626032.75</v>
      </c>
    </row>
    <row r="18" spans="1:22" x14ac:dyDescent="0.25">
      <c r="G18" s="1" t="s">
        <v>12</v>
      </c>
      <c r="H18" s="2"/>
      <c r="I18" s="2">
        <v>32411412</v>
      </c>
    </row>
    <row r="19" spans="1:22" x14ac:dyDescent="0.25">
      <c r="A19" s="2"/>
      <c r="G19" s="1" t="s">
        <v>24</v>
      </c>
      <c r="H19" s="2"/>
      <c r="I19" s="2">
        <f>I18+I17-I16</f>
        <v>8037444.75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224983.51</v>
      </c>
      <c r="N21" s="2"/>
    </row>
    <row r="22" spans="1:22" x14ac:dyDescent="0.25">
      <c r="G22" s="1"/>
      <c r="H22" s="1" t="s">
        <v>39</v>
      </c>
      <c r="I22" s="2">
        <v>53134.62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2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8839294</v>
      </c>
    </row>
    <row r="39" spans="1:23" x14ac:dyDescent="0.2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2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2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2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2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25">
      <c r="B14" s="2"/>
      <c r="G14" s="1"/>
      <c r="H14" s="1" t="s">
        <v>31</v>
      </c>
      <c r="I14" s="2">
        <v>-2031300</v>
      </c>
    </row>
    <row r="15" spans="1:10" x14ac:dyDescent="0.2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38">
        <v>6325893.3200000003</v>
      </c>
    </row>
    <row r="18" spans="1:22" x14ac:dyDescent="0.25">
      <c r="G18" s="1" t="s">
        <v>12</v>
      </c>
      <c r="H18" s="2"/>
      <c r="I18" s="2">
        <v>31407420</v>
      </c>
    </row>
    <row r="19" spans="1:22" x14ac:dyDescent="0.25">
      <c r="A19" s="2"/>
      <c r="G19" s="1" t="s">
        <v>24</v>
      </c>
      <c r="H19" s="2"/>
      <c r="I19" s="2">
        <f>I18+I17-I16</f>
        <v>6733313.3200000003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223806.4</v>
      </c>
      <c r="N21" s="2"/>
    </row>
    <row r="22" spans="1:22" x14ac:dyDescent="0.25">
      <c r="G22" s="1"/>
      <c r="H22" s="1" t="s">
        <v>39</v>
      </c>
      <c r="I22" s="2">
        <v>52863.05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2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10758591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2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2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2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25">
      <c r="B14" s="2"/>
      <c r="G14" s="1"/>
      <c r="H14" s="1" t="s">
        <v>31</v>
      </c>
      <c r="I14" s="2">
        <v>-2723400</v>
      </c>
    </row>
    <row r="15" spans="1:10" x14ac:dyDescent="0.2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7585521.0800000001</v>
      </c>
    </row>
    <row r="18" spans="1:22" x14ac:dyDescent="0.25">
      <c r="G18" s="1" t="s">
        <v>12</v>
      </c>
      <c r="H18" s="2"/>
      <c r="I18" s="2">
        <v>30062088</v>
      </c>
    </row>
    <row r="19" spans="1:22" x14ac:dyDescent="0.25">
      <c r="A19" s="2"/>
      <c r="G19" s="1" t="s">
        <v>24</v>
      </c>
      <c r="H19" s="2"/>
      <c r="I19" s="2">
        <f>I18+I17-I16</f>
        <v>6647609.0799999982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222975.16</v>
      </c>
      <c r="N21" s="2"/>
    </row>
    <row r="22" spans="1:22" x14ac:dyDescent="0.25">
      <c r="G22" s="1"/>
      <c r="H22" s="1" t="s">
        <v>39</v>
      </c>
      <c r="I22" s="2">
        <v>52671.29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2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8843544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2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2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2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25">
      <c r="B14" s="2"/>
      <c r="G14" s="1"/>
      <c r="H14" s="1" t="s">
        <v>31</v>
      </c>
      <c r="I14" s="2">
        <v>-3413280</v>
      </c>
    </row>
    <row r="15" spans="1:10" x14ac:dyDescent="0.2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8010040.3300000001</v>
      </c>
    </row>
    <row r="18" spans="1:22" x14ac:dyDescent="0.25">
      <c r="G18" s="1" t="s">
        <v>12</v>
      </c>
      <c r="H18" s="2"/>
      <c r="I18" s="2">
        <v>29627496</v>
      </c>
    </row>
    <row r="19" spans="1:22" x14ac:dyDescent="0.25">
      <c r="A19" s="2"/>
      <c r="G19" s="1" t="s">
        <v>24</v>
      </c>
      <c r="H19" s="2"/>
      <c r="I19" s="2">
        <f>I18+I17-I16</f>
        <v>6637536.3299999982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52512.04</v>
      </c>
      <c r="N21" s="2"/>
    </row>
    <row r="22" spans="1:22" x14ac:dyDescent="0.25">
      <c r="G22" s="1"/>
      <c r="H22" s="1" t="s">
        <v>39</v>
      </c>
      <c r="I22" s="2">
        <v>222284.92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2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9240228</v>
      </c>
    </row>
    <row r="39" spans="1:23" x14ac:dyDescent="0.2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2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2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2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2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25">
      <c r="B14" s="2"/>
      <c r="G14" s="1"/>
      <c r="H14" s="1" t="s">
        <v>31</v>
      </c>
      <c r="I14" s="2">
        <v>-5444700</v>
      </c>
    </row>
    <row r="15" spans="1:10" x14ac:dyDescent="0.2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8188013.4699999997</v>
      </c>
    </row>
    <row r="18" spans="1:22" x14ac:dyDescent="0.25">
      <c r="G18" s="1" t="s">
        <v>12</v>
      </c>
      <c r="H18" s="2"/>
      <c r="I18" s="2">
        <v>28994964</v>
      </c>
    </row>
    <row r="19" spans="1:22" x14ac:dyDescent="0.25">
      <c r="A19" s="2"/>
      <c r="G19" s="1" t="s">
        <v>24</v>
      </c>
      <c r="H19" s="2"/>
      <c r="I19" s="2">
        <f>I18+I17-I16</f>
        <v>6182977.4699999988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9374920</v>
      </c>
    </row>
    <row r="39" spans="1:23" x14ac:dyDescent="0.2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2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2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2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2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2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10417058.630000001</v>
      </c>
    </row>
    <row r="18" spans="1:22" x14ac:dyDescent="0.25">
      <c r="G18" s="1" t="s">
        <v>12</v>
      </c>
      <c r="H18" s="2"/>
      <c r="I18" s="2">
        <v>27375492</v>
      </c>
    </row>
    <row r="19" spans="1:22" x14ac:dyDescent="0.25">
      <c r="A19" s="2"/>
      <c r="G19" s="1" t="s">
        <v>24</v>
      </c>
      <c r="H19" s="2"/>
      <c r="I19" s="2">
        <f>I18+I17-I16</f>
        <v>6792550.6300000027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9207964</v>
      </c>
    </row>
    <row r="39" spans="1:23" x14ac:dyDescent="0.2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2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2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2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2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2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10319587.52</v>
      </c>
    </row>
    <row r="18" spans="1:22" x14ac:dyDescent="0.25">
      <c r="G18" s="1" t="s">
        <v>12</v>
      </c>
      <c r="H18" s="2"/>
      <c r="I18" s="2">
        <v>28007220</v>
      </c>
    </row>
    <row r="19" spans="1:22" x14ac:dyDescent="0.25">
      <c r="A19" s="2"/>
      <c r="G19" s="1" t="s">
        <v>24</v>
      </c>
      <c r="H19" s="2"/>
      <c r="I19" s="2">
        <f>I18+I17-I16</f>
        <v>7326807.5199999958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218170.62</v>
      </c>
      <c r="N21" s="2"/>
    </row>
    <row r="22" spans="1:22" x14ac:dyDescent="0.25">
      <c r="G22" s="1"/>
      <c r="H22" s="1" t="s">
        <v>39</v>
      </c>
      <c r="I22" s="2">
        <v>51562.85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2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8617748</v>
      </c>
    </row>
    <row r="39" spans="1:23" x14ac:dyDescent="0.2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2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2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2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2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25">
      <c r="B14" s="2"/>
      <c r="G14" s="1"/>
      <c r="H14" s="1" t="s">
        <v>31</v>
      </c>
      <c r="I14" s="2">
        <v>-2769780</v>
      </c>
    </row>
    <row r="15" spans="1:10" x14ac:dyDescent="0.2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10738714.869999999</v>
      </c>
    </row>
    <row r="18" spans="1:22" x14ac:dyDescent="0.25">
      <c r="G18" s="1" t="s">
        <v>12</v>
      </c>
      <c r="H18" s="2"/>
      <c r="I18" s="2">
        <v>27947736</v>
      </c>
    </row>
    <row r="19" spans="1:22" x14ac:dyDescent="0.25">
      <c r="A19" s="2"/>
      <c r="G19" s="1" t="s">
        <v>24</v>
      </c>
      <c r="H19" s="2"/>
      <c r="I19" s="2">
        <f>I18+I17-I16</f>
        <v>7686450.8699999973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217549.18</v>
      </c>
      <c r="N21" s="2"/>
    </row>
    <row r="22" spans="1:22" x14ac:dyDescent="0.25">
      <c r="G22" s="1"/>
      <c r="H22" s="1" t="s">
        <v>39</v>
      </c>
      <c r="I22" s="2">
        <v>51419.5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2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8503369</v>
      </c>
    </row>
    <row r="39" spans="1:23" x14ac:dyDescent="0.2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2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2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2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2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2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25">
      <c r="B14" s="2"/>
      <c r="G14" s="1"/>
      <c r="H14" s="1" t="s">
        <v>31</v>
      </c>
      <c r="I14" s="2">
        <v>-4853520</v>
      </c>
    </row>
    <row r="15" spans="1:10" x14ac:dyDescent="0.2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10957633.6</v>
      </c>
    </row>
    <row r="18" spans="1:22" x14ac:dyDescent="0.25">
      <c r="G18" s="1" t="s">
        <v>12</v>
      </c>
      <c r="H18" s="2"/>
      <c r="I18" s="2">
        <v>28016004</v>
      </c>
    </row>
    <row r="19" spans="1:22" x14ac:dyDescent="0.25">
      <c r="A19" s="2"/>
      <c r="G19" s="1" t="s">
        <v>24</v>
      </c>
      <c r="H19" s="2"/>
      <c r="I19" s="2">
        <f>I18+I17-I16</f>
        <v>7973637.6000000015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217203.61</v>
      </c>
      <c r="N21" s="2"/>
    </row>
    <row r="22" spans="1:22" x14ac:dyDescent="0.25">
      <c r="G22" s="1"/>
      <c r="H22" s="1" t="s">
        <v>39</v>
      </c>
      <c r="I22" s="2">
        <v>51339.77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2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109297</v>
      </c>
    </row>
    <row r="39" spans="1:23" x14ac:dyDescent="0.2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2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2"/>
      <c r="H9" s="1"/>
    </row>
    <row r="10" spans="1:10" x14ac:dyDescent="0.2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2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2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2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2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2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25">
      <c r="B14" s="2"/>
      <c r="G14" s="1"/>
      <c r="H14" s="1" t="s">
        <v>31</v>
      </c>
      <c r="I14" s="2">
        <v>-4098240</v>
      </c>
    </row>
    <row r="15" spans="1:10" x14ac:dyDescent="0.2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15614719.550000001</v>
      </c>
    </row>
    <row r="18" spans="1:22" x14ac:dyDescent="0.25">
      <c r="G18" s="1" t="s">
        <v>12</v>
      </c>
      <c r="H18" s="2"/>
      <c r="I18" s="2">
        <v>28315164</v>
      </c>
    </row>
    <row r="19" spans="1:22" x14ac:dyDescent="0.25">
      <c r="A19" s="2"/>
      <c r="G19" s="1" t="s">
        <v>24</v>
      </c>
      <c r="H19" s="2"/>
      <c r="I19" s="2">
        <f>I18+I17-I16</f>
        <v>7929883.549999997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215890.45</v>
      </c>
      <c r="N21" s="2"/>
    </row>
    <row r="22" spans="1:22" x14ac:dyDescent="0.25">
      <c r="G22" s="1"/>
      <c r="H22" s="1" t="s">
        <v>39</v>
      </c>
      <c r="I22" s="2">
        <v>51036.82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2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5.6" x14ac:dyDescent="0.25">
      <c r="A54" s="34"/>
    </row>
    <row r="55" spans="1:14" ht="15.6" x14ac:dyDescent="0.25">
      <c r="A55" s="7" t="s">
        <v>109</v>
      </c>
    </row>
    <row r="56" spans="1:14" x14ac:dyDescent="0.2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2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2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2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2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2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2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25">
      <c r="A63" s="16"/>
      <c r="H63" s="32"/>
      <c r="I63" s="33"/>
    </row>
    <row r="64" spans="1:14" x14ac:dyDescent="0.2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2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2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2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2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25">
      <c r="B14" s="2"/>
      <c r="G14" s="1"/>
      <c r="H14" s="1" t="s">
        <v>31</v>
      </c>
      <c r="I14" s="2">
        <v>-700440</v>
      </c>
    </row>
    <row r="15" spans="1:10" x14ac:dyDescent="0.2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11328792.73</v>
      </c>
    </row>
    <row r="18" spans="1:22" x14ac:dyDescent="0.25">
      <c r="G18" s="1" t="s">
        <v>12</v>
      </c>
      <c r="H18" s="2"/>
      <c r="I18" s="2">
        <v>32286276</v>
      </c>
    </row>
    <row r="19" spans="1:22" x14ac:dyDescent="0.25">
      <c r="A19" s="2"/>
      <c r="G19" s="1" t="s">
        <v>24</v>
      </c>
      <c r="H19" s="2"/>
      <c r="I19" s="2">
        <f>I18+I17-I16</f>
        <v>7615068.7300000042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213245.38</v>
      </c>
      <c r="N21" s="2"/>
    </row>
    <row r="22" spans="1:22" x14ac:dyDescent="0.25">
      <c r="G22" s="1"/>
      <c r="H22" s="1" t="s">
        <v>39</v>
      </c>
      <c r="I22" s="2">
        <v>50426.64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2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6557064</v>
      </c>
    </row>
    <row r="39" spans="1:23" x14ac:dyDescent="0.2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2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2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2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2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25">
      <c r="B14" s="2"/>
      <c r="G14" s="1"/>
      <c r="H14" s="1" t="s">
        <v>31</v>
      </c>
      <c r="I14" s="2">
        <v>-698040</v>
      </c>
    </row>
    <row r="15" spans="1:10" x14ac:dyDescent="0.2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9576551.6799999997</v>
      </c>
    </row>
    <row r="18" spans="1:22" x14ac:dyDescent="0.25">
      <c r="G18" s="1" t="s">
        <v>12</v>
      </c>
      <c r="H18" s="2"/>
      <c r="I18" s="2">
        <v>33377148</v>
      </c>
    </row>
    <row r="19" spans="1:22" x14ac:dyDescent="0.25">
      <c r="A19" s="2"/>
      <c r="G19" s="1" t="s">
        <v>24</v>
      </c>
      <c r="H19" s="2"/>
      <c r="I19" s="2">
        <f>I18+I17-I16</f>
        <v>6953699.6799999997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212621.34</v>
      </c>
      <c r="N21" s="2"/>
    </row>
    <row r="22" spans="1:22" x14ac:dyDescent="0.25">
      <c r="G22" s="1"/>
      <c r="H22" s="1" t="s">
        <v>39</v>
      </c>
      <c r="I22" s="2">
        <v>50282.69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2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6373728</v>
      </c>
    </row>
    <row r="39" spans="1:23" x14ac:dyDescent="0.2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2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2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2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2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13764553.48</v>
      </c>
    </row>
    <row r="18" spans="1:22" x14ac:dyDescent="0.25">
      <c r="G18" s="1" t="s">
        <v>12</v>
      </c>
      <c r="H18" s="2"/>
      <c r="I18" s="2">
        <v>33245028</v>
      </c>
    </row>
    <row r="19" spans="1:22" x14ac:dyDescent="0.25">
      <c r="A19" s="2"/>
      <c r="G19" s="1" t="s">
        <v>24</v>
      </c>
      <c r="H19" s="2"/>
      <c r="I19" s="2">
        <f>I18+I17-I16</f>
        <v>7009581.4800000042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212344.82</v>
      </c>
      <c r="N21" s="2"/>
    </row>
    <row r="22" spans="1:22" x14ac:dyDescent="0.25">
      <c r="G22" s="1"/>
      <c r="H22" s="1" t="s">
        <v>39</v>
      </c>
      <c r="I22" s="2">
        <v>50218.89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2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4236975</v>
      </c>
    </row>
    <row r="39" spans="1:23" x14ac:dyDescent="0.2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2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2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2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2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2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25">
      <c r="B14" s="2"/>
      <c r="G14" s="1"/>
      <c r="H14" s="1" t="s">
        <v>31</v>
      </c>
      <c r="I14" s="2">
        <v>-1397040</v>
      </c>
    </row>
    <row r="15" spans="1:10" x14ac:dyDescent="0.2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13551315.43</v>
      </c>
    </row>
    <row r="18" spans="1:22" x14ac:dyDescent="0.25">
      <c r="G18" s="1" t="s">
        <v>12</v>
      </c>
      <c r="H18" s="2"/>
      <c r="I18" s="2">
        <v>33023028</v>
      </c>
    </row>
    <row r="19" spans="1:22" x14ac:dyDescent="0.25">
      <c r="A19" s="2"/>
      <c r="G19" s="1" t="s">
        <v>24</v>
      </c>
      <c r="H19" s="2"/>
      <c r="I19" s="2">
        <f>I18+I17-I16</f>
        <v>6574343.4299999997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6143381</v>
      </c>
    </row>
    <row r="39" spans="1:23" x14ac:dyDescent="0.2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2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2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2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2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8441534.9000000004</v>
      </c>
    </row>
    <row r="18" spans="1:22" x14ac:dyDescent="0.25">
      <c r="G18" s="1" t="s">
        <v>12</v>
      </c>
      <c r="H18" s="2"/>
      <c r="I18" s="2">
        <v>32821824</v>
      </c>
    </row>
    <row r="19" spans="1:22" x14ac:dyDescent="0.25">
      <c r="A19" s="2"/>
      <c r="G19" s="1" t="s">
        <v>24</v>
      </c>
      <c r="H19" s="2"/>
      <c r="I19" s="2">
        <f>I18+I17-I16</f>
        <v>6263358.8999999985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6373080</v>
      </c>
    </row>
    <row r="39" spans="1:23" x14ac:dyDescent="0.2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2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2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2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2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2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10832738.41</v>
      </c>
    </row>
    <row r="18" spans="1:22" x14ac:dyDescent="0.25">
      <c r="G18" s="1" t="s">
        <v>12</v>
      </c>
      <c r="H18" s="2"/>
      <c r="I18" s="2">
        <v>32056752</v>
      </c>
    </row>
    <row r="19" spans="1:22" x14ac:dyDescent="0.25">
      <c r="A19" s="2"/>
      <c r="G19" s="1" t="s">
        <v>24</v>
      </c>
      <c r="H19" s="2"/>
      <c r="I19" s="2">
        <f>I18+I17-I16</f>
        <v>7889490.4099999964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209133.21</v>
      </c>
      <c r="N21" s="2"/>
    </row>
    <row r="22" spans="1:22" x14ac:dyDescent="0.25">
      <c r="G22" s="1"/>
      <c r="H22" s="1" t="s">
        <v>39</v>
      </c>
      <c r="I22" s="2">
        <v>48983.96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2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4929231</v>
      </c>
    </row>
    <row r="39" spans="1:23" x14ac:dyDescent="0.2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2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2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2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2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12304149.66</v>
      </c>
    </row>
    <row r="18" spans="1:22" x14ac:dyDescent="0.25">
      <c r="G18" s="1" t="s">
        <v>12</v>
      </c>
      <c r="H18" s="2"/>
      <c r="I18" s="2">
        <v>31024020</v>
      </c>
    </row>
    <row r="19" spans="1:22" x14ac:dyDescent="0.25">
      <c r="A19" s="2"/>
      <c r="G19" s="1" t="s">
        <v>24</v>
      </c>
      <c r="H19" s="2"/>
      <c r="I19" s="2">
        <f>I18+I17-I16</f>
        <v>8328169.6599999964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208572.99</v>
      </c>
      <c r="N21" s="2"/>
    </row>
    <row r="22" spans="1:22" x14ac:dyDescent="0.25">
      <c r="G22" s="1"/>
      <c r="H22" s="1" t="s">
        <v>39</v>
      </c>
      <c r="I22" s="2">
        <v>48854.71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2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4079250</v>
      </c>
    </row>
    <row r="39" spans="1:23" x14ac:dyDescent="0.2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2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2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2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2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2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7631384.9699999997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8414916.9699999988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207245.23</v>
      </c>
      <c r="N21" s="2"/>
    </row>
    <row r="22" spans="1:22" x14ac:dyDescent="0.25">
      <c r="G22" s="1"/>
      <c r="H22" s="1" t="s">
        <v>39</v>
      </c>
      <c r="I22" s="2">
        <v>48548.4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2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8939366</v>
      </c>
    </row>
    <row r="39" spans="1:23" x14ac:dyDescent="0.2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2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2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2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2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2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7631374.9699999997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8414906.9699999988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206333.86</v>
      </c>
      <c r="N21" s="2"/>
    </row>
    <row r="22" spans="1:22" x14ac:dyDescent="0.25">
      <c r="G22" s="1"/>
      <c r="H22" s="1" t="s">
        <v>39</v>
      </c>
      <c r="I22" s="2">
        <v>48338.15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2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2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2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2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7749835.9299999997</v>
      </c>
    </row>
    <row r="18" spans="1:22" x14ac:dyDescent="0.25">
      <c r="G18" s="1" t="s">
        <v>12</v>
      </c>
      <c r="H18" s="2"/>
      <c r="I18" s="2">
        <v>30839076</v>
      </c>
    </row>
    <row r="19" spans="1:22" x14ac:dyDescent="0.25">
      <c r="A19" s="2"/>
      <c r="G19" s="1" t="s">
        <v>24</v>
      </c>
      <c r="H19" s="2"/>
      <c r="I19" s="2">
        <f>I18+I17-I16</f>
        <v>9588911.9299999997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205273.1</v>
      </c>
      <c r="N21" s="2"/>
    </row>
    <row r="22" spans="1:22" x14ac:dyDescent="0.25">
      <c r="G22" s="1"/>
      <c r="H22" s="1" t="s">
        <v>39</v>
      </c>
      <c r="I22" s="2">
        <v>48093.440000000002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2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2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25">
      <c r="B14" s="2"/>
      <c r="G14" s="1"/>
      <c r="H14" s="1" t="s">
        <v>31</v>
      </c>
      <c r="I14" s="2">
        <v>-4174260</v>
      </c>
    </row>
    <row r="15" spans="1:10" x14ac:dyDescent="0.2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7798356.3200000003</v>
      </c>
    </row>
    <row r="18" spans="1:22" x14ac:dyDescent="0.25">
      <c r="G18" s="1" t="s">
        <v>12</v>
      </c>
      <c r="H18" s="2"/>
      <c r="I18" s="2">
        <v>30890028</v>
      </c>
    </row>
    <row r="19" spans="1:22" x14ac:dyDescent="0.25">
      <c r="A19" s="2"/>
      <c r="G19" s="1" t="s">
        <v>24</v>
      </c>
      <c r="H19" s="2"/>
      <c r="I19" s="2">
        <f>I18+I17-I16</f>
        <v>9688384.3200000003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204009.96</v>
      </c>
      <c r="N21" s="2"/>
    </row>
    <row r="22" spans="1:22" x14ac:dyDescent="0.25">
      <c r="G22" s="1"/>
      <c r="H22" s="1" t="s">
        <v>39</v>
      </c>
      <c r="I22" s="2">
        <v>47802.05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2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-407367</v>
      </c>
    </row>
    <row r="39" spans="1:23" x14ac:dyDescent="0.2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2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2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2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2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13826599.49</v>
      </c>
    </row>
    <row r="18" spans="1:22" x14ac:dyDescent="0.25">
      <c r="G18" s="1" t="s">
        <v>12</v>
      </c>
      <c r="H18" s="2"/>
      <c r="I18" s="2">
        <v>29276880</v>
      </c>
    </row>
    <row r="19" spans="1:22" x14ac:dyDescent="0.25">
      <c r="A19" s="2"/>
      <c r="G19" s="1" t="s">
        <v>24</v>
      </c>
      <c r="H19" s="2"/>
      <c r="I19" s="2">
        <f>I18+I17-I16</f>
        <v>10103479.490000002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202604.71</v>
      </c>
      <c r="N21" s="2"/>
    </row>
    <row r="22" spans="1:22" x14ac:dyDescent="0.25">
      <c r="G22" s="1"/>
      <c r="H22" s="1" t="s">
        <v>39</v>
      </c>
      <c r="I22" s="2">
        <v>47477.88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2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5894409</v>
      </c>
    </row>
    <row r="39" spans="1:23" x14ac:dyDescent="0.2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2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2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2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2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2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13908187.6</v>
      </c>
    </row>
    <row r="18" spans="1:22" x14ac:dyDescent="0.25">
      <c r="G18" s="1" t="s">
        <v>12</v>
      </c>
      <c r="H18" s="2"/>
      <c r="I18" s="2">
        <v>29645208</v>
      </c>
    </row>
    <row r="19" spans="1:22" x14ac:dyDescent="0.25">
      <c r="A19" s="2"/>
      <c r="G19" s="1" t="s">
        <v>24</v>
      </c>
      <c r="H19" s="2"/>
      <c r="I19" s="2">
        <f>I18+I17-I16</f>
        <v>10553395.600000001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202465.54</v>
      </c>
      <c r="N21" s="2"/>
    </row>
    <row r="22" spans="1:22" x14ac:dyDescent="0.25">
      <c r="G22" s="1"/>
      <c r="H22" s="1" t="s">
        <v>39</v>
      </c>
      <c r="I22" s="2">
        <v>47445.77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2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5764813</v>
      </c>
    </row>
    <row r="39" spans="1:23" x14ac:dyDescent="0.2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2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2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2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2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2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2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25">
      <c r="B14" s="2"/>
      <c r="G14" s="1"/>
      <c r="H14" s="1" t="s">
        <v>31</v>
      </c>
      <c r="I14" s="2">
        <v>-2813280</v>
      </c>
    </row>
    <row r="15" spans="1:10" x14ac:dyDescent="0.2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12928840.42</v>
      </c>
    </row>
    <row r="18" spans="1:22" x14ac:dyDescent="0.25">
      <c r="G18" s="1" t="s">
        <v>12</v>
      </c>
      <c r="H18" s="2"/>
      <c r="I18" s="2">
        <v>30638076</v>
      </c>
    </row>
    <row r="19" spans="1:22" x14ac:dyDescent="0.25">
      <c r="A19" s="2"/>
      <c r="G19" s="1" t="s">
        <v>24</v>
      </c>
      <c r="H19" s="2"/>
      <c r="I19" s="2">
        <f>I18+I17-I16</f>
        <v>10566916.420000002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201547.37</v>
      </c>
      <c r="N21" s="2"/>
    </row>
    <row r="22" spans="1:22" x14ac:dyDescent="0.25">
      <c r="G22" s="1"/>
      <c r="H22" s="1" t="s">
        <v>39</v>
      </c>
      <c r="I22" s="2">
        <v>47233.95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2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6023899</v>
      </c>
    </row>
    <row r="39" spans="1:23" x14ac:dyDescent="0.2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2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2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2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2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2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2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25">
      <c r="B14" s="2"/>
      <c r="G14" s="1"/>
      <c r="H14" s="1" t="s">
        <v>31</v>
      </c>
      <c r="I14" s="2">
        <v>-7020120</v>
      </c>
    </row>
    <row r="15" spans="1:10" x14ac:dyDescent="0.2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12037574.529999999</v>
      </c>
    </row>
    <row r="18" spans="1:22" x14ac:dyDescent="0.25">
      <c r="G18" s="1" t="s">
        <v>12</v>
      </c>
      <c r="H18" s="2"/>
      <c r="I18" s="2">
        <v>31293984</v>
      </c>
    </row>
    <row r="19" spans="1:22" x14ac:dyDescent="0.25">
      <c r="A19" s="2"/>
      <c r="G19" s="1" t="s">
        <v>24</v>
      </c>
      <c r="H19" s="2"/>
      <c r="I19" s="2">
        <f>I18+I17-I16</f>
        <v>10331558.530000001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200775.37</v>
      </c>
      <c r="N21" s="2"/>
    </row>
    <row r="22" spans="1:22" x14ac:dyDescent="0.25">
      <c r="G22" s="1"/>
      <c r="H22" s="1" t="s">
        <v>39</v>
      </c>
      <c r="I22" s="2">
        <v>47055.839999999997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2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4894117</v>
      </c>
    </row>
    <row r="39" spans="1:23" x14ac:dyDescent="0.2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2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2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2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2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25">
      <c r="B14" s="2"/>
      <c r="G14" s="1"/>
      <c r="H14" s="1" t="s">
        <v>31</v>
      </c>
      <c r="I14" s="2">
        <v>-3492660</v>
      </c>
    </row>
    <row r="15" spans="1:10" x14ac:dyDescent="0.2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11067700.91</v>
      </c>
    </row>
    <row r="18" spans="1:22" x14ac:dyDescent="0.25">
      <c r="G18" s="1" t="s">
        <v>12</v>
      </c>
      <c r="H18" s="2"/>
      <c r="I18" s="2">
        <v>30684552</v>
      </c>
    </row>
    <row r="19" spans="1:22" x14ac:dyDescent="0.25">
      <c r="A19" s="2"/>
      <c r="G19" s="1" t="s">
        <v>24</v>
      </c>
      <c r="H19" s="2"/>
      <c r="I19" s="2">
        <f>I18+I17-I16</f>
        <v>8752252.9099999964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198601.96</v>
      </c>
      <c r="N21" s="2"/>
    </row>
    <row r="22" spans="1:22" x14ac:dyDescent="0.25">
      <c r="G22" s="1"/>
      <c r="H22" s="1" t="s">
        <v>39</v>
      </c>
      <c r="I22" s="2">
        <v>46554.46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2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4786055</v>
      </c>
    </row>
    <row r="39" spans="1:23" x14ac:dyDescent="0.2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2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2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2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2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25">
      <c r="B14" s="2"/>
      <c r="G14" s="1"/>
      <c r="H14" s="1" t="s">
        <v>31</v>
      </c>
      <c r="I14" s="2">
        <v>-4206420</v>
      </c>
    </row>
    <row r="15" spans="1:10" x14ac:dyDescent="0.2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8832893.3499999996</v>
      </c>
    </row>
    <row r="18" spans="1:22" x14ac:dyDescent="0.25">
      <c r="G18" s="1" t="s">
        <v>12</v>
      </c>
      <c r="H18" s="2"/>
      <c r="I18" s="2">
        <v>32609076</v>
      </c>
    </row>
    <row r="19" spans="1:22" x14ac:dyDescent="0.25">
      <c r="A19" s="2"/>
      <c r="G19" s="1" t="s">
        <v>24</v>
      </c>
      <c r="H19" s="2"/>
      <c r="I19" s="2">
        <f>I18+I17-I16</f>
        <v>8441969.3500000015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196580.24</v>
      </c>
    </row>
    <row r="22" spans="1:22" x14ac:dyDescent="0.25">
      <c r="G22" s="1"/>
      <c r="H22" s="1" t="s">
        <v>39</v>
      </c>
      <c r="I22" s="2">
        <v>46088.04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2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4456743</v>
      </c>
    </row>
    <row r="39" spans="1:23" x14ac:dyDescent="0.2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2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2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2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25">
      <c r="B14" s="2"/>
      <c r="G14" s="1"/>
      <c r="H14" s="1" t="s">
        <v>31</v>
      </c>
      <c r="I14" s="2">
        <v>-3469620</v>
      </c>
    </row>
    <row r="15" spans="1:10" x14ac:dyDescent="0.2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8624368.4000000004</v>
      </c>
    </row>
    <row r="18" spans="1:22" x14ac:dyDescent="0.25">
      <c r="G18" s="1" t="s">
        <v>12</v>
      </c>
      <c r="H18" s="2"/>
      <c r="I18" s="2">
        <v>32599452</v>
      </c>
    </row>
    <row r="19" spans="1:22" x14ac:dyDescent="0.25">
      <c r="A19" s="2"/>
      <c r="G19" s="1" t="s">
        <v>24</v>
      </c>
      <c r="H19" s="2"/>
      <c r="I19" s="2">
        <f>I18+I17-I16</f>
        <v>8223820.3999999985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194963.16</v>
      </c>
    </row>
    <row r="22" spans="1:22" x14ac:dyDescent="0.25">
      <c r="G22" s="1"/>
      <c r="H22" s="1" t="s">
        <v>39</v>
      </c>
      <c r="I22" s="2">
        <v>45714.99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2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4056526</v>
      </c>
    </row>
    <row r="39" spans="1:23" x14ac:dyDescent="0.2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2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2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2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2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2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25">
      <c r="B14" s="2"/>
      <c r="G14" s="1"/>
      <c r="H14" s="1" t="s">
        <v>31</v>
      </c>
      <c r="I14" s="2">
        <v>-6314760</v>
      </c>
    </row>
    <row r="15" spans="1:10" x14ac:dyDescent="0.2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8719553.0500000007</v>
      </c>
    </row>
    <row r="18" spans="1:22" x14ac:dyDescent="0.25">
      <c r="G18" s="1" t="s">
        <v>12</v>
      </c>
      <c r="H18" s="2"/>
      <c r="I18" s="2">
        <v>32914644</v>
      </c>
    </row>
    <row r="19" spans="1:22" x14ac:dyDescent="0.25">
      <c r="A19" s="2"/>
      <c r="G19" s="1" t="s">
        <v>24</v>
      </c>
      <c r="H19" s="2"/>
      <c r="I19" s="2">
        <f>I18+I17-I16</f>
        <v>8634197.049999997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192719.2</v>
      </c>
    </row>
    <row r="22" spans="1:22" x14ac:dyDescent="0.25">
      <c r="G22" s="1"/>
      <c r="H22" s="1" t="s">
        <v>39</v>
      </c>
      <c r="I22" s="2">
        <v>45197.34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2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4136402</v>
      </c>
    </row>
    <row r="39" spans="1:23" x14ac:dyDescent="0.2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2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2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2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2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2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25">
      <c r="B14" s="2"/>
      <c r="G14" s="1"/>
      <c r="H14" s="1" t="s">
        <v>31</v>
      </c>
      <c r="I14" s="2">
        <v>-702600</v>
      </c>
    </row>
    <row r="15" spans="1:10" x14ac:dyDescent="0.2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15419376.550000001</v>
      </c>
    </row>
    <row r="18" spans="1:22" x14ac:dyDescent="0.25">
      <c r="G18" s="1" t="s">
        <v>12</v>
      </c>
      <c r="H18" s="2"/>
      <c r="I18" s="2">
        <v>31409208</v>
      </c>
    </row>
    <row r="19" spans="1:22" x14ac:dyDescent="0.25">
      <c r="A19" s="2"/>
      <c r="G19" s="1" t="s">
        <v>24</v>
      </c>
      <c r="H19" s="2"/>
      <c r="I19" s="2">
        <f>I18+I17-I16</f>
        <v>8828584.549999997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190675.43</v>
      </c>
    </row>
    <row r="22" spans="1:22" x14ac:dyDescent="0.25">
      <c r="G22" s="1"/>
      <c r="H22" s="1" t="s">
        <v>39</v>
      </c>
      <c r="I22" s="2">
        <v>44725.84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2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4762158</v>
      </c>
    </row>
    <row r="39" spans="1:23" x14ac:dyDescent="0.2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2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2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2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2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2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25">
      <c r="B14" s="2"/>
      <c r="G14" s="1"/>
      <c r="H14" s="1" t="s">
        <v>31</v>
      </c>
      <c r="I14" s="2">
        <v>-4855740</v>
      </c>
    </row>
    <row r="15" spans="1:10" x14ac:dyDescent="0.2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13960882.73</v>
      </c>
    </row>
    <row r="18" spans="1:22" x14ac:dyDescent="0.25">
      <c r="G18" s="1" t="s">
        <v>12</v>
      </c>
      <c r="H18" s="2"/>
      <c r="I18" s="2">
        <v>31389372</v>
      </c>
    </row>
    <row r="19" spans="1:22" x14ac:dyDescent="0.25">
      <c r="A19" s="2"/>
      <c r="G19" s="1" t="s">
        <v>24</v>
      </c>
      <c r="H19" s="2"/>
      <c r="I19" s="2">
        <f>I18+I17-I16</f>
        <v>7350254.7300000042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187597.02</v>
      </c>
    </row>
    <row r="22" spans="1:22" x14ac:dyDescent="0.25">
      <c r="G22" s="1"/>
      <c r="H22" s="1" t="s">
        <v>39</v>
      </c>
      <c r="I22" s="2">
        <v>44015.66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2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5152616</v>
      </c>
    </row>
    <row r="39" spans="1:23" x14ac:dyDescent="0.2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2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2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2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2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11675167.57</v>
      </c>
    </row>
    <row r="18" spans="1:22" x14ac:dyDescent="0.25">
      <c r="G18" s="1" t="s">
        <v>12</v>
      </c>
      <c r="H18" s="2"/>
      <c r="I18" s="2">
        <v>32957088</v>
      </c>
    </row>
    <row r="19" spans="1:22" x14ac:dyDescent="0.25">
      <c r="A19" s="2"/>
      <c r="G19" s="1" t="s">
        <v>24</v>
      </c>
      <c r="H19" s="2"/>
      <c r="I19" s="2">
        <f>I18+I17-I16</f>
        <v>6632255.5700000003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185300.31</v>
      </c>
    </row>
    <row r="22" spans="1:22" x14ac:dyDescent="0.25">
      <c r="G22" s="1"/>
      <c r="H22" s="1" t="s">
        <v>39</v>
      </c>
      <c r="I22" s="2">
        <v>43485.82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2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4537627</v>
      </c>
    </row>
    <row r="39" spans="1:23" x14ac:dyDescent="0.2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2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 t="s">
        <v>109</v>
      </c>
    </row>
    <row r="46" spans="1:23" x14ac:dyDescent="0.2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2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2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2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2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2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2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2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2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2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2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2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2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25">
      <c r="B14" s="2"/>
      <c r="G14" s="1"/>
      <c r="H14" s="1" t="s">
        <v>31</v>
      </c>
      <c r="I14" s="2">
        <v>-3418500</v>
      </c>
    </row>
    <row r="15" spans="1:10" x14ac:dyDescent="0.2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17263321.84</v>
      </c>
    </row>
    <row r="18" spans="1:22" x14ac:dyDescent="0.25">
      <c r="G18" s="1" t="s">
        <v>12</v>
      </c>
      <c r="H18" s="2"/>
      <c r="I18" s="2">
        <v>35569080</v>
      </c>
    </row>
    <row r="19" spans="1:22" x14ac:dyDescent="0.25">
      <c r="A19" s="2"/>
      <c r="G19" s="1" t="s">
        <v>24</v>
      </c>
      <c r="H19" s="2"/>
      <c r="I19" s="2">
        <f>I18+I17-I16</f>
        <v>7832401.8400000036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183222.86</v>
      </c>
    </row>
    <row r="22" spans="1:22" x14ac:dyDescent="0.25">
      <c r="G22" s="1"/>
      <c r="H22" s="1" t="s">
        <v>39</v>
      </c>
      <c r="I22" s="2">
        <v>43006.55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2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1546837</v>
      </c>
    </row>
    <row r="39" spans="1:23" x14ac:dyDescent="0.2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2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2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2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2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2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25">
      <c r="B14" s="2"/>
      <c r="G14" s="1"/>
      <c r="H14" s="1" t="s">
        <v>31</v>
      </c>
      <c r="I14" s="2">
        <v>-1392600</v>
      </c>
    </row>
    <row r="15" spans="1:10" x14ac:dyDescent="0.2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12236587.25</v>
      </c>
    </row>
    <row r="18" spans="1:22" x14ac:dyDescent="0.25">
      <c r="G18" s="1" t="s">
        <v>12</v>
      </c>
      <c r="H18" s="2"/>
      <c r="I18" s="2">
        <v>40122888</v>
      </c>
    </row>
    <row r="19" spans="1:22" x14ac:dyDescent="0.25">
      <c r="A19" s="2"/>
      <c r="G19" s="1" t="s">
        <v>24</v>
      </c>
      <c r="H19" s="2"/>
      <c r="I19" s="2">
        <f>I18+I17-I16</f>
        <v>7359475.25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180143.52</v>
      </c>
    </row>
    <row r="22" spans="1:22" x14ac:dyDescent="0.25">
      <c r="G22" s="1"/>
      <c r="H22" s="1" t="s">
        <v>39</v>
      </c>
      <c r="I22" s="2">
        <v>42296.14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2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2121039</v>
      </c>
    </row>
    <row r="39" spans="1:23" x14ac:dyDescent="0.2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2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2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2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2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2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25">
      <c r="B14" s="2"/>
      <c r="G14" s="1"/>
      <c r="H14" s="1" t="s">
        <v>31</v>
      </c>
      <c r="I14" s="2">
        <v>-4140900</v>
      </c>
    </row>
    <row r="15" spans="1:10" x14ac:dyDescent="0.2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21834758.359999999</v>
      </c>
    </row>
    <row r="18" spans="1:22" x14ac:dyDescent="0.25">
      <c r="G18" s="1" t="s">
        <v>12</v>
      </c>
      <c r="H18" s="2"/>
      <c r="I18" s="2">
        <v>40391364</v>
      </c>
    </row>
    <row r="19" spans="1:22" x14ac:dyDescent="0.25">
      <c r="A19" s="2"/>
      <c r="G19" s="1" t="s">
        <v>24</v>
      </c>
      <c r="H19" s="2"/>
      <c r="I19" s="2">
        <f>I18+I17-I16</f>
        <v>7226122.3599999994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179731.3</v>
      </c>
    </row>
    <row r="22" spans="1:22" x14ac:dyDescent="0.25">
      <c r="G22" s="1"/>
      <c r="H22" s="1" t="s">
        <v>39</v>
      </c>
      <c r="I22" s="2">
        <v>42201.03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2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2777672</v>
      </c>
    </row>
    <row r="39" spans="1:23" x14ac:dyDescent="0.2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2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2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2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2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25">
      <c r="B14" s="2"/>
      <c r="G14" s="1"/>
      <c r="H14" s="1" t="s">
        <v>31</v>
      </c>
      <c r="I14" s="2">
        <v>-1393980</v>
      </c>
    </row>
    <row r="15" spans="1:10" x14ac:dyDescent="0.2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12339532.99</v>
      </c>
    </row>
    <row r="18" spans="1:22" x14ac:dyDescent="0.25">
      <c r="G18" s="1" t="s">
        <v>12</v>
      </c>
      <c r="H18" s="2"/>
      <c r="I18" s="2">
        <v>52222236</v>
      </c>
    </row>
    <row r="19" spans="1:22" x14ac:dyDescent="0.25">
      <c r="A19" s="2"/>
      <c r="G19" s="1" t="s">
        <v>24</v>
      </c>
      <c r="H19" s="2"/>
      <c r="I19" s="2">
        <f>I18+I17-I16</f>
        <v>9561768.9900000021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168670.47</v>
      </c>
    </row>
    <row r="22" spans="1:22" x14ac:dyDescent="0.25">
      <c r="G22" s="1"/>
      <c r="H22" s="1" t="s">
        <v>39</v>
      </c>
      <c r="I22" s="2">
        <v>39649.4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2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2800189</v>
      </c>
    </row>
    <row r="39" spans="1:23" x14ac:dyDescent="0.2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2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2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2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2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2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25">
      <c r="B14" s="2"/>
      <c r="G14" s="1"/>
      <c r="H14" s="1" t="s">
        <v>31</v>
      </c>
      <c r="I14" s="2">
        <v>-684180</v>
      </c>
    </row>
    <row r="15" spans="1:10" x14ac:dyDescent="0.2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6970559.2999999998</v>
      </c>
    </row>
    <row r="18" spans="1:22" x14ac:dyDescent="0.25">
      <c r="G18" s="1" t="s">
        <v>12</v>
      </c>
      <c r="H18" s="2"/>
      <c r="I18" s="2">
        <v>54838992</v>
      </c>
    </row>
    <row r="19" spans="1:22" x14ac:dyDescent="0.25">
      <c r="A19" s="2"/>
      <c r="G19" s="1" t="s">
        <v>24</v>
      </c>
      <c r="H19" s="2"/>
      <c r="I19" s="2">
        <f>I18+I17-I16</f>
        <v>6809551.299999997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164642.29</v>
      </c>
    </row>
    <row r="22" spans="1:22" x14ac:dyDescent="0.25">
      <c r="G22" s="1"/>
      <c r="H22" s="1" t="s">
        <v>39</v>
      </c>
      <c r="I22" s="2">
        <v>38720.089999999997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2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2301148</v>
      </c>
    </row>
    <row r="39" spans="1:23" x14ac:dyDescent="0.2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2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2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2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2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7603573.5300000003</v>
      </c>
    </row>
    <row r="18" spans="1:22" x14ac:dyDescent="0.25">
      <c r="G18" s="1" t="s">
        <v>12</v>
      </c>
      <c r="H18" s="2"/>
      <c r="I18" s="2">
        <v>54342792</v>
      </c>
    </row>
    <row r="19" spans="1:22" x14ac:dyDescent="0.25">
      <c r="A19" s="2"/>
      <c r="G19" s="1" t="s">
        <v>24</v>
      </c>
      <c r="H19" s="2"/>
      <c r="I19" s="2">
        <f>I18+I17-I16</f>
        <v>6946365.5300000012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161637.42000000001</v>
      </c>
    </row>
    <row r="22" spans="1:22" x14ac:dyDescent="0.25">
      <c r="G22" s="1"/>
      <c r="H22" s="1" t="s">
        <v>39</v>
      </c>
      <c r="I22" s="2">
        <v>38026.86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2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4005070</v>
      </c>
    </row>
    <row r="39" spans="1:23" x14ac:dyDescent="0.2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2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2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2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2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25">
      <c r="B14" s="2"/>
      <c r="G14" s="1"/>
      <c r="H14" s="1" t="s">
        <v>31</v>
      </c>
      <c r="I14" s="2">
        <v>-3480960</v>
      </c>
    </row>
    <row r="15" spans="1:10" x14ac:dyDescent="0.2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8037883.7000000002</v>
      </c>
    </row>
    <row r="18" spans="1:22" x14ac:dyDescent="0.25">
      <c r="G18" s="1" t="s">
        <v>12</v>
      </c>
      <c r="H18" s="2"/>
      <c r="I18" s="2">
        <v>54526548</v>
      </c>
    </row>
    <row r="19" spans="1:22" x14ac:dyDescent="0.25">
      <c r="A19" s="2"/>
      <c r="G19" s="1" t="s">
        <v>24</v>
      </c>
      <c r="H19" s="2"/>
      <c r="I19" s="2">
        <f>I18+I17-I16</f>
        <v>7564431.700000003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160800.14000000001</v>
      </c>
    </row>
    <row r="22" spans="1:22" x14ac:dyDescent="0.25">
      <c r="G22" s="1"/>
      <c r="H22" s="1" t="s">
        <v>39</v>
      </c>
      <c r="I22" s="2">
        <v>37833.69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2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3942906</v>
      </c>
    </row>
    <row r="39" spans="1:23" x14ac:dyDescent="0.2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2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2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2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2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25">
      <c r="B14" s="2"/>
      <c r="G14" s="1"/>
      <c r="H14" s="1" t="s">
        <v>31</v>
      </c>
      <c r="I14" s="2">
        <v>-680640</v>
      </c>
    </row>
    <row r="15" spans="1:10" x14ac:dyDescent="0.2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3582435.28</v>
      </c>
    </row>
    <row r="18" spans="1:22" x14ac:dyDescent="0.25">
      <c r="G18" s="1" t="s">
        <v>12</v>
      </c>
      <c r="H18" s="2"/>
      <c r="I18" s="2">
        <v>56265288</v>
      </c>
    </row>
    <row r="19" spans="1:22" x14ac:dyDescent="0.25">
      <c r="A19" s="2"/>
      <c r="G19" s="1" t="s">
        <v>24</v>
      </c>
      <c r="H19" s="2"/>
      <c r="I19" s="2">
        <f>I18+I17-I16</f>
        <v>4847723.2800000012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155717.37</v>
      </c>
    </row>
    <row r="22" spans="1:22" x14ac:dyDescent="0.25">
      <c r="G22" s="1"/>
      <c r="H22" s="1" t="s">
        <v>39</v>
      </c>
      <c r="I22" s="2">
        <v>36661.11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2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2873255</v>
      </c>
    </row>
    <row r="39" spans="1:23" x14ac:dyDescent="0.2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2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1" ht="15.6" x14ac:dyDescent="0.25">
      <c r="A1" s="7" t="s">
        <v>64</v>
      </c>
    </row>
    <row r="2" spans="1:11" x14ac:dyDescent="0.25">
      <c r="A2" s="8" t="s">
        <v>0</v>
      </c>
      <c r="D2" s="8" t="s">
        <v>9</v>
      </c>
      <c r="G2" s="8" t="s">
        <v>21</v>
      </c>
      <c r="I2" s="2"/>
    </row>
    <row r="3" spans="1:11" x14ac:dyDescent="0.2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2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2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2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2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2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2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2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2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2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25">
      <c r="B14" s="2"/>
      <c r="G14" s="1"/>
      <c r="H14" s="1" t="s">
        <v>31</v>
      </c>
      <c r="I14" s="2">
        <v>-2773680</v>
      </c>
    </row>
    <row r="15" spans="1:11" x14ac:dyDescent="0.2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5241972.51</v>
      </c>
    </row>
    <row r="18" spans="1:22" x14ac:dyDescent="0.25">
      <c r="G18" s="1" t="s">
        <v>12</v>
      </c>
      <c r="H18" s="2"/>
      <c r="I18" s="2">
        <v>55245840</v>
      </c>
    </row>
    <row r="19" spans="1:22" x14ac:dyDescent="0.25">
      <c r="A19" s="2"/>
      <c r="G19" s="1" t="s">
        <v>24</v>
      </c>
      <c r="H19" s="2"/>
      <c r="I19" s="2">
        <f>I18+I17-I16</f>
        <v>5487812.5099999979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153570.64000000001</v>
      </c>
    </row>
    <row r="22" spans="1:22" x14ac:dyDescent="0.25">
      <c r="G22" s="1"/>
      <c r="H22" s="1" t="s">
        <v>39</v>
      </c>
      <c r="I22" s="2">
        <v>36165.879999999997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2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2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2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2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25">
      <c r="B14" s="2"/>
      <c r="G14" s="1"/>
      <c r="H14" s="1" t="s">
        <v>31</v>
      </c>
      <c r="I14" s="2">
        <v>-2784480</v>
      </c>
    </row>
    <row r="15" spans="1:10" x14ac:dyDescent="0.2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6920600.8600000003</v>
      </c>
    </row>
    <row r="18" spans="1:22" x14ac:dyDescent="0.25">
      <c r="G18" s="1" t="s">
        <v>12</v>
      </c>
      <c r="H18" s="2"/>
      <c r="I18" s="2">
        <v>55344624</v>
      </c>
    </row>
    <row r="19" spans="1:22" x14ac:dyDescent="0.25">
      <c r="A19" s="2"/>
      <c r="G19" s="1" t="s">
        <v>24</v>
      </c>
      <c r="H19" s="2"/>
      <c r="I19" s="2">
        <f>I18+I17-I16</f>
        <v>7265224.8599999994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152325.16</v>
      </c>
    </row>
    <row r="22" spans="1:22" x14ac:dyDescent="0.25">
      <c r="G22" s="1"/>
      <c r="H22" s="1" t="s">
        <v>39</v>
      </c>
      <c r="I22" s="2">
        <v>35878.53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2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2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2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2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25">
      <c r="B14" s="2"/>
      <c r="G14" s="1"/>
      <c r="H14" s="1" t="s">
        <v>31</v>
      </c>
      <c r="I14" s="2">
        <v>-1408200</v>
      </c>
    </row>
    <row r="15" spans="1:10" x14ac:dyDescent="0.2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4813600.43</v>
      </c>
    </row>
    <row r="18" spans="1:22" x14ac:dyDescent="0.25">
      <c r="G18" s="1" t="s">
        <v>12</v>
      </c>
      <c r="H18" s="2"/>
      <c r="I18" s="2">
        <v>56958984</v>
      </c>
    </row>
    <row r="19" spans="1:22" x14ac:dyDescent="0.25">
      <c r="A19" s="2"/>
      <c r="G19" s="1" t="s">
        <v>24</v>
      </c>
      <c r="H19" s="2"/>
      <c r="I19" s="2">
        <f>I18+I17-I16</f>
        <v>6772584.4299999997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149947.38</v>
      </c>
    </row>
    <row r="22" spans="1:22" x14ac:dyDescent="0.25">
      <c r="G22" s="1"/>
      <c r="H22" s="1" t="s">
        <v>39</v>
      </c>
      <c r="I22" s="2">
        <v>35329.96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2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2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2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2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2939176.36</v>
      </c>
    </row>
    <row r="18" spans="1:22" x14ac:dyDescent="0.25">
      <c r="G18" s="1" t="s">
        <v>12</v>
      </c>
      <c r="H18" s="2"/>
      <c r="I18" s="2">
        <v>55153980</v>
      </c>
    </row>
    <row r="19" spans="1:22" x14ac:dyDescent="0.25">
      <c r="A19" s="2"/>
      <c r="G19" s="1" t="s">
        <v>24</v>
      </c>
      <c r="H19" s="2"/>
      <c r="I19" s="2">
        <f>I18+I17-I16</f>
        <v>6093156.3599999994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148972.37</v>
      </c>
    </row>
    <row r="22" spans="1:22" x14ac:dyDescent="0.25">
      <c r="G22" s="1"/>
      <c r="H22" s="1" t="s">
        <v>39</v>
      </c>
      <c r="I22" s="2">
        <v>35105.03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2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702002</v>
      </c>
    </row>
    <row r="39" spans="1:23" x14ac:dyDescent="0.2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2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2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2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2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5077912.95</v>
      </c>
    </row>
    <row r="18" spans="1:22" x14ac:dyDescent="0.25">
      <c r="G18" s="1" t="s">
        <v>12</v>
      </c>
      <c r="H18" s="2"/>
      <c r="I18" s="2">
        <v>52907892</v>
      </c>
    </row>
    <row r="19" spans="1:22" x14ac:dyDescent="0.25">
      <c r="A19" s="2"/>
      <c r="G19" s="1" t="s">
        <v>24</v>
      </c>
      <c r="H19" s="2"/>
      <c r="I19" s="2">
        <f>I18+I17-I16</f>
        <v>5985804.950000003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147860.09</v>
      </c>
    </row>
    <row r="22" spans="1:22" x14ac:dyDescent="0.25">
      <c r="G22" s="1"/>
      <c r="H22" s="1" t="s">
        <v>39</v>
      </c>
      <c r="I22" s="2">
        <v>34848.44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2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2340829</v>
      </c>
    </row>
    <row r="39" spans="1:23" x14ac:dyDescent="0.2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2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2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2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25">
      <c r="A16" s="1"/>
      <c r="B16" s="2"/>
      <c r="G16" s="1" t="s">
        <v>5</v>
      </c>
      <c r="H16" s="2"/>
      <c r="I16" s="2">
        <v>49000000</v>
      </c>
    </row>
    <row r="17" spans="1:22" x14ac:dyDescent="0.25">
      <c r="A17" s="6"/>
      <c r="B17" s="2"/>
      <c r="G17" s="1" t="s">
        <v>26</v>
      </c>
      <c r="H17" s="2"/>
      <c r="I17" s="2">
        <v>3947497.7</v>
      </c>
    </row>
    <row r="18" spans="1:22" x14ac:dyDescent="0.25">
      <c r="G18" s="1" t="s">
        <v>12</v>
      </c>
      <c r="H18" s="2"/>
      <c r="I18" s="2">
        <v>52080156</v>
      </c>
    </row>
    <row r="19" spans="1:22" x14ac:dyDescent="0.25">
      <c r="A19" s="2"/>
      <c r="G19" s="1" t="s">
        <v>24</v>
      </c>
      <c r="H19" s="2"/>
      <c r="I19" s="2">
        <f>I18+I17-I16</f>
        <v>7027653.700000003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/>
    </row>
    <row r="22" spans="1:22" x14ac:dyDescent="0.25">
      <c r="G22" s="1"/>
      <c r="H22" s="1" t="s">
        <v>39</v>
      </c>
      <c r="I22" s="2"/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2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1690730</v>
      </c>
    </row>
    <row r="39" spans="1:23" x14ac:dyDescent="0.2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2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2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2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2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2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5568570.7999999998</v>
      </c>
    </row>
    <row r="18" spans="1:22" x14ac:dyDescent="0.25">
      <c r="G18" s="1" t="s">
        <v>12</v>
      </c>
      <c r="H18" s="2"/>
      <c r="I18" s="2">
        <v>49295808</v>
      </c>
    </row>
    <row r="19" spans="1:22" x14ac:dyDescent="0.25">
      <c r="A19" s="2"/>
      <c r="G19" s="1" t="s">
        <v>24</v>
      </c>
      <c r="H19" s="2"/>
      <c r="I19" s="2">
        <f>I18+I17-I16</f>
        <v>8864378.799999997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145047.62</v>
      </c>
    </row>
    <row r="22" spans="1:22" x14ac:dyDescent="0.25">
      <c r="G22" s="1"/>
      <c r="H22" s="1" t="s">
        <v>39</v>
      </c>
      <c r="I22" s="2">
        <v>34199.589999999997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2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2229184</v>
      </c>
    </row>
    <row r="39" spans="1:23" x14ac:dyDescent="0.2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2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2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2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2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2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5206287.5199999996</v>
      </c>
    </row>
    <row r="18" spans="1:22" x14ac:dyDescent="0.25">
      <c r="G18" s="1" t="s">
        <v>12</v>
      </c>
      <c r="H18" s="2"/>
      <c r="I18" s="2">
        <v>49469928</v>
      </c>
    </row>
    <row r="19" spans="1:22" x14ac:dyDescent="0.25">
      <c r="A19" s="2"/>
      <c r="G19" s="1" t="s">
        <v>24</v>
      </c>
      <c r="H19" s="2"/>
      <c r="I19" s="2">
        <f>I18+I17-I16</f>
        <v>8676215.5199999958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143917.4</v>
      </c>
    </row>
    <row r="22" spans="1:22" x14ac:dyDescent="0.25">
      <c r="G22" s="1"/>
      <c r="H22" s="1" t="s">
        <v>39</v>
      </c>
      <c r="I22" s="2">
        <v>33938.870000000003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2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2401519</v>
      </c>
    </row>
    <row r="39" spans="1:23" x14ac:dyDescent="0.2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2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2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2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2472865.16</v>
      </c>
    </row>
    <row r="18" spans="1:22" x14ac:dyDescent="0.25">
      <c r="G18" s="1" t="s">
        <v>12</v>
      </c>
      <c r="H18" s="2"/>
      <c r="I18" s="2">
        <v>49556568</v>
      </c>
    </row>
    <row r="19" spans="1:22" x14ac:dyDescent="0.25">
      <c r="A19" s="2"/>
      <c r="G19" s="1" t="s">
        <v>24</v>
      </c>
      <c r="H19" s="2"/>
      <c r="I19" s="2">
        <f>I18+I17-I16</f>
        <v>9029433.1599999964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143212.44</v>
      </c>
    </row>
    <row r="22" spans="1:22" x14ac:dyDescent="0.25">
      <c r="G22" s="1"/>
      <c r="H22" s="1" t="s">
        <v>39</v>
      </c>
      <c r="I22" s="2">
        <v>33776.230000000003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2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2294372</v>
      </c>
    </row>
    <row r="39" spans="1:23" x14ac:dyDescent="0.2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2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2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2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3817188.78</v>
      </c>
    </row>
    <row r="18" spans="1:22" x14ac:dyDescent="0.25">
      <c r="G18" s="1" t="s">
        <v>12</v>
      </c>
      <c r="H18" s="2"/>
      <c r="I18" s="2">
        <v>49847256</v>
      </c>
    </row>
    <row r="19" spans="1:22" x14ac:dyDescent="0.25">
      <c r="A19" s="2"/>
      <c r="G19" s="1" t="s">
        <v>24</v>
      </c>
      <c r="H19" s="2"/>
      <c r="I19" s="2">
        <f>I18+I17-I16</f>
        <v>10664444.780000001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142507.5</v>
      </c>
    </row>
    <row r="22" spans="1:22" x14ac:dyDescent="0.25">
      <c r="G22" s="1"/>
      <c r="H22" s="1" t="s">
        <v>39</v>
      </c>
      <c r="I22" s="2">
        <v>33613.61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2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2391968</v>
      </c>
    </row>
    <row r="39" spans="1:23" x14ac:dyDescent="0.2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2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2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2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2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2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4572537.16</v>
      </c>
    </row>
    <row r="18" spans="1:22" x14ac:dyDescent="0.25">
      <c r="G18" s="1" t="s">
        <v>12</v>
      </c>
      <c r="H18" s="2"/>
      <c r="I18" s="2">
        <v>45848544</v>
      </c>
    </row>
    <row r="19" spans="1:22" x14ac:dyDescent="0.25">
      <c r="A19" s="2"/>
      <c r="G19" s="1" t="s">
        <v>24</v>
      </c>
      <c r="H19" s="2"/>
      <c r="I19" s="2">
        <f>I18+I17-I16</f>
        <v>10421081.159999996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140373.26</v>
      </c>
    </row>
    <row r="22" spans="1:22" x14ac:dyDescent="0.25">
      <c r="G22" s="1"/>
      <c r="H22" s="1" t="s">
        <v>39</v>
      </c>
      <c r="I22" s="2">
        <v>33121.230000000003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2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2297846</v>
      </c>
    </row>
    <row r="39" spans="1:23" x14ac:dyDescent="0.2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2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2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2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2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2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9450355.3900000006</v>
      </c>
    </row>
    <row r="18" spans="1:22" x14ac:dyDescent="0.25">
      <c r="G18" s="1" t="s">
        <v>12</v>
      </c>
      <c r="H18" s="2"/>
      <c r="I18" s="2">
        <v>41894904</v>
      </c>
    </row>
    <row r="19" spans="1:22" x14ac:dyDescent="0.25">
      <c r="A19" s="2"/>
      <c r="G19" s="1" t="s">
        <v>24</v>
      </c>
      <c r="H19" s="2"/>
      <c r="I19" s="2">
        <f>I18+I17-I16</f>
        <v>11345259.390000001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138019.89000000001</v>
      </c>
    </row>
    <row r="22" spans="1:22" x14ac:dyDescent="0.25">
      <c r="G22" s="1"/>
      <c r="H22" s="1" t="s">
        <v>39</v>
      </c>
      <c r="I22" s="2">
        <v>32578.29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2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2154706</v>
      </c>
    </row>
    <row r="39" spans="1:23" x14ac:dyDescent="0.2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2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 t="s">
        <v>109</v>
      </c>
    </row>
    <row r="45" spans="1:23" x14ac:dyDescent="0.2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2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2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2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2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2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2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2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2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2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2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2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8896557.2200000007</v>
      </c>
    </row>
    <row r="18" spans="1:22" x14ac:dyDescent="0.25">
      <c r="G18" s="1" t="s">
        <v>12</v>
      </c>
      <c r="H18" s="2"/>
      <c r="I18" s="2">
        <v>42489444</v>
      </c>
    </row>
    <row r="19" spans="1:22" x14ac:dyDescent="0.25">
      <c r="A19" s="2"/>
      <c r="G19" s="1" t="s">
        <v>24</v>
      </c>
      <c r="H19" s="2"/>
      <c r="I19" s="2">
        <f>I18+I17-I16</f>
        <v>11386001.219999999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137309.70000000001</v>
      </c>
    </row>
    <row r="22" spans="1:22" x14ac:dyDescent="0.25">
      <c r="G22" s="1"/>
      <c r="H22" s="1" t="s">
        <v>39</v>
      </c>
      <c r="I22" s="2">
        <v>32414.46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2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3704683</v>
      </c>
    </row>
    <row r="39" spans="1:23" x14ac:dyDescent="0.2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2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2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2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2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2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2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25">
      <c r="B14" s="2"/>
      <c r="G14" s="1"/>
      <c r="H14" s="1" t="s">
        <v>31</v>
      </c>
      <c r="I14" s="2">
        <v>-702000</v>
      </c>
    </row>
    <row r="15" spans="1:10" x14ac:dyDescent="0.2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9863509.7699999996</v>
      </c>
    </row>
    <row r="18" spans="1:22" x14ac:dyDescent="0.25">
      <c r="G18" s="1" t="s">
        <v>12</v>
      </c>
      <c r="H18" s="2"/>
      <c r="I18" s="2">
        <v>41779560</v>
      </c>
    </row>
    <row r="19" spans="1:22" x14ac:dyDescent="0.25">
      <c r="A19" s="2"/>
      <c r="G19" s="1" t="s">
        <v>24</v>
      </c>
      <c r="H19" s="2"/>
      <c r="I19" s="2">
        <f>I18+I17-I16</f>
        <v>11643069.769999996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135452.22</v>
      </c>
    </row>
    <row r="22" spans="1:22" x14ac:dyDescent="0.25">
      <c r="G22" s="1"/>
      <c r="H22" s="1" t="s">
        <v>39</v>
      </c>
      <c r="I22" s="2">
        <v>31985.91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2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2720108</v>
      </c>
    </row>
    <row r="39" spans="1:23" x14ac:dyDescent="0.2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2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2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2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2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14099478</v>
      </c>
    </row>
    <row r="18" spans="1:22" x14ac:dyDescent="0.25">
      <c r="G18" s="1" t="s">
        <v>12</v>
      </c>
      <c r="H18" s="2"/>
      <c r="I18" s="2">
        <v>39662868</v>
      </c>
    </row>
    <row r="19" spans="1:22" x14ac:dyDescent="0.25">
      <c r="A19" s="2"/>
      <c r="G19" s="1" t="s">
        <v>24</v>
      </c>
      <c r="H19" s="2"/>
      <c r="I19" s="2">
        <f>I18+I17-I16</f>
        <v>8762346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134462.87</v>
      </c>
    </row>
    <row r="22" spans="1:22" x14ac:dyDescent="0.25">
      <c r="G22" s="1"/>
      <c r="H22" s="1" t="s">
        <v>39</v>
      </c>
      <c r="I22" s="2">
        <v>31757.68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2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4771758</v>
      </c>
    </row>
    <row r="39" spans="1:23" x14ac:dyDescent="0.2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2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2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2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2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2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25">
      <c r="B14" s="2"/>
      <c r="G14" s="1"/>
      <c r="H14" s="1" t="s">
        <v>31</v>
      </c>
      <c r="I14" s="2">
        <v>-1423320</v>
      </c>
    </row>
    <row r="15" spans="1:10" x14ac:dyDescent="0.2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7763450.46</v>
      </c>
    </row>
    <row r="18" spans="1:22" x14ac:dyDescent="0.25">
      <c r="G18" s="1" t="s">
        <v>12</v>
      </c>
      <c r="H18" s="2"/>
      <c r="I18" s="2">
        <v>46730316</v>
      </c>
    </row>
    <row r="19" spans="1:22" x14ac:dyDescent="0.25">
      <c r="A19" s="2"/>
      <c r="G19" s="1" t="s">
        <v>24</v>
      </c>
      <c r="H19" s="2"/>
      <c r="I19" s="2">
        <f>I18+I17-I16</f>
        <v>9493766.4600000009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120859.04</v>
      </c>
    </row>
    <row r="22" spans="1:22" x14ac:dyDescent="0.25">
      <c r="G22" s="1"/>
      <c r="H22" s="1" t="s">
        <v>39</v>
      </c>
      <c r="I22" s="2">
        <v>28619.22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2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3428785</v>
      </c>
    </row>
    <row r="39" spans="1:23" x14ac:dyDescent="0.2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2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2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2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2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2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25">
      <c r="B14" s="2"/>
      <c r="G14" s="1"/>
      <c r="H14" s="1" t="s">
        <v>31</v>
      </c>
      <c r="I14" s="2">
        <v>-2122260</v>
      </c>
    </row>
    <row r="15" spans="1:10" x14ac:dyDescent="0.2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5027780.68</v>
      </c>
    </row>
    <row r="18" spans="1:22" x14ac:dyDescent="0.25">
      <c r="G18" s="1" t="s">
        <v>12</v>
      </c>
      <c r="H18" s="2"/>
      <c r="I18" s="2">
        <v>46440600</v>
      </c>
    </row>
    <row r="19" spans="1:22" x14ac:dyDescent="0.25">
      <c r="A19" s="2"/>
      <c r="G19" s="1" t="s">
        <v>24</v>
      </c>
      <c r="H19" s="2"/>
      <c r="I19" s="2">
        <f>I18+I17-I16</f>
        <v>9468380.6799999997</v>
      </c>
    </row>
    <row r="20" spans="1:22" x14ac:dyDescent="0.25">
      <c r="G20" s="1" t="s">
        <v>33</v>
      </c>
      <c r="I20" s="2"/>
      <c r="N20" s="2"/>
    </row>
    <row r="21" spans="1:22" x14ac:dyDescent="0.25">
      <c r="G21" s="1"/>
      <c r="H21" s="1" t="s">
        <v>38</v>
      </c>
      <c r="I21" s="2">
        <v>119800.44</v>
      </c>
    </row>
    <row r="22" spans="1:22" x14ac:dyDescent="0.25">
      <c r="G22" s="1"/>
      <c r="H22" s="1" t="s">
        <v>39</v>
      </c>
      <c r="I22" s="2">
        <v>28375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2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4291867</v>
      </c>
    </row>
    <row r="39" spans="1:23" x14ac:dyDescent="0.2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2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2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2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2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2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2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2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219666540</v>
      </c>
    </row>
    <row r="16" spans="1:9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7087420.1100000003</v>
      </c>
    </row>
    <row r="18" spans="1:22" x14ac:dyDescent="0.25">
      <c r="G18" s="1" t="s">
        <v>12</v>
      </c>
      <c r="H18" s="2"/>
      <c r="I18" s="2">
        <v>43933308</v>
      </c>
    </row>
    <row r="19" spans="1:22" x14ac:dyDescent="0.25">
      <c r="A19" s="2"/>
      <c r="G19" s="1" t="s">
        <v>24</v>
      </c>
      <c r="H19" s="2"/>
      <c r="I19" s="2">
        <f>I18+I17-I16</f>
        <v>9020728.1099999994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118095.08</v>
      </c>
    </row>
    <row r="22" spans="1:22" x14ac:dyDescent="0.25">
      <c r="G22" s="1"/>
      <c r="H22" s="1" t="s">
        <v>39</v>
      </c>
      <c r="I22" s="2">
        <v>27981.57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2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4104507</v>
      </c>
    </row>
    <row r="39" spans="1:23" x14ac:dyDescent="0.2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2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2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2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2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2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2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2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2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207847920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6693089.9199999999</v>
      </c>
    </row>
    <row r="18" spans="1:22" x14ac:dyDescent="0.25">
      <c r="G18" s="1" t="s">
        <v>12</v>
      </c>
      <c r="H18" s="2"/>
      <c r="I18" s="2">
        <v>41569584</v>
      </c>
    </row>
    <row r="19" spans="1:22" x14ac:dyDescent="0.25">
      <c r="A19" s="2"/>
      <c r="G19" s="1" t="s">
        <v>24</v>
      </c>
      <c r="H19" s="2"/>
      <c r="I19" s="2">
        <f>I18+I17-I16</f>
        <v>9262673.9200000018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116747.81</v>
      </c>
    </row>
    <row r="22" spans="1:22" x14ac:dyDescent="0.25">
      <c r="G22" s="1"/>
      <c r="H22" s="1" t="s">
        <v>39</v>
      </c>
      <c r="I22" s="2">
        <v>27670.76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2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2624840</v>
      </c>
    </row>
    <row r="39" spans="1:23" x14ac:dyDescent="0.2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2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2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2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2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2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201528180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7226448.0800000001</v>
      </c>
    </row>
    <row r="18" spans="1:22" x14ac:dyDescent="0.25">
      <c r="G18" s="1" t="s">
        <v>12</v>
      </c>
      <c r="H18" s="2"/>
      <c r="I18" s="2">
        <v>40324932</v>
      </c>
    </row>
    <row r="19" spans="1:22" x14ac:dyDescent="0.25">
      <c r="A19" s="2"/>
      <c r="G19" s="1" t="s">
        <v>24</v>
      </c>
      <c r="H19" s="2"/>
      <c r="I19" s="2">
        <f>I18+I17-I16</f>
        <v>8551380.0799999982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2571442</v>
      </c>
    </row>
    <row r="39" spans="1:23" x14ac:dyDescent="0.2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2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2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2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2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2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200623740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6537948.0800000001</v>
      </c>
    </row>
    <row r="18" spans="1:22" x14ac:dyDescent="0.25">
      <c r="G18" s="1" t="s">
        <v>12</v>
      </c>
      <c r="H18" s="2"/>
      <c r="I18" s="2">
        <v>40124748</v>
      </c>
    </row>
    <row r="19" spans="1:22" x14ac:dyDescent="0.25">
      <c r="A19" s="2"/>
      <c r="G19" s="1" t="s">
        <v>24</v>
      </c>
      <c r="H19" s="2"/>
      <c r="I19" s="2">
        <f>I18+I17-I16</f>
        <v>7662696.0799999982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2471078</v>
      </c>
    </row>
    <row r="39" spans="1:23" x14ac:dyDescent="0.2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2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2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2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2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2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2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2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178714020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10082890.75</v>
      </c>
    </row>
    <row r="18" spans="1:22" x14ac:dyDescent="0.25">
      <c r="G18" s="1" t="s">
        <v>12</v>
      </c>
      <c r="H18" s="2"/>
      <c r="I18" s="2">
        <v>35742804</v>
      </c>
    </row>
    <row r="19" spans="1:22" x14ac:dyDescent="0.25">
      <c r="A19" s="2"/>
      <c r="G19" s="1" t="s">
        <v>24</v>
      </c>
      <c r="H19" s="2"/>
      <c r="I19" s="2">
        <f>I18+I17-I16</f>
        <v>6825694.75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113936.03</v>
      </c>
    </row>
    <row r="22" spans="1:22" x14ac:dyDescent="0.25">
      <c r="G22" s="1"/>
      <c r="H22" s="1" t="s">
        <v>39</v>
      </c>
      <c r="I22" s="2">
        <v>27007.17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2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3162008</v>
      </c>
    </row>
    <row r="39" spans="1:23" x14ac:dyDescent="0.2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2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2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2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2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2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171777660</v>
      </c>
    </row>
    <row r="16" spans="1:9" x14ac:dyDescent="0.25">
      <c r="A16" s="1"/>
      <c r="B16" s="2"/>
      <c r="G16" s="1" t="s">
        <v>5</v>
      </c>
      <c r="H16" s="2"/>
      <c r="I16" s="2">
        <v>34000000</v>
      </c>
    </row>
    <row r="17" spans="1:22" x14ac:dyDescent="0.25">
      <c r="A17" s="6"/>
      <c r="B17" s="2"/>
      <c r="G17" s="1" t="s">
        <v>26</v>
      </c>
      <c r="H17" s="2"/>
      <c r="I17" s="2">
        <v>5813314.5599999996</v>
      </c>
    </row>
    <row r="18" spans="1:22" x14ac:dyDescent="0.25">
      <c r="G18" s="1" t="s">
        <v>12</v>
      </c>
      <c r="H18" s="2"/>
      <c r="I18" s="2">
        <v>34355532</v>
      </c>
    </row>
    <row r="19" spans="1:22" x14ac:dyDescent="0.25">
      <c r="A19" s="2"/>
      <c r="G19" s="1" t="s">
        <v>24</v>
      </c>
      <c r="H19" s="2"/>
      <c r="I19" s="2">
        <f>I18+I17-I16</f>
        <v>6168846.5600000024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113169.85</v>
      </c>
    </row>
    <row r="22" spans="1:22" x14ac:dyDescent="0.25">
      <c r="G22" s="1"/>
      <c r="H22" s="1" t="s">
        <v>39</v>
      </c>
      <c r="I22" s="2">
        <v>26826.36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2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3134443</v>
      </c>
    </row>
    <row r="39" spans="1:23" x14ac:dyDescent="0.2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2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2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2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2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2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2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2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2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158351400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4074716.09</v>
      </c>
    </row>
    <row r="18" spans="1:22" x14ac:dyDescent="0.25">
      <c r="G18" s="1" t="s">
        <v>12</v>
      </c>
      <c r="H18" s="2"/>
      <c r="I18" s="2">
        <v>31670280</v>
      </c>
    </row>
    <row r="19" spans="1:22" x14ac:dyDescent="0.25">
      <c r="A19" s="2"/>
      <c r="G19" s="1" t="s">
        <v>24</v>
      </c>
      <c r="H19" s="2"/>
      <c r="I19" s="2">
        <f>I18+I17-I16</f>
        <v>6744996.0900000036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111769.99</v>
      </c>
    </row>
    <row r="22" spans="1:22" x14ac:dyDescent="0.25">
      <c r="G22" s="1"/>
      <c r="H22" s="1" t="s">
        <v>39</v>
      </c>
      <c r="I22" s="2">
        <v>26495.98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2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2619825</v>
      </c>
    </row>
    <row r="39" spans="1:23" x14ac:dyDescent="0.2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2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2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2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2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2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2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2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153544080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5154957.25</v>
      </c>
    </row>
    <row r="18" spans="1:22" x14ac:dyDescent="0.25">
      <c r="G18" s="1" t="s">
        <v>12</v>
      </c>
      <c r="H18" s="2"/>
      <c r="I18" s="2">
        <v>30708816</v>
      </c>
    </row>
    <row r="19" spans="1:22" x14ac:dyDescent="0.25">
      <c r="A19" s="2"/>
      <c r="G19" s="1" t="s">
        <v>24</v>
      </c>
      <c r="H19" s="2"/>
      <c r="I19" s="2">
        <f>I18+I17-I16</f>
        <v>6863773.25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110718.45</v>
      </c>
    </row>
    <row r="22" spans="1:22" x14ac:dyDescent="0.25">
      <c r="G22" s="1"/>
      <c r="H22" s="1" t="s">
        <v>39</v>
      </c>
      <c r="I22" s="2">
        <v>26247.82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2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2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2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2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2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2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2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25">
      <c r="B14" s="2"/>
      <c r="G14" s="1"/>
      <c r="H14" s="1" t="s">
        <v>31</v>
      </c>
      <c r="I14" s="2"/>
    </row>
    <row r="15" spans="1:9" x14ac:dyDescent="0.25">
      <c r="A15" s="1"/>
      <c r="B15" s="2"/>
      <c r="G15" s="1"/>
      <c r="H15" s="1" t="s">
        <v>32</v>
      </c>
      <c r="I15" s="2">
        <f>I14+I13</f>
        <v>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/>
    </row>
    <row r="18" spans="1:22" x14ac:dyDescent="0.25">
      <c r="G18" s="1" t="s">
        <v>12</v>
      </c>
      <c r="H18" s="2"/>
      <c r="I18" s="2"/>
    </row>
    <row r="19" spans="1:22" x14ac:dyDescent="0.25">
      <c r="A19" s="2"/>
      <c r="G19" s="1" t="s">
        <v>24</v>
      </c>
      <c r="H19" s="2"/>
      <c r="I19" s="2">
        <f>I18+I17-I16</f>
        <v>-29000000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109240.15</v>
      </c>
    </row>
    <row r="22" spans="1:22" x14ac:dyDescent="0.25">
      <c r="G22" s="1"/>
      <c r="H22" s="1" t="s">
        <v>39</v>
      </c>
      <c r="I22" s="2">
        <v>25898.94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2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2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2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2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2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2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2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25">
      <c r="B14" s="2"/>
      <c r="G14" s="1"/>
      <c r="H14" s="1" t="s">
        <v>31</v>
      </c>
      <c r="I14" s="2">
        <v>-706920</v>
      </c>
    </row>
    <row r="15" spans="1:9" x14ac:dyDescent="0.25">
      <c r="A15" s="1"/>
      <c r="B15" s="2"/>
      <c r="G15" s="1"/>
      <c r="H15" s="1" t="s">
        <v>32</v>
      </c>
      <c r="I15" s="2">
        <f>I14+I13</f>
        <v>131800020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10180449.310000001</v>
      </c>
    </row>
    <row r="18" spans="1:22" x14ac:dyDescent="0.25">
      <c r="G18" s="1" t="s">
        <v>12</v>
      </c>
      <c r="H18" s="2"/>
      <c r="I18" s="2">
        <v>26501388</v>
      </c>
    </row>
    <row r="19" spans="1:22" x14ac:dyDescent="0.25">
      <c r="A19" s="2"/>
      <c r="G19" s="1" t="s">
        <v>24</v>
      </c>
      <c r="H19" s="2"/>
      <c r="I19" s="2">
        <f>I18+I17-I16</f>
        <v>7681837.3100000024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108319.95</v>
      </c>
    </row>
    <row r="22" spans="1:22" x14ac:dyDescent="0.25">
      <c r="G22" s="1"/>
      <c r="H22" s="1" t="s">
        <v>39</v>
      </c>
      <c r="I22" s="2">
        <v>25681.759999999998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2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356545</v>
      </c>
    </row>
    <row r="39" spans="1:23" x14ac:dyDescent="0.2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2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5.6" x14ac:dyDescent="0.25">
      <c r="A45" s="7" t="s">
        <v>109</v>
      </c>
    </row>
    <row r="46" spans="1:23" x14ac:dyDescent="0.2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2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2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2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2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2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2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2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2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2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2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2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2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2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2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2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2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130241040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10461250.710000001</v>
      </c>
    </row>
    <row r="18" spans="1:22" x14ac:dyDescent="0.25">
      <c r="G18" s="1" t="s">
        <v>12</v>
      </c>
      <c r="H18" s="2"/>
      <c r="I18" s="2">
        <v>26015988</v>
      </c>
    </row>
    <row r="19" spans="1:22" x14ac:dyDescent="0.25">
      <c r="A19" s="2"/>
      <c r="G19" s="1" t="s">
        <v>24</v>
      </c>
      <c r="H19" s="2"/>
      <c r="I19" s="2">
        <f>I18+I17-I16</f>
        <v>7477238.7100000009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107619.01</v>
      </c>
    </row>
    <row r="22" spans="1:22" x14ac:dyDescent="0.25">
      <c r="G22" s="1"/>
      <c r="H22" s="1" t="s">
        <v>39</v>
      </c>
      <c r="I22" s="2">
        <v>25516.36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2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2688886</v>
      </c>
    </row>
    <row r="39" spans="1:23" x14ac:dyDescent="0.2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2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2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2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2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2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2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129047520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10177362.6</v>
      </c>
    </row>
    <row r="18" spans="1:22" x14ac:dyDescent="0.25">
      <c r="G18" s="1" t="s">
        <v>12</v>
      </c>
      <c r="H18" s="2"/>
      <c r="I18" s="2">
        <v>25809504</v>
      </c>
    </row>
    <row r="19" spans="1:22" x14ac:dyDescent="0.25">
      <c r="A19" s="2"/>
      <c r="G19" s="1" t="s">
        <v>24</v>
      </c>
      <c r="H19" s="2"/>
      <c r="I19" s="2">
        <f>I18+I17-I16</f>
        <v>6986866.6000000015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107407.64</v>
      </c>
    </row>
    <row r="22" spans="1:22" x14ac:dyDescent="0.25">
      <c r="G22" s="1"/>
      <c r="H22" s="1" t="s">
        <v>39</v>
      </c>
      <c r="I22" s="2">
        <v>25466.47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2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1942382</v>
      </c>
    </row>
    <row r="39" spans="1:23" x14ac:dyDescent="0.2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2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2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2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2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2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25">
      <c r="B14" s="2"/>
      <c r="G14" s="1"/>
      <c r="H14" s="1" t="s">
        <v>31</v>
      </c>
      <c r="I14" s="2">
        <v>-704904</v>
      </c>
    </row>
    <row r="15" spans="1:9" x14ac:dyDescent="0.25">
      <c r="A15" s="1"/>
      <c r="B15" s="2"/>
      <c r="G15" s="1"/>
      <c r="H15" s="1" t="s">
        <v>32</v>
      </c>
      <c r="I15" s="2">
        <f>I14+I13</f>
        <v>125911116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11095991.43</v>
      </c>
    </row>
    <row r="18" spans="1:22" x14ac:dyDescent="0.25">
      <c r="G18" s="1" t="s">
        <v>12</v>
      </c>
      <c r="H18" s="2"/>
      <c r="I18" s="2">
        <v>25259244</v>
      </c>
    </row>
    <row r="19" spans="1:22" x14ac:dyDescent="0.25">
      <c r="A19" s="2"/>
      <c r="G19" s="1" t="s">
        <v>24</v>
      </c>
      <c r="H19" s="2"/>
      <c r="I19" s="2">
        <f>I18+I17-I16</f>
        <v>7355235.4299999997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106635.98</v>
      </c>
    </row>
    <row r="22" spans="1:22" x14ac:dyDescent="0.25">
      <c r="G22" s="1"/>
      <c r="H22" s="1" t="s">
        <v>39</v>
      </c>
      <c r="I22" s="2">
        <v>25283.64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2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1753451</v>
      </c>
    </row>
    <row r="39" spans="1:23" x14ac:dyDescent="0.2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2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2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2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2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2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25">
      <c r="B14" s="2"/>
      <c r="G14" s="1"/>
      <c r="H14" s="1" t="s">
        <v>31</v>
      </c>
      <c r="I14" s="2">
        <v>-697200</v>
      </c>
    </row>
    <row r="15" spans="1:9" x14ac:dyDescent="0.25">
      <c r="A15" s="1"/>
      <c r="B15" s="2"/>
      <c r="G15" s="1"/>
      <c r="H15" s="1" t="s">
        <v>32</v>
      </c>
      <c r="I15" s="2">
        <f>I14+I13</f>
        <v>120607680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19868378.710000001</v>
      </c>
    </row>
    <row r="18" spans="1:22" x14ac:dyDescent="0.25">
      <c r="G18" s="1" t="s">
        <v>12</v>
      </c>
      <c r="H18" s="2"/>
      <c r="I18" s="2">
        <v>24262980</v>
      </c>
    </row>
    <row r="19" spans="1:22" x14ac:dyDescent="0.25">
      <c r="A19" s="2"/>
      <c r="G19" s="1" t="s">
        <v>24</v>
      </c>
      <c r="H19" s="2"/>
      <c r="I19" s="2">
        <f>I18+I17-I16</f>
        <v>6131358.7100000009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102428.37</v>
      </c>
    </row>
    <row r="22" spans="1:22" x14ac:dyDescent="0.25">
      <c r="G22" s="1"/>
      <c r="H22" s="1" t="s">
        <v>39</v>
      </c>
      <c r="I22" s="2">
        <v>24291.360000000001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2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2240518</v>
      </c>
    </row>
    <row r="39" spans="1:23" x14ac:dyDescent="0.2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2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zoomScale="80" zoomScaleNormal="80" workbookViewId="0">
      <selection activeCell="A51" sqref="A5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2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2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2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2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120988440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20235274.260000002</v>
      </c>
    </row>
    <row r="18" spans="1:22" x14ac:dyDescent="0.25">
      <c r="G18" s="1" t="s">
        <v>12</v>
      </c>
      <c r="H18" s="2"/>
      <c r="I18" s="2">
        <v>24197148</v>
      </c>
    </row>
    <row r="19" spans="1:22" x14ac:dyDescent="0.25">
      <c r="A19" s="2"/>
      <c r="G19" s="1" t="s">
        <v>24</v>
      </c>
      <c r="H19" s="2"/>
      <c r="I19" s="2">
        <f>I18+I17-I16</f>
        <v>6432422.2600000054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99760.75</v>
      </c>
    </row>
    <row r="22" spans="1:22" x14ac:dyDescent="0.25">
      <c r="G22" s="1"/>
      <c r="H22" s="1" t="s">
        <v>39</v>
      </c>
      <c r="I22" s="2">
        <v>23661.81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2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1291927</v>
      </c>
    </row>
    <row r="39" spans="1:23" x14ac:dyDescent="0.2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2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5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5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I21" sqref="I21: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2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2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2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2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2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157591140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19317152.66</v>
      </c>
    </row>
    <row r="18" spans="1:22" x14ac:dyDescent="0.25">
      <c r="G18" s="1" t="s">
        <v>12</v>
      </c>
      <c r="H18" s="2"/>
      <c r="I18" s="2">
        <v>31537272</v>
      </c>
    </row>
    <row r="19" spans="1:22" x14ac:dyDescent="0.25">
      <c r="A19" s="2"/>
      <c r="G19" s="1" t="s">
        <v>24</v>
      </c>
      <c r="H19" s="2"/>
      <c r="I19" s="2">
        <f>I18+I17-I16</f>
        <v>5054424.6599999964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95962.58</v>
      </c>
    </row>
    <row r="22" spans="1:22" x14ac:dyDescent="0.25">
      <c r="G22" s="1"/>
      <c r="H22" s="1" t="s">
        <v>39</v>
      </c>
      <c r="I22" s="2">
        <v>22765.41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2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1146286</v>
      </c>
    </row>
    <row r="39" spans="1:23" x14ac:dyDescent="0.2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2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2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2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2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2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2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25">
      <c r="B14" s="2"/>
      <c r="G14" s="1"/>
      <c r="H14" s="1" t="s">
        <v>31</v>
      </c>
      <c r="I14" s="2">
        <v>-4155120</v>
      </c>
    </row>
    <row r="15" spans="1:9" x14ac:dyDescent="0.25">
      <c r="A15" s="1"/>
      <c r="B15" s="2"/>
      <c r="G15" s="1"/>
      <c r="H15" s="1" t="s">
        <v>32</v>
      </c>
      <c r="I15" s="2">
        <f>I14+I13</f>
        <v>159582720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18141789.579999998</v>
      </c>
    </row>
    <row r="18" spans="1:22" x14ac:dyDescent="0.25">
      <c r="G18" s="1" t="s">
        <v>12</v>
      </c>
      <c r="H18" s="2"/>
      <c r="I18" s="2">
        <v>32562360</v>
      </c>
    </row>
    <row r="19" spans="1:22" x14ac:dyDescent="0.25">
      <c r="A19" s="2"/>
      <c r="G19" s="1" t="s">
        <v>24</v>
      </c>
      <c r="H19" s="2"/>
      <c r="I19" s="2">
        <f>I18+I17-I16</f>
        <v>4904149.5799999982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94505.33</v>
      </c>
    </row>
    <row r="22" spans="1:22" x14ac:dyDescent="0.25">
      <c r="G22" s="1"/>
      <c r="H22" s="1" t="s">
        <v>39</v>
      </c>
      <c r="I22" s="2">
        <v>22421.49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2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751532</v>
      </c>
    </row>
    <row r="39" spans="1:23" x14ac:dyDescent="0.2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2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2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2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2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2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2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25">
      <c r="B14" s="2"/>
      <c r="G14" s="1"/>
      <c r="H14" s="1" t="s">
        <v>31</v>
      </c>
      <c r="I14" s="2">
        <v>-678180</v>
      </c>
    </row>
    <row r="15" spans="1:9" x14ac:dyDescent="0.25">
      <c r="A15" s="1"/>
      <c r="B15" s="2"/>
      <c r="G15" s="1"/>
      <c r="H15" s="1" t="s">
        <v>32</v>
      </c>
      <c r="I15" s="2">
        <f>I14+I13</f>
        <v>188584560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11270133.68</v>
      </c>
    </row>
    <row r="18" spans="1:22" x14ac:dyDescent="0.25">
      <c r="G18" s="1" t="s">
        <v>12</v>
      </c>
      <c r="H18" s="2"/>
      <c r="I18" s="2">
        <v>37852548</v>
      </c>
    </row>
    <row r="19" spans="1:22" x14ac:dyDescent="0.25">
      <c r="A19" s="2"/>
      <c r="G19" s="1" t="s">
        <v>24</v>
      </c>
      <c r="H19" s="2"/>
      <c r="I19" s="2">
        <f>I18+I17-I16</f>
        <v>3322681.6799999997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90076.97</v>
      </c>
    </row>
    <row r="22" spans="1:22" x14ac:dyDescent="0.25">
      <c r="G22" s="1"/>
      <c r="H22" s="1" t="s">
        <v>39</v>
      </c>
      <c r="I22" s="2">
        <v>21376.39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2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684597</v>
      </c>
    </row>
    <row r="39" spans="1:23" x14ac:dyDescent="0.2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2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2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2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2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2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2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2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25">
      <c r="B14" s="2"/>
      <c r="G14" s="1"/>
      <c r="H14" s="1" t="s">
        <v>31</v>
      </c>
      <c r="I14" s="2">
        <v>-1366440</v>
      </c>
    </row>
    <row r="15" spans="1:9" x14ac:dyDescent="0.25">
      <c r="A15" s="1"/>
      <c r="B15" s="2"/>
      <c r="G15" s="1"/>
      <c r="H15" s="1" t="s">
        <v>32</v>
      </c>
      <c r="I15" s="2">
        <f>I14+I13</f>
        <v>188521920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10336504.4</v>
      </c>
    </row>
    <row r="18" spans="1:22" x14ac:dyDescent="0.25">
      <c r="G18" s="1" t="s">
        <v>12</v>
      </c>
      <c r="H18" s="2"/>
      <c r="I18" s="2">
        <v>37977672</v>
      </c>
    </row>
    <row r="19" spans="1:22" x14ac:dyDescent="0.25">
      <c r="A19" s="2"/>
      <c r="G19" s="1" t="s">
        <v>24</v>
      </c>
      <c r="H19" s="2"/>
      <c r="I19" s="2">
        <f>I18+I17-I16</f>
        <v>2514176.3999999985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88772.99</v>
      </c>
    </row>
    <row r="22" spans="1:22" x14ac:dyDescent="0.25">
      <c r="G22" s="1"/>
      <c r="H22" s="1" t="s">
        <v>39</v>
      </c>
      <c r="I22" s="2">
        <v>21068.67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2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817331</v>
      </c>
    </row>
    <row r="39" spans="1:23" x14ac:dyDescent="0.2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2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3" max="13" width="18.6640625" customWidth="1"/>
    <col min="14" max="14" width="15.44140625" bestFit="1" customWidth="1"/>
  </cols>
  <sheetData>
    <row r="1" spans="1:13" ht="15.6" x14ac:dyDescent="0.25">
      <c r="A1" s="7" t="s">
        <v>64</v>
      </c>
    </row>
    <row r="2" spans="1:13" x14ac:dyDescent="0.25">
      <c r="A2" s="8" t="s">
        <v>0</v>
      </c>
      <c r="D2" s="8" t="s">
        <v>9</v>
      </c>
      <c r="G2" s="8" t="s">
        <v>21</v>
      </c>
      <c r="I2" s="2"/>
    </row>
    <row r="3" spans="1:13" x14ac:dyDescent="0.2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2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2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2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2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2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2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2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2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2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25">
      <c r="B14" s="2"/>
      <c r="G14" s="1"/>
      <c r="H14" s="1" t="s">
        <v>31</v>
      </c>
      <c r="I14" s="2">
        <v>-1368600</v>
      </c>
      <c r="M14" s="2"/>
    </row>
    <row r="15" spans="1:13" x14ac:dyDescent="0.2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10801984.710000001</v>
      </c>
    </row>
    <row r="18" spans="1:22" x14ac:dyDescent="0.25">
      <c r="G18" s="1" t="s">
        <v>12</v>
      </c>
      <c r="H18" s="2"/>
      <c r="I18" s="2">
        <v>37828308</v>
      </c>
    </row>
    <row r="19" spans="1:22" x14ac:dyDescent="0.25">
      <c r="A19" s="2"/>
      <c r="G19" s="1" t="s">
        <v>24</v>
      </c>
      <c r="H19" s="2"/>
      <c r="I19" s="2">
        <f>I18+I17-I16</f>
        <v>2830292.7100000009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88636.1</v>
      </c>
    </row>
    <row r="22" spans="1:22" x14ac:dyDescent="0.25">
      <c r="G22" s="1"/>
      <c r="H22" s="1" t="s">
        <v>39</v>
      </c>
      <c r="I22" s="2">
        <v>21036.36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2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772400</v>
      </c>
    </row>
    <row r="39" spans="1:23" x14ac:dyDescent="0.2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2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" zoomScale="80" zoomScaleNormal="80" workbookViewId="0">
      <selection activeCell="I17" sqref="I1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2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2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2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2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25">
      <c r="B14" s="2"/>
      <c r="G14" s="1"/>
      <c r="H14" s="1" t="s">
        <v>31</v>
      </c>
      <c r="I14" s="2">
        <v>-2060820</v>
      </c>
    </row>
    <row r="15" spans="1:9" x14ac:dyDescent="0.25">
      <c r="A15" s="1"/>
      <c r="B15" s="2"/>
      <c r="G15" s="1"/>
      <c r="H15" s="1" t="s">
        <v>32</v>
      </c>
      <c r="I15" s="2">
        <f>I14+I13</f>
        <v>182016120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12512388.5</v>
      </c>
    </row>
    <row r="18" spans="1:22" x14ac:dyDescent="0.25">
      <c r="G18" s="1" t="s">
        <v>12</v>
      </c>
      <c r="H18" s="2"/>
      <c r="I18" s="2">
        <v>36879564</v>
      </c>
    </row>
    <row r="19" spans="1:22" x14ac:dyDescent="0.25">
      <c r="A19" s="2"/>
      <c r="G19" s="1" t="s">
        <v>24</v>
      </c>
      <c r="H19" s="2"/>
      <c r="I19" s="2">
        <f>I18+I17-I16</f>
        <v>3591952.5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87878.61</v>
      </c>
    </row>
    <row r="22" spans="1:22" x14ac:dyDescent="0.25">
      <c r="G22" s="1"/>
      <c r="H22" s="1" t="s">
        <v>39</v>
      </c>
      <c r="I22" s="2">
        <v>20857.57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2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415097</v>
      </c>
    </row>
    <row r="39" spans="1:23" x14ac:dyDescent="0.2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2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2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2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2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2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25">
      <c r="B14" s="2"/>
      <c r="G14" s="1"/>
      <c r="H14" s="1" t="s">
        <v>31</v>
      </c>
      <c r="I14" s="2">
        <v>-2066040</v>
      </c>
    </row>
    <row r="15" spans="1:9" x14ac:dyDescent="0.25">
      <c r="A15" s="1"/>
      <c r="B15" s="2"/>
      <c r="G15" s="1"/>
      <c r="H15" s="1" t="s">
        <v>32</v>
      </c>
      <c r="I15" s="2">
        <f>I14+I13</f>
        <v>180276300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13327856.050000001</v>
      </c>
    </row>
    <row r="18" spans="1:22" x14ac:dyDescent="0.25">
      <c r="G18" s="1" t="s">
        <v>12</v>
      </c>
      <c r="H18" s="2"/>
      <c r="I18" s="2">
        <v>36470604</v>
      </c>
    </row>
    <row r="19" spans="1:22" x14ac:dyDescent="0.25">
      <c r="A19" s="2"/>
      <c r="G19" s="1" t="s">
        <v>24</v>
      </c>
      <c r="H19" s="2"/>
      <c r="I19" s="2">
        <f>I18+I17-I16</f>
        <v>3998460.049999997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86291.58</v>
      </c>
    </row>
    <row r="22" spans="1:22" x14ac:dyDescent="0.25">
      <c r="G22" s="1"/>
      <c r="H22" s="1" t="s">
        <v>39</v>
      </c>
      <c r="I22" s="2">
        <v>20483.02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2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231677</v>
      </c>
    </row>
    <row r="39" spans="1:23" x14ac:dyDescent="0.2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2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2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2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2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2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2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25">
      <c r="B14" s="2"/>
      <c r="G14" s="1"/>
      <c r="H14" s="1" t="s">
        <v>31</v>
      </c>
      <c r="I14" s="2">
        <v>-2058120</v>
      </c>
    </row>
    <row r="15" spans="1:9" x14ac:dyDescent="0.25">
      <c r="A15" s="1"/>
      <c r="B15" s="2"/>
      <c r="G15" s="1"/>
      <c r="H15" s="1" t="s">
        <v>32</v>
      </c>
      <c r="I15" s="2">
        <f>I14+I13</f>
        <v>176132640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13416262.48</v>
      </c>
    </row>
    <row r="18" spans="1:22" x14ac:dyDescent="0.25">
      <c r="G18" s="1" t="s">
        <v>12</v>
      </c>
      <c r="H18" s="2"/>
      <c r="I18" s="2">
        <v>35689296</v>
      </c>
    </row>
    <row r="19" spans="1:22" x14ac:dyDescent="0.25">
      <c r="A19" s="2"/>
      <c r="G19" s="1" t="s">
        <v>24</v>
      </c>
      <c r="H19" s="2"/>
      <c r="I19" s="2">
        <f>I18+I17-I16</f>
        <v>3305558.4800000042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85946.52</v>
      </c>
    </row>
    <row r="22" spans="1:22" x14ac:dyDescent="0.25">
      <c r="G22" s="1"/>
      <c r="H22" s="1" t="s">
        <v>39</v>
      </c>
      <c r="I22" s="2">
        <v>20401.59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2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-101868</v>
      </c>
    </row>
    <row r="39" spans="1:23" x14ac:dyDescent="0.2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2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2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2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2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2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25">
      <c r="B14" s="2"/>
      <c r="G14" s="1"/>
      <c r="H14" s="1" t="s">
        <v>31</v>
      </c>
      <c r="I14" s="2">
        <v>-2065140</v>
      </c>
    </row>
    <row r="15" spans="1:9" x14ac:dyDescent="0.25">
      <c r="A15" s="1"/>
      <c r="B15" s="2"/>
      <c r="G15" s="1"/>
      <c r="H15" s="1" t="s">
        <v>32</v>
      </c>
      <c r="I15" s="2">
        <f>I14+I13</f>
        <v>175427220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14257067.439999999</v>
      </c>
    </row>
    <row r="18" spans="1:22" x14ac:dyDescent="0.25">
      <c r="G18" s="1" t="s">
        <v>12</v>
      </c>
      <c r="H18" s="2"/>
      <c r="I18" s="2">
        <v>35520084</v>
      </c>
    </row>
    <row r="19" spans="1:22" x14ac:dyDescent="0.25">
      <c r="A19" s="2"/>
      <c r="G19" s="1" t="s">
        <v>24</v>
      </c>
      <c r="H19" s="2"/>
      <c r="I19" s="2">
        <f>I18+I17-I16</f>
        <v>3977151.4399999976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85671.31</v>
      </c>
    </row>
    <row r="22" spans="1:22" x14ac:dyDescent="0.25">
      <c r="G22" s="1"/>
      <c r="H22" s="1" t="s">
        <v>39</v>
      </c>
      <c r="I22" s="2">
        <v>20336.63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2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-181739</v>
      </c>
    </row>
    <row r="39" spans="1:23" x14ac:dyDescent="0.2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2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2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2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2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2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2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25">
      <c r="B14" s="2"/>
      <c r="G14" s="1"/>
      <c r="H14" s="1" t="s">
        <v>31</v>
      </c>
      <c r="I14" s="2">
        <v>-2064960</v>
      </c>
    </row>
    <row r="15" spans="1:9" x14ac:dyDescent="0.25">
      <c r="A15" s="1"/>
      <c r="B15" s="2"/>
      <c r="G15" s="1"/>
      <c r="H15" s="1" t="s">
        <v>32</v>
      </c>
      <c r="I15" s="2">
        <f>I14+I13</f>
        <v>171994800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14986873.34</v>
      </c>
    </row>
    <row r="18" spans="1:22" x14ac:dyDescent="0.25">
      <c r="G18" s="1" t="s">
        <v>12</v>
      </c>
      <c r="H18" s="2"/>
      <c r="I18" s="2">
        <v>34828476</v>
      </c>
    </row>
    <row r="19" spans="1:22" x14ac:dyDescent="0.25">
      <c r="A19" s="2"/>
      <c r="G19" s="1" t="s">
        <v>24</v>
      </c>
      <c r="H19" s="2"/>
      <c r="I19" s="2">
        <f>I18+I17-I16</f>
        <v>4015349.3400000036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85324.26</v>
      </c>
    </row>
    <row r="22" spans="1:22" x14ac:dyDescent="0.25">
      <c r="G22" s="1"/>
      <c r="H22" s="1" t="s">
        <v>39</v>
      </c>
      <c r="I22" s="2">
        <v>20254.73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2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-296745</v>
      </c>
    </row>
    <row r="39" spans="1:23" x14ac:dyDescent="0.2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2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2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2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2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2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25">
      <c r="B14" s="2"/>
      <c r="G14" s="1"/>
      <c r="H14" s="1" t="s">
        <v>31</v>
      </c>
      <c r="I14" s="2">
        <v>-2054700</v>
      </c>
    </row>
    <row r="15" spans="1:9" x14ac:dyDescent="0.25">
      <c r="A15" s="1"/>
      <c r="B15" s="2"/>
      <c r="G15" s="1"/>
      <c r="H15" s="1" t="s">
        <v>32</v>
      </c>
      <c r="I15" s="2">
        <f>I14+I13</f>
        <v>171688080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14095251.810000001</v>
      </c>
    </row>
    <row r="18" spans="1:22" x14ac:dyDescent="0.25">
      <c r="G18" s="1" t="s">
        <v>12</v>
      </c>
      <c r="H18" s="2"/>
      <c r="I18" s="2">
        <v>34748556</v>
      </c>
    </row>
    <row r="19" spans="1:22" x14ac:dyDescent="0.25">
      <c r="A19" s="2"/>
      <c r="G19" s="1" t="s">
        <v>24</v>
      </c>
      <c r="H19" s="2"/>
      <c r="I19" s="2">
        <f>I18+I17-I16</f>
        <v>3043807.8100000024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84292.53</v>
      </c>
    </row>
    <row r="22" spans="1:22" x14ac:dyDescent="0.25">
      <c r="G22" s="1"/>
      <c r="H22" s="1" t="s">
        <v>39</v>
      </c>
      <c r="I22" s="2">
        <v>20011.259999999998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2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-458611</v>
      </c>
    </row>
    <row r="39" spans="1:23" x14ac:dyDescent="0.2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2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2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2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2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2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2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164914620</v>
      </c>
    </row>
    <row r="15" spans="1:9" x14ac:dyDescent="0.25">
      <c r="A15" s="1"/>
      <c r="B15" s="2"/>
      <c r="G15" s="1" t="s">
        <v>5</v>
      </c>
      <c r="H15" s="2"/>
      <c r="I15" s="2">
        <v>45800000</v>
      </c>
    </row>
    <row r="16" spans="1:9" x14ac:dyDescent="0.25">
      <c r="A16" s="1"/>
      <c r="B16" s="2"/>
      <c r="G16" s="1" t="s">
        <v>26</v>
      </c>
      <c r="H16" s="2"/>
      <c r="I16" s="2">
        <v>13885475.15</v>
      </c>
    </row>
    <row r="17" spans="1:22" x14ac:dyDescent="0.25">
      <c r="A17" s="6"/>
      <c r="B17" s="2"/>
      <c r="G17" s="1" t="s">
        <v>12</v>
      </c>
      <c r="H17" s="2"/>
      <c r="I17" s="2">
        <v>33006168</v>
      </c>
    </row>
    <row r="18" spans="1:22" x14ac:dyDescent="0.25">
      <c r="G18" s="1" t="s">
        <v>24</v>
      </c>
      <c r="H18" s="2"/>
      <c r="I18" s="2">
        <f>I17+I16-I15</f>
        <v>1091643.1499999985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82985.95</v>
      </c>
    </row>
    <row r="21" spans="1:22" x14ac:dyDescent="0.25">
      <c r="G21" s="1"/>
      <c r="H21" s="1" t="s">
        <v>39</v>
      </c>
      <c r="I21" s="2">
        <v>19702.919999999998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108096.84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-111524</v>
      </c>
    </row>
    <row r="39" spans="1:23" x14ac:dyDescent="0.2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2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2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2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2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2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2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2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162783900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5524943.9900000002</v>
      </c>
    </row>
    <row r="17" spans="1:22" x14ac:dyDescent="0.25">
      <c r="A17" s="6"/>
      <c r="B17" s="2"/>
      <c r="G17" s="1" t="s">
        <v>12</v>
      </c>
      <c r="H17" s="2"/>
      <c r="I17" s="2">
        <v>32664276</v>
      </c>
    </row>
    <row r="18" spans="1:22" x14ac:dyDescent="0.25">
      <c r="G18" s="1" t="s">
        <v>24</v>
      </c>
      <c r="H18" s="2"/>
      <c r="I18" s="2">
        <f>I17+I16-I15</f>
        <v>389219.99000000209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81355.27</v>
      </c>
    </row>
    <row r="21" spans="1:22" x14ac:dyDescent="0.25">
      <c r="G21" s="1"/>
      <c r="H21" s="1" t="s">
        <v>39</v>
      </c>
      <c r="I21" s="2">
        <v>19318.080000000002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106081.32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130565</v>
      </c>
    </row>
    <row r="39" spans="1:23" x14ac:dyDescent="0.2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2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2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2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2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2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135812580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11204309.949999999</v>
      </c>
    </row>
    <row r="17" spans="1:22" x14ac:dyDescent="0.25">
      <c r="A17" s="6"/>
      <c r="B17" s="2"/>
      <c r="G17" s="1" t="s">
        <v>12</v>
      </c>
      <c r="H17" s="2"/>
      <c r="I17" s="2">
        <v>27131364</v>
      </c>
    </row>
    <row r="18" spans="1:22" x14ac:dyDescent="0.25">
      <c r="G18" s="1" t="s">
        <v>24</v>
      </c>
      <c r="H18" s="2"/>
      <c r="I18" s="2">
        <f>I17+I16-I15</f>
        <v>535673.95000000298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629757</v>
      </c>
    </row>
    <row r="39" spans="1:23" x14ac:dyDescent="0.2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2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109</v>
      </c>
    </row>
    <row r="44" spans="1:23" x14ac:dyDescent="0.2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2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2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2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2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2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2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2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2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2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2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2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2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2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2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6" zoomScale="80" zoomScaleNormal="80" workbookViewId="0">
      <selection activeCell="N12" sqref="N1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2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2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2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2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136204320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11463965.949999999</v>
      </c>
    </row>
    <row r="17" spans="1:22" x14ac:dyDescent="0.25">
      <c r="A17" s="6"/>
      <c r="B17" s="2"/>
      <c r="G17" s="1" t="s">
        <v>12</v>
      </c>
      <c r="H17" s="2"/>
      <c r="I17" s="2">
        <v>27263448</v>
      </c>
    </row>
    <row r="18" spans="1:22" x14ac:dyDescent="0.25">
      <c r="G18" s="1" t="s">
        <v>24</v>
      </c>
      <c r="H18" s="2"/>
      <c r="I18" s="2">
        <f>I17+I16-I15</f>
        <v>927413.95000000298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26294137</v>
      </c>
    </row>
    <row r="39" spans="1:23" x14ac:dyDescent="0.2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2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2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2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2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2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140179140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11294576.85</v>
      </c>
    </row>
    <row r="17" spans="1:22" x14ac:dyDescent="0.25">
      <c r="A17" s="6"/>
      <c r="B17" s="2"/>
      <c r="G17" s="1" t="s">
        <v>12</v>
      </c>
      <c r="H17" s="2"/>
      <c r="I17" s="2">
        <v>28035828</v>
      </c>
    </row>
    <row r="18" spans="1:22" x14ac:dyDescent="0.25">
      <c r="G18" s="1" t="s">
        <v>24</v>
      </c>
      <c r="H18" s="2"/>
      <c r="I18" s="2">
        <f>I17+I16-I15</f>
        <v>1530404.8500000015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78165.19</v>
      </c>
    </row>
    <row r="21" spans="1:22" x14ac:dyDescent="0.25">
      <c r="G21" s="1"/>
      <c r="H21" s="1" t="s">
        <v>39</v>
      </c>
      <c r="I21" s="2">
        <v>18565.22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102138.38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34936309</v>
      </c>
    </row>
    <row r="39" spans="1:23" x14ac:dyDescent="0.2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2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2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2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2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2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2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2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147730740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8437871.6199999992</v>
      </c>
    </row>
    <row r="17" spans="1:22" x14ac:dyDescent="0.25">
      <c r="A17" s="6"/>
      <c r="B17" s="2"/>
      <c r="G17" s="1" t="s">
        <v>12</v>
      </c>
      <c r="H17" s="2"/>
      <c r="I17" s="2">
        <v>29546148</v>
      </c>
    </row>
    <row r="18" spans="1:22" x14ac:dyDescent="0.25">
      <c r="G18" s="1" t="s">
        <v>24</v>
      </c>
      <c r="H18" s="2"/>
      <c r="I18" s="2">
        <f>I17+I16-I15</f>
        <v>184019.61999999732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77280.52</v>
      </c>
    </row>
    <row r="21" spans="1:22" x14ac:dyDescent="0.25">
      <c r="G21" s="1"/>
      <c r="H21" s="1" t="s">
        <v>39</v>
      </c>
      <c r="I21" s="2">
        <v>18356.45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98047.56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24082710</v>
      </c>
    </row>
    <row r="39" spans="1:23" x14ac:dyDescent="0.2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2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2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2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2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2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2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149448540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4140986</v>
      </c>
    </row>
    <row r="17" spans="1:22" x14ac:dyDescent="0.25">
      <c r="A17" s="6"/>
      <c r="B17" s="2"/>
      <c r="G17" s="1" t="s">
        <v>12</v>
      </c>
      <c r="H17" s="2"/>
      <c r="I17" s="2">
        <v>29921580</v>
      </c>
    </row>
    <row r="18" spans="1:22" x14ac:dyDescent="0.25">
      <c r="G18" s="1" t="s">
        <v>24</v>
      </c>
      <c r="H18" s="2"/>
      <c r="I18" s="2">
        <f>I17+I16-I15</f>
        <v>1262566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75995.05</v>
      </c>
    </row>
    <row r="21" spans="1:22" x14ac:dyDescent="0.25">
      <c r="G21" s="1"/>
      <c r="H21" s="1" t="s">
        <v>39</v>
      </c>
      <c r="I21" s="2">
        <v>18053.07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96458.709999999992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17714110</v>
      </c>
    </row>
    <row r="39" spans="1:23" x14ac:dyDescent="0.2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2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2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2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2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2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2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137828820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7202423.2699999996</v>
      </c>
    </row>
    <row r="17" spans="1:22" x14ac:dyDescent="0.25">
      <c r="A17" s="6"/>
      <c r="B17" s="2"/>
      <c r="G17" s="1" t="s">
        <v>12</v>
      </c>
      <c r="H17" s="2"/>
      <c r="I17" s="2">
        <v>27526980</v>
      </c>
    </row>
    <row r="18" spans="1:22" x14ac:dyDescent="0.25">
      <c r="G18" s="1" t="s">
        <v>24</v>
      </c>
      <c r="H18" s="2"/>
      <c r="I18" s="2">
        <f>I17+I16-I15</f>
        <v>1929403.2699999958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74498.14</v>
      </c>
    </row>
    <row r="21" spans="1:22" x14ac:dyDescent="0.25">
      <c r="G21" s="1"/>
      <c r="H21" s="1" t="s">
        <v>39</v>
      </c>
      <c r="I21" s="2">
        <v>17699.8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94608.53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16498955</v>
      </c>
    </row>
    <row r="39" spans="1:23" x14ac:dyDescent="0.2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2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2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2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2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2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2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128986200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7653924.04</v>
      </c>
    </row>
    <row r="17" spans="1:22" x14ac:dyDescent="0.25">
      <c r="A17" s="6"/>
      <c r="B17" s="2"/>
      <c r="G17" s="1" t="s">
        <v>12</v>
      </c>
      <c r="H17" s="2"/>
      <c r="I17" s="2">
        <v>25675764</v>
      </c>
    </row>
    <row r="18" spans="1:22" x14ac:dyDescent="0.25">
      <c r="G18" s="1" t="s">
        <v>24</v>
      </c>
      <c r="H18" s="2"/>
      <c r="I18" s="2">
        <f>I17+I16-I15</f>
        <v>529688.03999999911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73616.600000000006</v>
      </c>
    </row>
    <row r="21" spans="1:22" x14ac:dyDescent="0.25">
      <c r="G21" s="1"/>
      <c r="H21" s="1" t="s">
        <v>39</v>
      </c>
      <c r="I21" s="2">
        <v>17491.740000000002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93518.930000000008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17693509</v>
      </c>
    </row>
    <row r="39" spans="1:23" x14ac:dyDescent="0.2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2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2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2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2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2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2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127232880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8834237.8200000003</v>
      </c>
    </row>
    <row r="17" spans="1:22" x14ac:dyDescent="0.25">
      <c r="A17" s="6"/>
      <c r="B17" s="2"/>
      <c r="G17" s="1" t="s">
        <v>12</v>
      </c>
      <c r="H17" s="2"/>
      <c r="I17" s="2">
        <v>25455180</v>
      </c>
    </row>
    <row r="18" spans="1:22" x14ac:dyDescent="0.25">
      <c r="G18" s="1" t="s">
        <v>24</v>
      </c>
      <c r="H18" s="2"/>
      <c r="I18" s="2">
        <f>I17+I16-I15</f>
        <v>1489417.8200000003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73075.13</v>
      </c>
    </row>
    <row r="21" spans="1:22" x14ac:dyDescent="0.25">
      <c r="G21" s="1"/>
      <c r="H21" s="1" t="s">
        <v>39</v>
      </c>
      <c r="I21" s="2">
        <v>17363.96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92849.68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32870882</v>
      </c>
    </row>
    <row r="39" spans="1:23" x14ac:dyDescent="0.2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2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2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2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2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2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2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126056340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9990801.1099999994</v>
      </c>
    </row>
    <row r="17" spans="1:22" x14ac:dyDescent="0.25">
      <c r="A17" s="6"/>
      <c r="B17" s="2"/>
      <c r="G17" s="1" t="s">
        <v>12</v>
      </c>
      <c r="H17" s="2"/>
      <c r="I17" s="2">
        <v>25211268</v>
      </c>
    </row>
    <row r="18" spans="1:22" x14ac:dyDescent="0.25">
      <c r="G18" s="1" t="s">
        <v>24</v>
      </c>
      <c r="H18" s="2"/>
      <c r="I18" s="2">
        <f>I17+I16-I15</f>
        <v>2402069.1099999994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71777.33</v>
      </c>
    </row>
    <row r="21" spans="1:22" x14ac:dyDescent="0.25">
      <c r="G21" s="1"/>
      <c r="H21" s="1" t="s">
        <v>39</v>
      </c>
      <c r="I21" s="2">
        <v>17057.669999999998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91245.59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30503429</v>
      </c>
    </row>
    <row r="39" spans="1:23" x14ac:dyDescent="0.2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2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2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2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2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2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2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25">
      <c r="B14" s="2"/>
      <c r="G14" s="1"/>
      <c r="H14" s="1" t="s">
        <v>32</v>
      </c>
      <c r="I14" s="2">
        <f>I13+I12</f>
        <v>136112520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8004517.9199999999</v>
      </c>
    </row>
    <row r="17" spans="1:22" x14ac:dyDescent="0.25">
      <c r="A17" s="6"/>
      <c r="B17" s="2"/>
      <c r="G17" s="1" t="s">
        <v>12</v>
      </c>
      <c r="H17" s="2"/>
      <c r="I17" s="2">
        <v>27499248</v>
      </c>
    </row>
    <row r="18" spans="1:22" x14ac:dyDescent="0.25">
      <c r="G18" s="1" t="s">
        <v>24</v>
      </c>
      <c r="H18" s="2"/>
      <c r="I18" s="2">
        <f>I17+I16-I15</f>
        <v>2703765.9200000018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70400.98</v>
      </c>
    </row>
    <row r="21" spans="1:22" x14ac:dyDescent="0.25">
      <c r="G21" s="1"/>
      <c r="H21" s="1" t="s">
        <v>39</v>
      </c>
      <c r="I21" s="2">
        <v>16732.86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89544.43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33535425</v>
      </c>
    </row>
    <row r="39" spans="1:23" x14ac:dyDescent="0.2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2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2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2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2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2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139484100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5200730.55</v>
      </c>
    </row>
    <row r="17" spans="1:22" x14ac:dyDescent="0.25">
      <c r="A17" s="6"/>
      <c r="B17" s="2"/>
      <c r="G17" s="1" t="s">
        <v>12</v>
      </c>
      <c r="H17" s="2"/>
      <c r="I17" s="2">
        <v>28021152</v>
      </c>
    </row>
    <row r="18" spans="1:22" x14ac:dyDescent="0.25">
      <c r="G18" s="1" t="s">
        <v>24</v>
      </c>
      <c r="H18" s="2"/>
      <c r="I18" s="2">
        <f>I17+I16-I15</f>
        <v>5421882.5500000007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69088.92</v>
      </c>
    </row>
    <row r="21" spans="1:22" x14ac:dyDescent="0.25">
      <c r="G21" s="1"/>
      <c r="H21" s="1" t="s">
        <v>39</v>
      </c>
      <c r="I21" s="2">
        <v>16423.23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87922.739999999991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21540435</v>
      </c>
    </row>
    <row r="39" spans="1:23" x14ac:dyDescent="0.2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2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2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2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2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2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25">
      <c r="B14" s="2"/>
      <c r="G14" s="1"/>
      <c r="H14" s="1" t="s">
        <v>32</v>
      </c>
      <c r="I14" s="2">
        <f>I13+I12</f>
        <v>139430040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5752330.3399999999</v>
      </c>
    </row>
    <row r="17" spans="1:22" x14ac:dyDescent="0.25">
      <c r="A17" s="6"/>
      <c r="B17" s="2"/>
      <c r="G17" s="1" t="s">
        <v>12</v>
      </c>
      <c r="H17" s="2"/>
      <c r="I17" s="2">
        <v>28102944</v>
      </c>
    </row>
    <row r="18" spans="1:22" x14ac:dyDescent="0.25">
      <c r="G18" s="1" t="s">
        <v>24</v>
      </c>
      <c r="H18" s="2"/>
      <c r="I18" s="2">
        <f>I17+I16-I15</f>
        <v>6055274.3400000036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68305.929999999993</v>
      </c>
    </row>
    <row r="21" spans="1:22" x14ac:dyDescent="0.25">
      <c r="G21" s="1"/>
      <c r="H21" s="1" t="s">
        <v>39</v>
      </c>
      <c r="I21" s="2">
        <v>16238.44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86954.959999999992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18906645</v>
      </c>
    </row>
    <row r="39" spans="1:23" x14ac:dyDescent="0.2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2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2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2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2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2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25">
      <c r="B14" s="2"/>
      <c r="G14" s="1"/>
      <c r="H14" s="1" t="s">
        <v>32</v>
      </c>
      <c r="I14" s="2">
        <f>I13+I12</f>
        <v>140754300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6099030.5199999996</v>
      </c>
    </row>
    <row r="17" spans="1:22" x14ac:dyDescent="0.25">
      <c r="A17" s="6"/>
      <c r="B17" s="2"/>
      <c r="G17" s="1" t="s">
        <v>12</v>
      </c>
      <c r="H17" s="2"/>
      <c r="I17" s="2">
        <v>28290924</v>
      </c>
    </row>
    <row r="18" spans="1:22" x14ac:dyDescent="0.25">
      <c r="G18" s="1" t="s">
        <v>24</v>
      </c>
      <c r="H18" s="2"/>
      <c r="I18" s="2">
        <f>I17+I16-I15</f>
        <v>6589954.5199999958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67529.73</v>
      </c>
    </row>
    <row r="21" spans="1:22" x14ac:dyDescent="0.25">
      <c r="G21" s="1"/>
      <c r="H21" s="1" t="s">
        <v>39</v>
      </c>
      <c r="I21" s="2">
        <v>16055.26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85995.579999999987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14315043</v>
      </c>
    </row>
    <row r="39" spans="1:23" x14ac:dyDescent="0.2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2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2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2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2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2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2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141087720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7985162.0199999996</v>
      </c>
    </row>
    <row r="17" spans="1:22" x14ac:dyDescent="0.25">
      <c r="A17" s="6"/>
      <c r="B17" s="2"/>
      <c r="G17" s="1" t="s">
        <v>12</v>
      </c>
      <c r="H17" s="2"/>
      <c r="I17" s="2">
        <v>28186284</v>
      </c>
    </row>
    <row r="18" spans="1:22" x14ac:dyDescent="0.25">
      <c r="G18" s="1" t="s">
        <v>24</v>
      </c>
      <c r="H18" s="2"/>
      <c r="I18" s="2">
        <f>I17+I16-I15</f>
        <v>8371446.0199999958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67100.259999999995</v>
      </c>
    </row>
    <row r="21" spans="1:22" x14ac:dyDescent="0.25">
      <c r="G21" s="1"/>
      <c r="H21" s="1" t="s">
        <v>39</v>
      </c>
      <c r="I21" s="2">
        <v>15953.91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85464.76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26054705</v>
      </c>
    </row>
    <row r="39" spans="1:23" x14ac:dyDescent="0.2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2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2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2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2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2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141098340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5792339.6200000001</v>
      </c>
    </row>
    <row r="17" spans="1:22" x14ac:dyDescent="0.25">
      <c r="A17" s="6"/>
      <c r="B17" s="2"/>
      <c r="G17" s="1" t="s">
        <v>12</v>
      </c>
      <c r="H17" s="2"/>
      <c r="I17" s="2">
        <v>28245444</v>
      </c>
    </row>
    <row r="18" spans="1:22" x14ac:dyDescent="0.25">
      <c r="G18" s="1" t="s">
        <v>24</v>
      </c>
      <c r="H18" s="2"/>
      <c r="I18" s="2">
        <f>I17+I16-I15</f>
        <v>6237783.6199999973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66885.83</v>
      </c>
    </row>
    <row r="21" spans="1:22" x14ac:dyDescent="0.25">
      <c r="G21" s="1"/>
      <c r="H21" s="1" t="s">
        <v>39</v>
      </c>
      <c r="I21" s="2">
        <v>15903.31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85199.73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36268683</v>
      </c>
    </row>
    <row r="39" spans="1:23" x14ac:dyDescent="0.2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2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2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2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2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140216220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5817880.8399999999</v>
      </c>
    </row>
    <row r="17" spans="1:22" x14ac:dyDescent="0.25">
      <c r="A17" s="6"/>
      <c r="B17" s="2"/>
      <c r="G17" s="1" t="s">
        <v>12</v>
      </c>
      <c r="H17" s="2"/>
      <c r="I17" s="2">
        <v>28057308</v>
      </c>
    </row>
    <row r="18" spans="1:22" x14ac:dyDescent="0.25">
      <c r="G18" s="1" t="s">
        <v>24</v>
      </c>
      <c r="H18" s="2"/>
      <c r="I18" s="2">
        <f>I17+I16-I15</f>
        <v>6075188.8400000036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66673.05</v>
      </c>
    </row>
    <row r="21" spans="1:22" x14ac:dyDescent="0.25">
      <c r="G21" s="1"/>
      <c r="H21" s="1" t="s">
        <v>39</v>
      </c>
      <c r="I21" s="2">
        <v>15853.09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84936.73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27634312</v>
      </c>
    </row>
    <row r="39" spans="1:23" x14ac:dyDescent="0.2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2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2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2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2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126169800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8584404.2799999993</v>
      </c>
    </row>
    <row r="17" spans="1:22" x14ac:dyDescent="0.25">
      <c r="A17" s="6"/>
      <c r="B17" s="2"/>
      <c r="G17" s="1" t="s">
        <v>12</v>
      </c>
      <c r="H17" s="2"/>
      <c r="I17" s="2">
        <v>25277604</v>
      </c>
    </row>
    <row r="18" spans="1:22" x14ac:dyDescent="0.25">
      <c r="G18" s="1" t="s">
        <v>24</v>
      </c>
      <c r="H18" s="2"/>
      <c r="I18" s="2">
        <f>I17+I16-I15</f>
        <v>6062008.2800000012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64988.98</v>
      </c>
    </row>
    <row r="21" spans="1:22" x14ac:dyDescent="0.25">
      <c r="G21" s="1"/>
      <c r="H21" s="1" t="s">
        <v>39</v>
      </c>
      <c r="I21" s="2">
        <v>15455.65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82855.22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29077038</v>
      </c>
    </row>
    <row r="39" spans="1:23" x14ac:dyDescent="0.2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2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2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2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2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2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107271840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12663298.279999999</v>
      </c>
    </row>
    <row r="17" spans="1:22" x14ac:dyDescent="0.25">
      <c r="A17" s="6"/>
      <c r="B17" s="2"/>
      <c r="G17" s="1" t="s">
        <v>12</v>
      </c>
      <c r="H17" s="2"/>
      <c r="I17" s="2">
        <v>21452688</v>
      </c>
    </row>
    <row r="18" spans="1:22" x14ac:dyDescent="0.25">
      <c r="G18" s="1" t="s">
        <v>24</v>
      </c>
      <c r="H18" s="2"/>
      <c r="I18" s="2">
        <f>I17+I16-I15</f>
        <v>6315986.2800000012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62933.99</v>
      </c>
    </row>
    <row r="21" spans="1:22" x14ac:dyDescent="0.25">
      <c r="G21" s="1"/>
      <c r="H21" s="1" t="s">
        <v>39</v>
      </c>
      <c r="I21" s="2">
        <v>14970.65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80315.23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19822533</v>
      </c>
    </row>
    <row r="39" spans="1:23" x14ac:dyDescent="0.2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2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2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2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2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2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2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2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25">
      <c r="B14" s="2"/>
      <c r="G14" s="1"/>
      <c r="H14" s="1" t="s">
        <v>32</v>
      </c>
      <c r="I14" s="2">
        <f>I13+I12</f>
        <v>68100540</v>
      </c>
    </row>
    <row r="15" spans="1:9" x14ac:dyDescent="0.25">
      <c r="A15" s="1"/>
      <c r="B15" s="2"/>
      <c r="G15" s="1" t="s">
        <v>5</v>
      </c>
      <c r="H15" s="2"/>
      <c r="I15" s="2">
        <v>17800000</v>
      </c>
    </row>
    <row r="16" spans="1:9" x14ac:dyDescent="0.25">
      <c r="A16" s="1"/>
      <c r="B16" s="2"/>
      <c r="G16" s="1" t="s">
        <v>26</v>
      </c>
      <c r="H16" s="2"/>
      <c r="I16" s="2">
        <v>10343642.48</v>
      </c>
    </row>
    <row r="17" spans="1:22" x14ac:dyDescent="0.25">
      <c r="A17" s="6"/>
      <c r="B17" s="2"/>
      <c r="G17" s="1" t="s">
        <v>12</v>
      </c>
      <c r="H17" s="2"/>
      <c r="I17" s="2">
        <v>14933352</v>
      </c>
    </row>
    <row r="18" spans="1:22" x14ac:dyDescent="0.25">
      <c r="G18" s="1" t="s">
        <v>24</v>
      </c>
      <c r="H18" s="2"/>
      <c r="I18" s="2">
        <f>I17+I16-I15</f>
        <v>7476994.4800000004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58615.25</v>
      </c>
    </row>
    <row r="21" spans="1:22" x14ac:dyDescent="0.25">
      <c r="G21" s="1"/>
      <c r="H21" s="1" t="s">
        <v>39</v>
      </c>
      <c r="I21" s="2">
        <v>13951.45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74977.289999999994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18075649</v>
      </c>
    </row>
    <row r="39" spans="1:23" x14ac:dyDescent="0.2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2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2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2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2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2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2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25">
      <c r="B14" s="2"/>
      <c r="G14" s="1"/>
      <c r="H14" s="1" t="s">
        <v>32</v>
      </c>
      <c r="I14" s="2">
        <f>I13+I12</f>
        <v>51206100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9277117.8300000001</v>
      </c>
    </row>
    <row r="17" spans="1:22" x14ac:dyDescent="0.25">
      <c r="A17" s="6"/>
      <c r="B17" s="2"/>
      <c r="G17" s="1" t="s">
        <v>12</v>
      </c>
      <c r="H17" s="2"/>
      <c r="I17" s="2">
        <v>11379120</v>
      </c>
    </row>
    <row r="18" spans="1:22" x14ac:dyDescent="0.25">
      <c r="G18" s="1" t="s">
        <v>24</v>
      </c>
      <c r="H18" s="2"/>
      <c r="I18" s="2">
        <f>I17+I16-I15</f>
        <v>7856237.8299999982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56452.76</v>
      </c>
    </row>
    <row r="21" spans="1:22" x14ac:dyDescent="0.25">
      <c r="G21" s="1"/>
      <c r="H21" s="1" t="s">
        <v>39</v>
      </c>
      <c r="I21" s="2">
        <v>13441.1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72304.45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18714331</v>
      </c>
    </row>
    <row r="39" spans="1:23" x14ac:dyDescent="0.2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2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2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2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2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2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2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25">
      <c r="B14" s="2"/>
      <c r="G14" s="1"/>
      <c r="H14" s="1" t="s">
        <v>32</v>
      </c>
      <c r="I14" s="2">
        <f>I13+I12</f>
        <v>43817340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10688926.109999999</v>
      </c>
    </row>
    <row r="17" spans="1:22" x14ac:dyDescent="0.25">
      <c r="A17" s="6"/>
      <c r="B17" s="2"/>
      <c r="G17" s="1" t="s">
        <v>12</v>
      </c>
      <c r="H17" s="2"/>
      <c r="I17" s="2">
        <v>9775056</v>
      </c>
    </row>
    <row r="18" spans="1:22" x14ac:dyDescent="0.25">
      <c r="G18" s="1" t="s">
        <v>24</v>
      </c>
      <c r="H18" s="2"/>
      <c r="I18" s="2">
        <f>I17+I16-I15</f>
        <v>7663982.1099999994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55587.17</v>
      </c>
    </row>
    <row r="21" spans="1:22" x14ac:dyDescent="0.25">
      <c r="G21" s="1"/>
      <c r="H21" s="1" t="s">
        <v>39</v>
      </c>
      <c r="I21" s="2">
        <v>13236.82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71234.579999999987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13164520</v>
      </c>
    </row>
    <row r="39" spans="1:23" x14ac:dyDescent="0.2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2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2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2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2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2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2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2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25">
      <c r="B14" s="2"/>
      <c r="G14" s="1"/>
      <c r="H14" s="1" t="s">
        <v>32</v>
      </c>
      <c r="I14" s="2">
        <f>I13+I12</f>
        <v>29560260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13876905.52</v>
      </c>
    </row>
    <row r="17" spans="1:22" x14ac:dyDescent="0.25">
      <c r="A17" s="6"/>
      <c r="B17" s="2"/>
      <c r="G17" s="1" t="s">
        <v>12</v>
      </c>
      <c r="H17" s="2"/>
      <c r="I17" s="2">
        <v>6780900</v>
      </c>
    </row>
    <row r="18" spans="1:22" x14ac:dyDescent="0.25">
      <c r="G18" s="1" t="s">
        <v>24</v>
      </c>
      <c r="H18" s="2"/>
      <c r="I18" s="2">
        <f>I17+I16-I15</f>
        <v>7857805.5199999996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53996.47</v>
      </c>
    </row>
    <row r="21" spans="1:22" x14ac:dyDescent="0.25">
      <c r="G21" s="1"/>
      <c r="H21" s="1" t="s">
        <v>39</v>
      </c>
      <c r="I21" s="2">
        <v>12961.41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69368.47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4613832</v>
      </c>
    </row>
    <row r="39" spans="1:23" x14ac:dyDescent="0.2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2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2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2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2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2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2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25">
      <c r="B14" s="2"/>
      <c r="G14" s="1"/>
      <c r="H14" s="1" t="s">
        <v>32</v>
      </c>
      <c r="I14" s="2">
        <f>I13+I12</f>
        <v>37010580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22275063.039999999</v>
      </c>
    </row>
    <row r="17" spans="1:22" x14ac:dyDescent="0.25">
      <c r="A17" s="6"/>
      <c r="B17" s="2"/>
      <c r="G17" s="1" t="s">
        <v>12</v>
      </c>
      <c r="H17" s="2"/>
      <c r="I17" s="2">
        <v>7834728</v>
      </c>
    </row>
    <row r="18" spans="1:22" x14ac:dyDescent="0.25">
      <c r="G18" s="1" t="s">
        <v>24</v>
      </c>
      <c r="H18" s="2"/>
      <c r="I18" s="2">
        <f>I17+I16-I15</f>
        <v>7309791.0399999991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4412962</v>
      </c>
    </row>
    <row r="39" spans="1:23" x14ac:dyDescent="0.2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2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2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2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2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2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2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25">
      <c r="B14" s="2"/>
      <c r="G14" s="1"/>
      <c r="H14" s="1" t="s">
        <v>32</v>
      </c>
      <c r="I14" s="2">
        <f>I13+I12</f>
        <v>33930660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22168853.170000002</v>
      </c>
    </row>
    <row r="17" spans="1:22" x14ac:dyDescent="0.25">
      <c r="A17" s="6"/>
      <c r="B17" s="2"/>
      <c r="G17" s="1" t="s">
        <v>12</v>
      </c>
      <c r="H17" s="2"/>
      <c r="I17" s="2">
        <v>7729380</v>
      </c>
    </row>
    <row r="18" spans="1:22" x14ac:dyDescent="0.25">
      <c r="G18" s="1" t="s">
        <v>24</v>
      </c>
      <c r="H18" s="2"/>
      <c r="I18" s="2">
        <f>I17+I16-I15</f>
        <v>7098233.1700000018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7618561</v>
      </c>
    </row>
    <row r="39" spans="1:23" x14ac:dyDescent="0.2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2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2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2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2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2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2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2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40441020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21192056.09</v>
      </c>
    </row>
    <row r="17" spans="1:22" x14ac:dyDescent="0.25">
      <c r="A17" s="6"/>
      <c r="B17" s="2"/>
      <c r="G17" s="1" t="s">
        <v>12</v>
      </c>
      <c r="H17" s="2"/>
      <c r="I17" s="2">
        <v>8088204</v>
      </c>
    </row>
    <row r="18" spans="1:22" x14ac:dyDescent="0.25">
      <c r="G18" s="1" t="s">
        <v>24</v>
      </c>
      <c r="H18" s="2"/>
      <c r="I18" s="2">
        <f>I17+I16-I15</f>
        <v>6480260.0899999999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51193.29</v>
      </c>
    </row>
    <row r="21" spans="1:22" x14ac:dyDescent="0.25">
      <c r="G21" s="1"/>
      <c r="H21" s="1" t="s">
        <v>39</v>
      </c>
      <c r="I21" s="2">
        <v>12199.84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65803.72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8655376</v>
      </c>
    </row>
    <row r="39" spans="1:23" x14ac:dyDescent="0.2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2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2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2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2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2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48752400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19354096.390000001</v>
      </c>
    </row>
    <row r="17" spans="1:22" x14ac:dyDescent="0.25">
      <c r="A17" s="6"/>
      <c r="B17" s="2"/>
      <c r="G17" s="1" t="s">
        <v>12</v>
      </c>
      <c r="H17" s="2"/>
      <c r="I17" s="2">
        <v>9750480</v>
      </c>
    </row>
    <row r="18" spans="1:22" x14ac:dyDescent="0.25">
      <c r="G18" s="1" t="s">
        <v>24</v>
      </c>
      <c r="H18" s="2"/>
      <c r="I18" s="2">
        <f>I17+I16-I15</f>
        <v>6304576.3900000006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50344.56</v>
      </c>
    </row>
    <row r="21" spans="1:22" x14ac:dyDescent="0.25">
      <c r="G21" s="1"/>
      <c r="H21" s="1" t="s">
        <v>39</v>
      </c>
      <c r="I21" s="2">
        <v>11999.54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64754.689999999995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7939818</v>
      </c>
    </row>
    <row r="39" spans="1:23" x14ac:dyDescent="0.2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2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139</v>
      </c>
    </row>
    <row r="44" spans="1:23" x14ac:dyDescent="0.2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2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2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2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2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2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2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2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2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2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2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2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2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2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2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25">
      <c r="B14" s="2"/>
      <c r="G14" s="1"/>
      <c r="H14" s="1" t="s">
        <v>32</v>
      </c>
      <c r="I14" s="2">
        <f>I13+I12</f>
        <v>58477200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16979396.34</v>
      </c>
    </row>
    <row r="17" spans="1:22" x14ac:dyDescent="0.25">
      <c r="A17" s="6"/>
      <c r="B17" s="2"/>
      <c r="G17" s="1" t="s">
        <v>12</v>
      </c>
      <c r="H17" s="2"/>
      <c r="I17" s="2">
        <v>11957028</v>
      </c>
    </row>
    <row r="18" spans="1:22" x14ac:dyDescent="0.25">
      <c r="G18" s="1" t="s">
        <v>24</v>
      </c>
      <c r="H18" s="2"/>
      <c r="I18" s="2">
        <f>I17+I16-I15</f>
        <v>6136424.3399999999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49073.57</v>
      </c>
    </row>
    <row r="21" spans="1:22" x14ac:dyDescent="0.25">
      <c r="G21" s="1"/>
      <c r="H21" s="1" t="s">
        <v>39</v>
      </c>
      <c r="I21" s="2">
        <v>11699.59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63183.75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10654590</v>
      </c>
    </row>
    <row r="39" spans="1:23" x14ac:dyDescent="0.2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2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2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2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2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2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2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25">
      <c r="B14" s="2"/>
      <c r="G14" s="1"/>
      <c r="H14" s="1" t="s">
        <v>32</v>
      </c>
      <c r="I14" s="2">
        <f>I13+I12</f>
        <v>82246980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11380216.109999999</v>
      </c>
    </row>
    <row r="17" spans="1:22" x14ac:dyDescent="0.25">
      <c r="A17" s="6"/>
      <c r="B17" s="2"/>
      <c r="G17" s="1" t="s">
        <v>12</v>
      </c>
      <c r="H17" s="2"/>
      <c r="I17" s="2">
        <v>16727460</v>
      </c>
    </row>
    <row r="18" spans="1:22" x14ac:dyDescent="0.25">
      <c r="G18" s="1" t="s">
        <v>24</v>
      </c>
      <c r="H18" s="2"/>
      <c r="I18" s="2">
        <f>I17+I16-I15</f>
        <v>5307676.1099999994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46341.599999999999</v>
      </c>
    </row>
    <row r="21" spans="1:22" x14ac:dyDescent="0.25">
      <c r="G21" s="1"/>
      <c r="H21" s="1" t="s">
        <v>39</v>
      </c>
      <c r="I21" s="2">
        <v>11054.82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59807.009999999995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18511157</v>
      </c>
    </row>
    <row r="39" spans="1:23" x14ac:dyDescent="0.2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2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2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2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2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2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2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87126420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9941027.4199999999</v>
      </c>
    </row>
    <row r="17" spans="1:22" x14ac:dyDescent="0.25">
      <c r="A17" s="6"/>
      <c r="B17" s="2"/>
      <c r="G17" s="1" t="s">
        <v>12</v>
      </c>
      <c r="H17" s="2"/>
      <c r="I17" s="2">
        <v>17425284</v>
      </c>
    </row>
    <row r="18" spans="1:22" x14ac:dyDescent="0.25">
      <c r="G18" s="1" t="s">
        <v>24</v>
      </c>
      <c r="H18" s="2"/>
      <c r="I18" s="2">
        <f>I17+I16-I15</f>
        <v>4566311.4200000018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45505.55</v>
      </c>
    </row>
    <row r="21" spans="1:22" x14ac:dyDescent="0.25">
      <c r="G21" s="1"/>
      <c r="H21" s="1" t="s">
        <v>39</v>
      </c>
      <c r="I21" s="2">
        <v>10857.51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58773.65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14810369</v>
      </c>
    </row>
    <row r="39" spans="1:23" x14ac:dyDescent="0.2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2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2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2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2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2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2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88877280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9756293.2699999996</v>
      </c>
    </row>
    <row r="17" spans="1:22" x14ac:dyDescent="0.25">
      <c r="A17" s="6"/>
      <c r="B17" s="2"/>
      <c r="G17" s="1" t="s">
        <v>12</v>
      </c>
      <c r="H17" s="2"/>
      <c r="I17" s="2">
        <v>17747256</v>
      </c>
    </row>
    <row r="18" spans="1:22" x14ac:dyDescent="0.25">
      <c r="G18" s="1" t="s">
        <v>24</v>
      </c>
      <c r="H18" s="2"/>
      <c r="I18" s="2">
        <f>I17+I16-I15</f>
        <v>4703549.2699999996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41781.43</v>
      </c>
    </row>
    <row r="21" spans="1:22" x14ac:dyDescent="0.25">
      <c r="G21" s="1"/>
      <c r="H21" s="1" t="s">
        <v>39</v>
      </c>
      <c r="I21" s="2">
        <v>9978.6299999999992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54170.649999999994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15474490</v>
      </c>
    </row>
    <row r="39" spans="1:23" x14ac:dyDescent="0.2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2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2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2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2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2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79750800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11400734.060000001</v>
      </c>
    </row>
    <row r="17" spans="1:22" x14ac:dyDescent="0.25">
      <c r="A17" s="6"/>
      <c r="B17" s="2"/>
      <c r="G17" s="1" t="s">
        <v>12</v>
      </c>
      <c r="H17" s="2"/>
      <c r="I17" s="2">
        <v>15950160</v>
      </c>
    </row>
    <row r="18" spans="1:22" x14ac:dyDescent="0.25">
      <c r="G18" s="1" t="s">
        <v>24</v>
      </c>
      <c r="H18" s="2"/>
      <c r="I18" s="2">
        <f>I17+I16-I15</f>
        <v>4550894.0600000024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40884.06</v>
      </c>
    </row>
    <row r="21" spans="1:22" x14ac:dyDescent="0.25">
      <c r="G21" s="1"/>
      <c r="H21" s="1" t="s">
        <v>39</v>
      </c>
      <c r="I21" s="2">
        <v>9766.84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53061.489999999991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16984941</v>
      </c>
    </row>
    <row r="39" spans="1:23" x14ac:dyDescent="0.2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2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2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2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2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2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65953320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14192424.039999999</v>
      </c>
    </row>
    <row r="17" spans="1:22" x14ac:dyDescent="0.25">
      <c r="A17" s="6"/>
      <c r="B17" s="2"/>
      <c r="G17" s="1" t="s">
        <v>12</v>
      </c>
      <c r="H17" s="2"/>
      <c r="I17" s="2">
        <v>13173816</v>
      </c>
    </row>
    <row r="18" spans="1:22" x14ac:dyDescent="0.25">
      <c r="G18" s="1" t="s">
        <v>24</v>
      </c>
      <c r="H18" s="2"/>
      <c r="I18" s="2">
        <f>I17+I16-I15</f>
        <v>4566240.0399999991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39502.82</v>
      </c>
    </row>
    <row r="21" spans="1:22" x14ac:dyDescent="0.25">
      <c r="G21" s="1"/>
      <c r="H21" s="1" t="s">
        <v>39</v>
      </c>
      <c r="I21" s="2">
        <v>9440.86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51354.27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18861326</v>
      </c>
    </row>
    <row r="39" spans="1:23" x14ac:dyDescent="0.2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2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2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2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2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2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2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57765000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15931251.67</v>
      </c>
    </row>
    <row r="17" spans="1:22" x14ac:dyDescent="0.25">
      <c r="A17" s="6"/>
      <c r="B17" s="2"/>
      <c r="G17" s="1" t="s">
        <v>12</v>
      </c>
      <c r="H17" s="2"/>
      <c r="I17" s="2">
        <v>11536056</v>
      </c>
    </row>
    <row r="18" spans="1:22" x14ac:dyDescent="0.25">
      <c r="G18" s="1" t="s">
        <v>24</v>
      </c>
      <c r="H18" s="2"/>
      <c r="I18" s="2">
        <f>I17+I16-I15</f>
        <v>4667307.6700000018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38673.9</v>
      </c>
    </row>
    <row r="21" spans="1:22" x14ac:dyDescent="0.25">
      <c r="G21" s="1"/>
      <c r="H21" s="1" t="s">
        <v>39</v>
      </c>
      <c r="I21" s="2">
        <v>9245.23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50329.72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21763849</v>
      </c>
    </row>
    <row r="39" spans="1:23" x14ac:dyDescent="0.2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2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2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2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2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2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63887880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14554120.92</v>
      </c>
    </row>
    <row r="17" spans="1:22" x14ac:dyDescent="0.25">
      <c r="A17" s="6"/>
      <c r="B17" s="2"/>
      <c r="G17" s="1" t="s">
        <v>12</v>
      </c>
      <c r="H17" s="2"/>
      <c r="I17" s="2">
        <v>12753564</v>
      </c>
    </row>
    <row r="18" spans="1:22" x14ac:dyDescent="0.25">
      <c r="G18" s="1" t="s">
        <v>24</v>
      </c>
      <c r="H18" s="2"/>
      <c r="I18" s="2">
        <f>I17+I16-I15</f>
        <v>4507684.9200000018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38045.629999999997</v>
      </c>
    </row>
    <row r="21" spans="1:22" x14ac:dyDescent="0.25">
      <c r="G21" s="1"/>
      <c r="H21" s="1" t="s">
        <v>39</v>
      </c>
      <c r="I21" s="2">
        <v>9096.98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49553.2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35693112</v>
      </c>
    </row>
    <row r="39" spans="1:23" x14ac:dyDescent="0.2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2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2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2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2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2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65997900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13449794.220000001</v>
      </c>
    </row>
    <row r="17" spans="1:22" x14ac:dyDescent="0.25">
      <c r="A17" s="6"/>
      <c r="B17" s="2"/>
      <c r="G17" s="1" t="s">
        <v>12</v>
      </c>
      <c r="H17" s="2"/>
      <c r="I17" s="2">
        <v>13200900</v>
      </c>
    </row>
    <row r="18" spans="1:22" x14ac:dyDescent="0.25">
      <c r="G18" s="1" t="s">
        <v>24</v>
      </c>
      <c r="H18" s="2"/>
      <c r="I18" s="2">
        <f>I17+I16-I15</f>
        <v>3850694.2199999988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26194515</v>
      </c>
    </row>
    <row r="39" spans="1:23" x14ac:dyDescent="0.2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2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2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2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2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2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65237400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12842714.220000001</v>
      </c>
    </row>
    <row r="17" spans="1:22" x14ac:dyDescent="0.25">
      <c r="A17" s="1"/>
      <c r="B17" s="2"/>
      <c r="G17" s="1" t="s">
        <v>12</v>
      </c>
      <c r="H17" s="2"/>
      <c r="I17" s="2">
        <v>13047480</v>
      </c>
    </row>
    <row r="18" spans="1:22" x14ac:dyDescent="0.25">
      <c r="G18" s="1" t="s">
        <v>24</v>
      </c>
      <c r="H18" s="2"/>
      <c r="I18" s="2">
        <f>I17+I16-I15</f>
        <v>3090194.2199999988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20674534</v>
      </c>
    </row>
    <row r="39" spans="1:23" x14ac:dyDescent="0.2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2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2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2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2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2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2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25">
      <c r="B14" s="2"/>
      <c r="G14" s="1"/>
      <c r="H14" s="1" t="s">
        <v>32</v>
      </c>
      <c r="I14" s="2">
        <f>I13+I12</f>
        <v>65118300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13033803.039999999</v>
      </c>
    </row>
    <row r="17" spans="1:22" x14ac:dyDescent="0.25">
      <c r="A17" s="1"/>
      <c r="B17" s="2"/>
      <c r="G17" s="1" t="s">
        <v>12</v>
      </c>
      <c r="H17" s="2"/>
      <c r="I17" s="2">
        <v>13423836</v>
      </c>
    </row>
    <row r="18" spans="1:22" x14ac:dyDescent="0.25">
      <c r="G18" s="1" t="s">
        <v>24</v>
      </c>
      <c r="H18" s="2"/>
      <c r="I18" s="2">
        <f>I17+I16-I15</f>
        <v>3657639.0399999991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37430.69</v>
      </c>
    </row>
    <row r="21" spans="1:22" x14ac:dyDescent="0.25">
      <c r="G21" s="1"/>
      <c r="H21" s="1" t="s">
        <v>39</v>
      </c>
      <c r="I21" s="2">
        <v>8951.86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48793.14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2570146</v>
      </c>
    </row>
    <row r="39" spans="1:23" x14ac:dyDescent="0.2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2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2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2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2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2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2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25">
      <c r="B14" s="2"/>
      <c r="G14" s="1"/>
      <c r="H14" s="1" t="s">
        <v>32</v>
      </c>
      <c r="I14" s="2">
        <f>I13+I12</f>
        <v>62732880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12622276.68</v>
      </c>
    </row>
    <row r="17" spans="1:22" x14ac:dyDescent="0.25">
      <c r="A17" s="1"/>
      <c r="B17" s="2"/>
      <c r="G17" s="1" t="s">
        <v>12</v>
      </c>
      <c r="H17" s="2"/>
      <c r="I17" s="2">
        <v>13499028</v>
      </c>
    </row>
    <row r="18" spans="1:22" x14ac:dyDescent="0.25">
      <c r="G18" s="1" t="s">
        <v>24</v>
      </c>
      <c r="H18" s="2"/>
      <c r="I18" s="2">
        <f>I17+I16-I15</f>
        <v>3321304.6799999997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37089.03</v>
      </c>
    </row>
    <row r="21" spans="1:22" x14ac:dyDescent="0.25">
      <c r="G21" s="1"/>
      <c r="H21" s="1" t="s">
        <v>39</v>
      </c>
      <c r="I21" s="2">
        <v>8871.2199999999993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48370.84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-8424047</v>
      </c>
    </row>
    <row r="39" spans="1:23" x14ac:dyDescent="0.2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2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2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2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2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2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2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13732296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12205879</v>
      </c>
    </row>
    <row r="17" spans="1:22" x14ac:dyDescent="0.25">
      <c r="A17" s="1"/>
      <c r="B17" s="2"/>
      <c r="G17" s="1" t="s">
        <v>12</v>
      </c>
      <c r="H17" s="2"/>
      <c r="I17" s="2">
        <v>13732296</v>
      </c>
    </row>
    <row r="18" spans="1:22" x14ac:dyDescent="0.25">
      <c r="G18" s="1" t="s">
        <v>24</v>
      </c>
      <c r="H18" s="2"/>
      <c r="I18" s="2">
        <f>I17+I16-I15</f>
        <v>3138175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36885.620000000003</v>
      </c>
    </row>
    <row r="21" spans="1:22" x14ac:dyDescent="0.25">
      <c r="G21" s="1"/>
      <c r="H21" s="1" t="s">
        <v>39</v>
      </c>
      <c r="I21" s="2">
        <v>8823.2099999999991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48119.42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-359732</v>
      </c>
    </row>
    <row r="39" spans="1:23" x14ac:dyDescent="0.2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2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2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2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2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2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2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25">
      <c r="B14" s="2"/>
      <c r="G14" s="1"/>
      <c r="H14" s="1" t="s">
        <v>32</v>
      </c>
      <c r="I14" s="2">
        <f>I13+I12</f>
        <v>72808860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10353318.609999999</v>
      </c>
    </row>
    <row r="17" spans="1:22" x14ac:dyDescent="0.25">
      <c r="A17" s="1"/>
      <c r="B17" s="2"/>
      <c r="G17" s="1" t="s">
        <v>12</v>
      </c>
      <c r="H17" s="2"/>
      <c r="I17" s="2">
        <v>15653316</v>
      </c>
    </row>
    <row r="18" spans="1:22" x14ac:dyDescent="0.25">
      <c r="G18" s="1" t="s">
        <v>24</v>
      </c>
      <c r="H18" s="2"/>
      <c r="I18" s="2">
        <f>I17+I16-I15</f>
        <v>3206634.6099999994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35932.559999999998</v>
      </c>
    </row>
    <row r="21" spans="1:22" x14ac:dyDescent="0.25">
      <c r="G21" s="1"/>
      <c r="H21" s="1" t="s">
        <v>39</v>
      </c>
      <c r="I21" s="2">
        <v>8598.2900000000009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46941.439999999995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-7702324</v>
      </c>
    </row>
    <row r="39" spans="1:23" x14ac:dyDescent="0.2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2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2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2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2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2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2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66601200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11793214.449999999</v>
      </c>
    </row>
    <row r="17" spans="1:22" x14ac:dyDescent="0.25">
      <c r="A17" s="1"/>
      <c r="B17" s="2"/>
      <c r="G17" s="1" t="s">
        <v>12</v>
      </c>
      <c r="H17" s="2"/>
      <c r="I17" s="2">
        <v>13328448</v>
      </c>
    </row>
    <row r="18" spans="1:22" x14ac:dyDescent="0.25">
      <c r="G18" s="1" t="s">
        <v>24</v>
      </c>
      <c r="H18" s="2"/>
      <c r="I18" s="2">
        <f>I17+I16-I15</f>
        <v>2321662.4499999993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33907.94</v>
      </c>
    </row>
    <row r="21" spans="1:22" x14ac:dyDescent="0.25">
      <c r="G21" s="1"/>
      <c r="H21" s="1" t="s">
        <v>39</v>
      </c>
      <c r="I21" s="2">
        <v>8120.45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44438.979999999996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7935882</v>
      </c>
    </row>
    <row r="39" spans="1:23" x14ac:dyDescent="0.2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2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2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2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2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2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2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55610220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14427882.060000001</v>
      </c>
    </row>
    <row r="17" spans="1:22" x14ac:dyDescent="0.25">
      <c r="A17" s="1"/>
      <c r="B17" s="2"/>
      <c r="G17" s="1" t="s">
        <v>12</v>
      </c>
      <c r="H17" s="2"/>
      <c r="I17" s="2">
        <v>11115480</v>
      </c>
    </row>
    <row r="18" spans="1:22" x14ac:dyDescent="0.25">
      <c r="G18" s="1" t="s">
        <v>24</v>
      </c>
      <c r="H18" s="2"/>
      <c r="I18" s="2">
        <f>I17+I16-I15</f>
        <v>2743362.0600000024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32634.15</v>
      </c>
    </row>
    <row r="21" spans="1:22" x14ac:dyDescent="0.25">
      <c r="G21" s="1"/>
      <c r="H21" s="1" t="s">
        <v>39</v>
      </c>
      <c r="I21" s="2">
        <v>7819.84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42864.58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8859404</v>
      </c>
    </row>
    <row r="39" spans="1:23" x14ac:dyDescent="0.2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2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2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2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2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2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2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2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51964440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14880798.74</v>
      </c>
    </row>
    <row r="17" spans="1:22" x14ac:dyDescent="0.25">
      <c r="A17" s="1"/>
      <c r="B17" s="2"/>
      <c r="G17" s="1" t="s">
        <v>12</v>
      </c>
      <c r="H17" s="2"/>
      <c r="I17" s="2">
        <v>10392888</v>
      </c>
    </row>
    <row r="18" spans="1:22" x14ac:dyDescent="0.25">
      <c r="G18" s="1" t="s">
        <v>24</v>
      </c>
      <c r="H18" s="2"/>
      <c r="I18" s="2">
        <f>I17+I16-I15</f>
        <v>2473686.7400000021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32296.55</v>
      </c>
    </row>
    <row r="21" spans="1:22" x14ac:dyDescent="0.25">
      <c r="G21" s="1"/>
      <c r="H21" s="1" t="s">
        <v>39</v>
      </c>
      <c r="I21" s="2">
        <v>7740.16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42447.299999999996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10280113</v>
      </c>
    </row>
    <row r="39" spans="1:23" x14ac:dyDescent="0.2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2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2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2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2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2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2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2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25">
      <c r="B14" s="2"/>
      <c r="G14" s="1"/>
      <c r="H14" s="1" t="s">
        <v>32</v>
      </c>
      <c r="I14" s="2">
        <f>I13+I12</f>
        <v>49427880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15266606.1</v>
      </c>
    </row>
    <row r="17" spans="1:22" x14ac:dyDescent="0.25">
      <c r="A17" s="1"/>
      <c r="B17" s="2"/>
      <c r="G17" s="1" t="s">
        <v>12</v>
      </c>
      <c r="H17" s="2"/>
      <c r="I17" s="2">
        <v>10155168</v>
      </c>
    </row>
    <row r="18" spans="1:22" x14ac:dyDescent="0.25">
      <c r="G18" s="1" t="s">
        <v>24</v>
      </c>
      <c r="H18" s="2"/>
      <c r="I18" s="2">
        <f>I17+I16-I15</f>
        <v>2621774.1000000015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32028.1</v>
      </c>
    </row>
    <row r="21" spans="1:22" x14ac:dyDescent="0.25">
      <c r="G21" s="1"/>
      <c r="H21" s="1" t="s">
        <v>39</v>
      </c>
      <c r="I21" s="2">
        <v>7708.43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42147.119999999995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6351223</v>
      </c>
    </row>
    <row r="39" spans="1:23" x14ac:dyDescent="0.2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2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2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2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2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2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2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2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45881580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16074807.34</v>
      </c>
    </row>
    <row r="17" spans="1:22" x14ac:dyDescent="0.25">
      <c r="A17" s="1"/>
      <c r="B17" s="2"/>
      <c r="G17" s="1" t="s">
        <v>12</v>
      </c>
      <c r="H17" s="2"/>
      <c r="I17" s="2">
        <v>9176316</v>
      </c>
    </row>
    <row r="18" spans="1:22" x14ac:dyDescent="0.25">
      <c r="G18" s="1" t="s">
        <v>24</v>
      </c>
      <c r="H18" s="2"/>
      <c r="I18" s="2">
        <f>I17+I16-I15</f>
        <v>2451123.34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31353.37</v>
      </c>
    </row>
    <row r="21" spans="1:22" x14ac:dyDescent="0.25">
      <c r="G21" s="1"/>
      <c r="H21" s="1" t="s">
        <v>39</v>
      </c>
      <c r="I21" s="2">
        <v>7565.07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41329.03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3972193</v>
      </c>
    </row>
    <row r="39" spans="1:23" x14ac:dyDescent="0.2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2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2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2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2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2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2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44689800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16477211.800000001</v>
      </c>
    </row>
    <row r="17" spans="1:22" x14ac:dyDescent="0.25">
      <c r="A17" s="1"/>
      <c r="B17" s="2"/>
      <c r="G17" s="1" t="s">
        <v>12</v>
      </c>
      <c r="H17" s="2"/>
      <c r="I17" s="2">
        <v>8937960</v>
      </c>
    </row>
    <row r="18" spans="1:22" x14ac:dyDescent="0.25">
      <c r="G18" s="1" t="s">
        <v>24</v>
      </c>
      <c r="H18" s="2"/>
      <c r="I18" s="2">
        <f>I17+I16-I15</f>
        <v>2615171.8000000007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31018.36</v>
      </c>
    </row>
    <row r="21" spans="1:22" x14ac:dyDescent="0.25">
      <c r="G21" s="1"/>
      <c r="H21" s="1" t="s">
        <v>39</v>
      </c>
      <c r="I21" s="2">
        <v>7501.6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40930.549999999996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5006385</v>
      </c>
    </row>
    <row r="39" spans="1:23" x14ac:dyDescent="0.2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2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2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2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2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2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2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2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42768000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16953204.359999999</v>
      </c>
    </row>
    <row r="17" spans="1:22" x14ac:dyDescent="0.25">
      <c r="A17" s="1"/>
      <c r="B17" s="2"/>
      <c r="G17" s="1" t="s">
        <v>12</v>
      </c>
      <c r="H17" s="2"/>
      <c r="I17" s="2">
        <v>8557432</v>
      </c>
    </row>
    <row r="18" spans="1:22" x14ac:dyDescent="0.25">
      <c r="G18" s="1" t="s">
        <v>24</v>
      </c>
      <c r="H18" s="2"/>
      <c r="I18" s="2">
        <f>I17+I16-I15</f>
        <v>2710636.3599999994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30682</v>
      </c>
    </row>
    <row r="21" spans="1:22" x14ac:dyDescent="0.25">
      <c r="G21" s="1"/>
      <c r="H21" s="1" t="s">
        <v>39</v>
      </c>
      <c r="I21" s="2">
        <v>7438.11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40195.47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2553111</v>
      </c>
    </row>
    <row r="39" spans="1:23" x14ac:dyDescent="0.2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2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2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2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2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2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2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39561600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17753280.859999999</v>
      </c>
    </row>
    <row r="17" spans="1:22" x14ac:dyDescent="0.25">
      <c r="A17" s="1"/>
      <c r="B17" s="2"/>
      <c r="G17" s="1" t="s">
        <v>12</v>
      </c>
      <c r="H17" s="2"/>
      <c r="I17" s="2">
        <v>7912320</v>
      </c>
    </row>
    <row r="18" spans="1:22" x14ac:dyDescent="0.25">
      <c r="G18" s="1" t="s">
        <v>24</v>
      </c>
      <c r="H18" s="2"/>
      <c r="I18" s="2">
        <f>I17+I16-I15</f>
        <v>2865600.8599999994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30345.88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39780.020000000004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-12177724</v>
      </c>
    </row>
    <row r="39" spans="1:23" x14ac:dyDescent="0.2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2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2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2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2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2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2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47428320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15314929.859999999</v>
      </c>
    </row>
    <row r="17" spans="1:22" x14ac:dyDescent="0.25">
      <c r="A17" s="1"/>
      <c r="B17" s="2"/>
      <c r="G17" s="1" t="s">
        <v>12</v>
      </c>
      <c r="H17" s="2"/>
      <c r="I17" s="2">
        <v>9485664</v>
      </c>
    </row>
    <row r="18" spans="1:22" x14ac:dyDescent="0.25">
      <c r="G18" s="1" t="s">
        <v>24</v>
      </c>
      <c r="H18" s="2"/>
      <c r="I18" s="2">
        <f>I17+I16-I15</f>
        <v>2000593.8599999994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29472.7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38906.840000000004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-9945618</v>
      </c>
    </row>
    <row r="39" spans="1:23" x14ac:dyDescent="0.2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2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2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2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2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2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2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25">
      <c r="B14" s="2"/>
      <c r="G14" s="1"/>
      <c r="H14" s="1" t="s">
        <v>32</v>
      </c>
      <c r="I14" s="2">
        <f>I13+I12</f>
        <v>63262920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11697152.85</v>
      </c>
    </row>
    <row r="17" spans="1:22" x14ac:dyDescent="0.25">
      <c r="A17" s="1"/>
      <c r="B17" s="2"/>
      <c r="G17" s="1" t="s">
        <v>12</v>
      </c>
      <c r="H17" s="2"/>
      <c r="I17" s="2">
        <v>12785880</v>
      </c>
    </row>
    <row r="18" spans="1:22" x14ac:dyDescent="0.25">
      <c r="G18" s="1" t="s">
        <v>24</v>
      </c>
      <c r="H18" s="2"/>
      <c r="I18" s="2">
        <f>I17+I16-I15</f>
        <v>1683032.8500000015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26609.51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35872.659999999996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20903926</v>
      </c>
    </row>
    <row r="39" spans="1:23" x14ac:dyDescent="0.2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2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2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2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2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2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2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2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25">
      <c r="B14" s="2"/>
      <c r="G14" s="1"/>
      <c r="H14" s="1" t="s">
        <v>32</v>
      </c>
      <c r="I14" s="2">
        <f>I13+I12</f>
        <v>66996060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10731746.85</v>
      </c>
    </row>
    <row r="17" spans="1:22" x14ac:dyDescent="0.25">
      <c r="A17" s="1"/>
      <c r="B17" s="2"/>
      <c r="G17" s="1" t="s">
        <v>12</v>
      </c>
      <c r="H17" s="2"/>
      <c r="I17" s="2">
        <v>13532232</v>
      </c>
    </row>
    <row r="18" spans="1:22" x14ac:dyDescent="0.25">
      <c r="G18" s="1" t="s">
        <v>24</v>
      </c>
      <c r="H18" s="2"/>
      <c r="I18" s="2">
        <f>I17+I16-I15</f>
        <v>1463978.8500000015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26214.29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35477.440000000002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30765872</v>
      </c>
    </row>
    <row r="39" spans="1:23" x14ac:dyDescent="0.2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2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2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2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2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2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2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66962280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10808446</v>
      </c>
    </row>
    <row r="17" spans="1:22" x14ac:dyDescent="0.25">
      <c r="A17" s="1"/>
      <c r="B17" s="2"/>
      <c r="G17" s="1" t="s">
        <v>12</v>
      </c>
      <c r="H17" s="2"/>
      <c r="I17" s="2">
        <v>13392456</v>
      </c>
    </row>
    <row r="18" spans="1:22" x14ac:dyDescent="0.25">
      <c r="G18" s="1" t="s">
        <v>24</v>
      </c>
      <c r="H18" s="2"/>
      <c r="I18" s="2">
        <f>I17+I16-I15</f>
        <v>1400902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25555.01</v>
      </c>
    </row>
    <row r="21" spans="1:22" x14ac:dyDescent="0.25">
      <c r="G21" s="1"/>
      <c r="H21" s="1" t="s">
        <v>39</v>
      </c>
      <c r="I21" s="2">
        <v>7094.64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34725.009999999995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38996904</v>
      </c>
    </row>
    <row r="39" spans="1:23" x14ac:dyDescent="0.2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2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2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2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2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2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2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64292520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10634927.300000001</v>
      </c>
    </row>
    <row r="17" spans="1:22" x14ac:dyDescent="0.25">
      <c r="A17" s="1"/>
      <c r="B17" s="2"/>
      <c r="G17" s="1" t="s">
        <v>12</v>
      </c>
      <c r="H17" s="2"/>
      <c r="I17" s="2">
        <v>12858504</v>
      </c>
    </row>
    <row r="18" spans="1:22" x14ac:dyDescent="0.25">
      <c r="G18" s="1" t="s">
        <v>24</v>
      </c>
      <c r="H18" s="2"/>
      <c r="I18" s="2">
        <f>I17+I16-I15</f>
        <v>693431.30000000075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25358.79</v>
      </c>
    </row>
    <row r="21" spans="1:22" x14ac:dyDescent="0.25">
      <c r="G21" s="1"/>
      <c r="H21" s="1" t="s">
        <v>39</v>
      </c>
      <c r="I21" s="2">
        <v>7048.34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34482.49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68593659</v>
      </c>
    </row>
    <row r="39" spans="1:23" x14ac:dyDescent="0.2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2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2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2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2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2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2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25">
      <c r="B14" s="2"/>
      <c r="G14" s="1"/>
      <c r="H14" s="1" t="s">
        <v>32</v>
      </c>
      <c r="I14" s="2">
        <f>I13+I12</f>
        <v>60094800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11080293.560000001</v>
      </c>
    </row>
    <row r="17" spans="1:22" x14ac:dyDescent="0.25">
      <c r="A17" s="1"/>
      <c r="B17" s="2"/>
      <c r="G17" s="1" t="s">
        <v>12</v>
      </c>
      <c r="H17" s="2"/>
      <c r="I17" s="2">
        <v>12811680</v>
      </c>
    </row>
    <row r="18" spans="1:22" x14ac:dyDescent="0.25">
      <c r="G18" s="1" t="s">
        <v>24</v>
      </c>
      <c r="H18" s="2"/>
      <c r="I18" s="2">
        <f>I17+I16-I15</f>
        <v>1091973.5600000024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24899.17</v>
      </c>
    </row>
    <row r="21" spans="1:22" x14ac:dyDescent="0.25">
      <c r="G21" s="1"/>
      <c r="H21" s="1" t="s">
        <v>39</v>
      </c>
      <c r="I21" s="2">
        <v>7033.08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34007.61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49367623</v>
      </c>
    </row>
    <row r="39" spans="1:23" x14ac:dyDescent="0.2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2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2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2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2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2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64576620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10821606.23</v>
      </c>
    </row>
    <row r="17" spans="1:22" x14ac:dyDescent="0.25">
      <c r="A17" s="1"/>
      <c r="B17" s="2"/>
      <c r="G17" s="1" t="s">
        <v>12</v>
      </c>
      <c r="H17" s="2"/>
      <c r="I17" s="2">
        <v>12912240</v>
      </c>
    </row>
    <row r="18" spans="1:22" x14ac:dyDescent="0.25">
      <c r="G18" s="1" t="s">
        <v>24</v>
      </c>
      <c r="H18" s="2"/>
      <c r="I18" s="2">
        <f>I17+I16-I15</f>
        <v>933846.23000000045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24045.06</v>
      </c>
    </row>
    <row r="21" spans="1:22" x14ac:dyDescent="0.25">
      <c r="G21" s="1"/>
      <c r="H21" s="1" t="s">
        <v>39</v>
      </c>
      <c r="I21" s="2">
        <v>6893.41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33013.83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44615482</v>
      </c>
    </row>
    <row r="39" spans="1:23" x14ac:dyDescent="0.2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2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2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2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2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/>
      <c r="E11" s="2"/>
      <c r="G11" s="1" t="s">
        <v>36</v>
      </c>
      <c r="I11" s="2"/>
    </row>
    <row r="12" spans="1:9" x14ac:dyDescent="0.2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2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63227700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11088487.01</v>
      </c>
    </row>
    <row r="17" spans="1:22" x14ac:dyDescent="0.25">
      <c r="A17" s="1"/>
      <c r="B17" s="2"/>
      <c r="G17" s="1" t="s">
        <v>12</v>
      </c>
      <c r="H17" s="2"/>
      <c r="I17" s="2">
        <v>12645540</v>
      </c>
    </row>
    <row r="18" spans="1:22" x14ac:dyDescent="0.25">
      <c r="G18" s="1" t="s">
        <v>24</v>
      </c>
      <c r="H18" s="2"/>
      <c r="I18" s="2">
        <f>I17+I16-I15</f>
        <v>934027.00999999791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23258.14</v>
      </c>
    </row>
    <row r="21" spans="1:22" x14ac:dyDescent="0.25">
      <c r="G21" s="1"/>
      <c r="H21" s="1" t="s">
        <v>39</v>
      </c>
      <c r="I21" s="2">
        <v>6784.63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32118.13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41668841</v>
      </c>
    </row>
    <row r="39" spans="1:23" x14ac:dyDescent="0.2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2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2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2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2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2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2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2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25">
      <c r="B14" s="2"/>
      <c r="G14" s="1"/>
      <c r="H14" s="1" t="s">
        <v>32</v>
      </c>
      <c r="I14" s="2">
        <f>I13+I12</f>
        <v>58223520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11401149.300000001</v>
      </c>
    </row>
    <row r="17" spans="1:22" x14ac:dyDescent="0.25">
      <c r="A17" s="1"/>
      <c r="B17" s="2"/>
      <c r="G17" s="1" t="s">
        <v>12</v>
      </c>
      <c r="H17" s="2"/>
      <c r="I17" s="2">
        <v>11775132</v>
      </c>
    </row>
    <row r="18" spans="1:22" x14ac:dyDescent="0.25">
      <c r="G18" s="1" t="s">
        <v>24</v>
      </c>
      <c r="H18" s="2"/>
      <c r="I18" s="2">
        <f>I17+I16-I15</f>
        <v>376281.30000000075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21629.26</v>
      </c>
    </row>
    <row r="21" spans="1:22" x14ac:dyDescent="0.25">
      <c r="G21" s="1"/>
      <c r="H21" s="1" t="s">
        <v>39</v>
      </c>
      <c r="I21" s="2">
        <v>6555.34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30259.96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21166677</v>
      </c>
    </row>
    <row r="39" spans="1:23" x14ac:dyDescent="0.2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2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2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2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2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2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2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25">
      <c r="B14" s="2"/>
      <c r="G14" s="1"/>
      <c r="H14" s="1" t="s">
        <v>32</v>
      </c>
      <c r="I14" s="2">
        <f>I13+I12</f>
        <v>57247800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2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25">
      <c r="G18" s="1" t="s">
        <v>24</v>
      </c>
      <c r="H18" s="2"/>
      <c r="I18" s="2">
        <f>I17+I16-I15</f>
        <v>39877.390000000596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/>
    </row>
    <row r="21" spans="1:22" x14ac:dyDescent="0.25">
      <c r="G21" s="1"/>
      <c r="H21" s="1" t="s">
        <v>39</v>
      </c>
      <c r="I21" s="2"/>
    </row>
    <row r="22" spans="1:22" x14ac:dyDescent="0.25">
      <c r="G22" s="1"/>
      <c r="H22" s="1" t="s">
        <v>106</v>
      </c>
      <c r="I22" s="2">
        <f>24*300*2088/10000</f>
        <v>1503.36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2003.36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15001985</v>
      </c>
    </row>
    <row r="39" spans="1:23" x14ac:dyDescent="0.2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2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2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2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2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2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2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2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2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2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2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2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2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2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2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11480698.029999999</v>
      </c>
    </row>
    <row r="16" spans="1:9" x14ac:dyDescent="0.25">
      <c r="A16" s="1"/>
      <c r="B16" s="2"/>
      <c r="G16" s="1" t="s">
        <v>12</v>
      </c>
      <c r="H16" s="2"/>
      <c r="I16" s="2">
        <v>11472192</v>
      </c>
    </row>
    <row r="17" spans="1:22" x14ac:dyDescent="0.25">
      <c r="G17" s="1" t="s">
        <v>24</v>
      </c>
      <c r="H17" s="2"/>
      <c r="I17" s="2">
        <f>I16+I15-I14</f>
        <v>152890.03000000119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21435.51</v>
      </c>
    </row>
    <row r="20" spans="1:22" x14ac:dyDescent="0.25">
      <c r="G20" s="1"/>
      <c r="H20" s="1" t="s">
        <v>39</v>
      </c>
      <c r="I20" s="2">
        <v>6509.61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29948.48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2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2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2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2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2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2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2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11790414.689999999</v>
      </c>
    </row>
    <row r="16" spans="1:9" x14ac:dyDescent="0.25">
      <c r="A16" s="1"/>
      <c r="B16" s="2"/>
      <c r="G16" s="1" t="s">
        <v>12</v>
      </c>
      <c r="H16" s="2"/>
      <c r="I16" s="2">
        <v>11224788</v>
      </c>
    </row>
    <row r="17" spans="1:22" x14ac:dyDescent="0.25">
      <c r="G17" s="1" t="s">
        <v>24</v>
      </c>
      <c r="H17" s="2"/>
      <c r="I17" s="2">
        <f>I16+I15-I14</f>
        <v>215202.68999999762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21305.58</v>
      </c>
    </row>
    <row r="20" spans="1:22" x14ac:dyDescent="0.25">
      <c r="G20" s="1"/>
      <c r="H20" s="1" t="s">
        <v>39</v>
      </c>
      <c r="I20" s="2">
        <v>6478.95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29787.890000000003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2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2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2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2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2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2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2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12460255.65</v>
      </c>
    </row>
    <row r="16" spans="1:9" x14ac:dyDescent="0.25">
      <c r="A16" s="1"/>
      <c r="B16" s="2"/>
      <c r="G16" s="1" t="s">
        <v>12</v>
      </c>
      <c r="H16" s="2"/>
      <c r="I16" s="2">
        <v>10913016</v>
      </c>
    </row>
    <row r="17" spans="1:22" x14ac:dyDescent="0.25">
      <c r="G17" s="1" t="s">
        <v>24</v>
      </c>
      <c r="H17" s="2"/>
      <c r="I17" s="2">
        <f>I16+I15-I14</f>
        <v>573271.64999999851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2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2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2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2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2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2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2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12514159.65</v>
      </c>
    </row>
    <row r="16" spans="1:9" x14ac:dyDescent="0.25">
      <c r="A16" s="1"/>
      <c r="B16" s="2"/>
      <c r="G16" s="1" t="s">
        <v>12</v>
      </c>
      <c r="H16" s="2"/>
      <c r="I16" s="2">
        <v>10918812</v>
      </c>
    </row>
    <row r="17" spans="1:22" x14ac:dyDescent="0.25">
      <c r="G17" s="1" t="s">
        <v>24</v>
      </c>
      <c r="H17" s="2"/>
      <c r="I17" s="2">
        <f>I16+I15-I14</f>
        <v>632971.64999999851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2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2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2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2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2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2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2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12377998.24</v>
      </c>
    </row>
    <row r="16" spans="1:9" x14ac:dyDescent="0.25">
      <c r="A16" s="1"/>
      <c r="B16" s="2"/>
      <c r="G16" s="1" t="s">
        <v>12</v>
      </c>
      <c r="H16" s="2"/>
      <c r="I16" s="2">
        <v>10720536</v>
      </c>
    </row>
    <row r="17" spans="1:22" x14ac:dyDescent="0.25">
      <c r="G17" s="1" t="s">
        <v>24</v>
      </c>
      <c r="H17" s="2"/>
      <c r="I17" s="2">
        <f>I16+I15-I14</f>
        <v>298534.24000000209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20914.91</v>
      </c>
    </row>
    <row r="20" spans="1:22" x14ac:dyDescent="0.25">
      <c r="G20" s="1"/>
      <c r="H20" s="1" t="s">
        <v>39</v>
      </c>
      <c r="I20" s="2">
        <v>6386.76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29305.03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2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2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2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2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2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2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2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12932690.85</v>
      </c>
    </row>
    <row r="16" spans="1:9" x14ac:dyDescent="0.25">
      <c r="A16" s="1"/>
      <c r="B16" s="2"/>
      <c r="G16" s="1" t="s">
        <v>12</v>
      </c>
      <c r="H16" s="2"/>
      <c r="I16" s="2">
        <v>10058160</v>
      </c>
    </row>
    <row r="17" spans="1:22" x14ac:dyDescent="0.25">
      <c r="G17" s="1" t="s">
        <v>24</v>
      </c>
      <c r="H17" s="2"/>
      <c r="I17" s="2">
        <f>I16+I15-I14</f>
        <v>190850.85000000149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20594.490000000002</v>
      </c>
    </row>
    <row r="20" spans="1:22" x14ac:dyDescent="0.25">
      <c r="G20" s="1"/>
      <c r="H20" s="1" t="s">
        <v>39</v>
      </c>
      <c r="I20" s="2">
        <v>6311.15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28909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2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2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2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2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2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2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2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13171017.220000001</v>
      </c>
    </row>
    <row r="16" spans="1:9" x14ac:dyDescent="0.25">
      <c r="A16" s="1"/>
      <c r="B16" s="2"/>
      <c r="G16" s="1" t="s">
        <v>12</v>
      </c>
      <c r="H16" s="2"/>
      <c r="I16" s="2">
        <v>9792828</v>
      </c>
    </row>
    <row r="17" spans="1:22" x14ac:dyDescent="0.25">
      <c r="G17" s="1" t="s">
        <v>24</v>
      </c>
      <c r="H17" s="2"/>
      <c r="I17" s="2">
        <f>I16+I15-I14</f>
        <v>163845.21999999881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20464.310000000001</v>
      </c>
    </row>
    <row r="20" spans="1:22" x14ac:dyDescent="0.25">
      <c r="G20" s="1"/>
      <c r="H20" s="1" t="s">
        <v>39</v>
      </c>
      <c r="I20" s="2">
        <v>6280.43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19</v>
      </c>
      <c r="I22" s="2">
        <f>I19+I20+I21</f>
        <v>28248.100000000002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2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2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2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2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2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2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2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2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2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10489239.77</v>
      </c>
    </row>
    <row r="16" spans="1:9" x14ac:dyDescent="0.25">
      <c r="A16" s="1"/>
      <c r="B16" s="2"/>
      <c r="G16" s="1" t="s">
        <v>12</v>
      </c>
      <c r="H16" s="2"/>
      <c r="I16" s="2">
        <v>12252912</v>
      </c>
    </row>
    <row r="17" spans="1:22" x14ac:dyDescent="0.25">
      <c r="G17" s="1" t="s">
        <v>24</v>
      </c>
      <c r="H17" s="2"/>
      <c r="I17" s="2">
        <f>I16+I15-I14</f>
        <v>-57848.230000000447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20141.39</v>
      </c>
    </row>
    <row r="20" spans="1:22" x14ac:dyDescent="0.25">
      <c r="G20" s="1"/>
      <c r="H20" s="1" t="s">
        <v>39</v>
      </c>
      <c r="I20" s="2">
        <v>6204.23</v>
      </c>
    </row>
    <row r="21" spans="1:22" x14ac:dyDescent="0.25">
      <c r="G21" s="1"/>
      <c r="H21" s="1" t="s">
        <v>19</v>
      </c>
      <c r="I21" s="2">
        <f>I19+I20</f>
        <v>26345.62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2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2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2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2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2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2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2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2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2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11873192.619999999</v>
      </c>
    </row>
    <row r="16" spans="1:9" x14ac:dyDescent="0.25">
      <c r="A16" s="1"/>
      <c r="B16" s="2"/>
      <c r="G16" s="1" t="s">
        <v>12</v>
      </c>
      <c r="H16" s="2"/>
      <c r="I16" s="2">
        <v>11304864</v>
      </c>
    </row>
    <row r="17" spans="1:22" x14ac:dyDescent="0.25">
      <c r="G17" s="1" t="s">
        <v>24</v>
      </c>
      <c r="H17" s="2"/>
      <c r="I17" s="2">
        <f>I16+I15-I14</f>
        <v>378056.61999999732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19362.38</v>
      </c>
    </row>
    <row r="20" spans="1:22" x14ac:dyDescent="0.25">
      <c r="G20" s="1"/>
      <c r="H20" s="1" t="s">
        <v>39</v>
      </c>
      <c r="I20" s="2">
        <v>6020.38</v>
      </c>
    </row>
    <row r="21" spans="1:22" x14ac:dyDescent="0.25">
      <c r="G21" s="1"/>
      <c r="H21" s="1" t="s">
        <v>19</v>
      </c>
      <c r="I21" s="2">
        <f>I19+I20</f>
        <v>25382.760000000002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2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2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2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2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2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2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2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2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2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25">
      <c r="B14" s="2"/>
      <c r="G14" s="1" t="s">
        <v>5</v>
      </c>
      <c r="H14" s="2"/>
      <c r="I14" s="2">
        <v>17000000</v>
      </c>
    </row>
    <row r="15" spans="1:9" x14ac:dyDescent="0.25">
      <c r="A15" s="1"/>
      <c r="B15" s="2"/>
      <c r="G15" s="1" t="s">
        <v>26</v>
      </c>
      <c r="H15" s="2"/>
      <c r="I15" s="2">
        <v>7160108.9699999997</v>
      </c>
    </row>
    <row r="16" spans="1:9" x14ac:dyDescent="0.25">
      <c r="A16" s="1"/>
      <c r="B16" s="2"/>
      <c r="G16" s="1" t="s">
        <v>12</v>
      </c>
      <c r="H16" s="2"/>
      <c r="I16" s="2">
        <v>10239372</v>
      </c>
    </row>
    <row r="17" spans="1:22" x14ac:dyDescent="0.25">
      <c r="G17" s="1" t="s">
        <v>24</v>
      </c>
      <c r="H17" s="2"/>
      <c r="I17" s="2">
        <v>399480.97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18839.669999999998</v>
      </c>
    </row>
    <row r="20" spans="1:22" x14ac:dyDescent="0.25">
      <c r="G20" s="1"/>
      <c r="H20" s="1" t="s">
        <v>39</v>
      </c>
      <c r="I20" s="2">
        <v>5897.03</v>
      </c>
    </row>
    <row r="21" spans="1:22" x14ac:dyDescent="0.25">
      <c r="G21" s="1"/>
      <c r="H21" s="1" t="s">
        <v>19</v>
      </c>
      <c r="I21" s="2">
        <f>I19+I20</f>
        <v>24736.699999999997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2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2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2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2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2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2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2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2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2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7406599</v>
      </c>
    </row>
    <row r="16" spans="1:9" x14ac:dyDescent="0.25">
      <c r="A16" s="1"/>
      <c r="B16" s="2"/>
      <c r="G16" s="1" t="s">
        <v>12</v>
      </c>
      <c r="H16" s="2"/>
      <c r="I16" s="2">
        <v>8887968</v>
      </c>
    </row>
    <row r="17" spans="1:22" x14ac:dyDescent="0.25">
      <c r="G17" s="1" t="s">
        <v>24</v>
      </c>
      <c r="H17" s="2"/>
      <c r="I17" s="2">
        <v>1294567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18055.62</v>
      </c>
    </row>
    <row r="20" spans="1:22" x14ac:dyDescent="0.25">
      <c r="G20" s="1"/>
      <c r="H20" s="1" t="s">
        <v>39</v>
      </c>
      <c r="I20" s="2">
        <v>5712</v>
      </c>
    </row>
    <row r="21" spans="1:22" x14ac:dyDescent="0.25">
      <c r="G21" s="1"/>
      <c r="H21" s="1" t="s">
        <v>19</v>
      </c>
      <c r="I21" s="2">
        <f>I19+I20</f>
        <v>23767.62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14535597</v>
      </c>
    </row>
    <row r="38" spans="1:23" x14ac:dyDescent="0.25">
      <c r="D38" s="1" t="s">
        <v>80</v>
      </c>
      <c r="E38" s="2">
        <v>3179</v>
      </c>
    </row>
    <row r="39" spans="1:23" s="9" customFormat="1" x14ac:dyDescent="0.2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2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2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2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2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2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2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7732371.0999999996</v>
      </c>
    </row>
    <row r="16" spans="1:9" x14ac:dyDescent="0.25">
      <c r="A16" s="1"/>
      <c r="B16" s="2"/>
      <c r="G16" s="1" t="s">
        <v>12</v>
      </c>
      <c r="H16" s="2"/>
      <c r="I16" s="2">
        <v>8620788</v>
      </c>
    </row>
    <row r="17" spans="1:22" x14ac:dyDescent="0.25">
      <c r="G17" s="1" t="s">
        <v>24</v>
      </c>
      <c r="H17" s="2"/>
      <c r="I17" s="2">
        <v>1353159.1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17923.84</v>
      </c>
    </row>
    <row r="20" spans="1:22" x14ac:dyDescent="0.25">
      <c r="G20" s="1"/>
      <c r="H20" s="1" t="s">
        <v>39</v>
      </c>
      <c r="I20" s="2">
        <v>5680.9</v>
      </c>
    </row>
    <row r="21" spans="1:22" x14ac:dyDescent="0.25">
      <c r="G21" s="1"/>
      <c r="H21" s="1" t="s">
        <v>19</v>
      </c>
      <c r="I21" s="2">
        <f>I19+I20</f>
        <v>23604.739999999998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7719400</v>
      </c>
    </row>
    <row r="38" spans="1:23" x14ac:dyDescent="0.25">
      <c r="D38" s="1" t="s">
        <v>80</v>
      </c>
      <c r="E38" s="2">
        <v>3358</v>
      </c>
    </row>
    <row r="39" spans="1:23" s="9" customFormat="1" x14ac:dyDescent="0.2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2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2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2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2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2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2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2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8589885.6199999992</v>
      </c>
    </row>
    <row r="16" spans="1:9" x14ac:dyDescent="0.25">
      <c r="A16" s="1"/>
      <c r="B16" s="2"/>
      <c r="G16" s="1" t="s">
        <v>12</v>
      </c>
      <c r="H16" s="2"/>
      <c r="I16" s="2">
        <v>7842840</v>
      </c>
    </row>
    <row r="17" spans="1:22" x14ac:dyDescent="0.25">
      <c r="A17" s="2"/>
      <c r="G17" s="1" t="s">
        <v>24</v>
      </c>
      <c r="H17" s="2"/>
      <c r="I17" s="2">
        <v>1432725.62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17391.939999999999</v>
      </c>
    </row>
    <row r="20" spans="1:22" x14ac:dyDescent="0.25">
      <c r="G20" s="1"/>
      <c r="H20" s="1" t="s">
        <v>39</v>
      </c>
      <c r="I20" s="2">
        <v>5555.38</v>
      </c>
    </row>
    <row r="21" spans="1:22" x14ac:dyDescent="0.25">
      <c r="G21" s="1"/>
      <c r="H21" s="1" t="s">
        <v>19</v>
      </c>
      <c r="I21" s="2">
        <f>I19+I20</f>
        <v>22947.32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6406050</v>
      </c>
    </row>
    <row r="38" spans="1:23" x14ac:dyDescent="0.25">
      <c r="D38" s="1" t="s">
        <v>80</v>
      </c>
      <c r="E38" s="2">
        <v>2119</v>
      </c>
    </row>
    <row r="39" spans="1:23" s="9" customFormat="1" x14ac:dyDescent="0.2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2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2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2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2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8702206.0600000005</v>
      </c>
    </row>
    <row r="15" spans="1:9" x14ac:dyDescent="0.25">
      <c r="A15" s="1"/>
      <c r="B15" s="2"/>
      <c r="G15" s="1" t="s">
        <v>12</v>
      </c>
      <c r="H15" s="2"/>
      <c r="I15" s="2">
        <v>7703208</v>
      </c>
    </row>
    <row r="16" spans="1:9" x14ac:dyDescent="0.25">
      <c r="A16" s="1"/>
      <c r="B16" s="2"/>
      <c r="G16" s="1" t="s">
        <v>24</v>
      </c>
      <c r="H16" s="2"/>
      <c r="I16" s="2">
        <v>1405414.06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17190.91</v>
      </c>
    </row>
    <row r="19" spans="1:22" x14ac:dyDescent="0.25">
      <c r="G19" s="1"/>
      <c r="H19" s="1" t="s">
        <v>39</v>
      </c>
      <c r="I19" s="2">
        <v>3507.94</v>
      </c>
    </row>
    <row r="20" spans="1:22" x14ac:dyDescent="0.25">
      <c r="G20" s="1"/>
      <c r="H20" s="1" t="s">
        <v>19</v>
      </c>
      <c r="I20" s="2">
        <f>I18+I19</f>
        <v>20698.849999999999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5757549</v>
      </c>
    </row>
    <row r="38" spans="1:23" x14ac:dyDescent="0.25">
      <c r="D38" s="1" t="s">
        <v>80</v>
      </c>
      <c r="E38" s="2">
        <v>3193</v>
      </c>
    </row>
    <row r="39" spans="1:23" s="9" customFormat="1" x14ac:dyDescent="0.2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2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2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2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2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8815273.25</v>
      </c>
    </row>
    <row r="15" spans="1:9" x14ac:dyDescent="0.25">
      <c r="A15" s="1"/>
      <c r="B15" s="2"/>
      <c r="G15" s="1" t="s">
        <v>12</v>
      </c>
      <c r="H15" s="2"/>
      <c r="I15" s="2">
        <v>7416444</v>
      </c>
    </row>
    <row r="16" spans="1:9" x14ac:dyDescent="0.25">
      <c r="A16" s="1"/>
      <c r="B16" s="2"/>
      <c r="G16" s="1" t="s">
        <v>24</v>
      </c>
      <c r="H16" s="2"/>
      <c r="I16" s="2">
        <v>1231717.25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16927.36</v>
      </c>
    </row>
    <row r="19" spans="1:22" x14ac:dyDescent="0.25">
      <c r="G19" s="1"/>
      <c r="H19" s="1" t="s">
        <v>39</v>
      </c>
      <c r="I19" s="2">
        <v>5445.75</v>
      </c>
    </row>
    <row r="20" spans="1:22" x14ac:dyDescent="0.25">
      <c r="G20" s="1"/>
      <c r="H20" s="1" t="s">
        <v>19</v>
      </c>
      <c r="I20" s="2">
        <f>I18+I19</f>
        <v>22373.11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4421221</v>
      </c>
    </row>
    <row r="38" spans="1:23" x14ac:dyDescent="0.25">
      <c r="D38" s="1" t="s">
        <v>80</v>
      </c>
      <c r="E38" s="2">
        <v>7735</v>
      </c>
    </row>
    <row r="39" spans="1:23" s="9" customFormat="1" x14ac:dyDescent="0.2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2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2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2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2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9440468.9700000007</v>
      </c>
    </row>
    <row r="15" spans="1:9" x14ac:dyDescent="0.25">
      <c r="A15" s="1"/>
      <c r="B15" s="2"/>
      <c r="G15" s="1" t="s">
        <v>12</v>
      </c>
      <c r="H15" s="2"/>
      <c r="I15" s="2">
        <v>6722568</v>
      </c>
    </row>
    <row r="16" spans="1:9" x14ac:dyDescent="0.25">
      <c r="A16" s="1"/>
      <c r="B16" s="2"/>
      <c r="G16" s="1" t="s">
        <v>24</v>
      </c>
      <c r="H16" s="2"/>
      <c r="I16" s="2">
        <v>1163036.97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4214047</v>
      </c>
    </row>
    <row r="38" spans="1:23" x14ac:dyDescent="0.25">
      <c r="D38" s="1" t="s">
        <v>80</v>
      </c>
      <c r="E38" s="2">
        <v>9650</v>
      </c>
    </row>
    <row r="39" spans="1:23" s="9" customFormat="1" x14ac:dyDescent="0.2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2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2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2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9448100.9700000007</v>
      </c>
    </row>
    <row r="15" spans="1:9" x14ac:dyDescent="0.25">
      <c r="A15" s="1"/>
      <c r="B15" s="2"/>
      <c r="G15" s="1" t="s">
        <v>12</v>
      </c>
      <c r="H15" s="2"/>
      <c r="I15" s="2">
        <v>6724476</v>
      </c>
    </row>
    <row r="16" spans="1:9" x14ac:dyDescent="0.25">
      <c r="A16" s="1"/>
      <c r="B16" s="2"/>
      <c r="G16" s="1" t="s">
        <v>24</v>
      </c>
      <c r="H16" s="2"/>
      <c r="I16" s="2">
        <v>1172576.97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4215937</v>
      </c>
    </row>
    <row r="38" spans="1:23" x14ac:dyDescent="0.25">
      <c r="D38" s="1" t="s">
        <v>80</v>
      </c>
      <c r="E38" s="2">
        <v>6480</v>
      </c>
    </row>
    <row r="39" spans="1:23" s="9" customFormat="1" x14ac:dyDescent="0.2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2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2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2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10053612.73</v>
      </c>
    </row>
    <row r="15" spans="1:9" x14ac:dyDescent="0.25">
      <c r="A15" s="1"/>
      <c r="B15" s="2"/>
      <c r="G15" s="1" t="s">
        <v>12</v>
      </c>
      <c r="H15" s="2"/>
      <c r="I15" s="2">
        <v>6210948</v>
      </c>
    </row>
    <row r="16" spans="1:9" x14ac:dyDescent="0.25">
      <c r="A16" s="1"/>
      <c r="B16" s="2"/>
      <c r="G16" s="1" t="s">
        <v>24</v>
      </c>
      <c r="H16" s="2"/>
      <c r="I16" s="2">
        <v>1264560.73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2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6908325</v>
      </c>
    </row>
    <row r="38" spans="1:23" x14ac:dyDescent="0.25">
      <c r="D38" s="1" t="s">
        <v>80</v>
      </c>
      <c r="E38" s="2">
        <v>9398</v>
      </c>
    </row>
    <row r="39" spans="1:23" s="9" customFormat="1" x14ac:dyDescent="0.2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2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2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2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2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2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25">
      <c r="A15" s="1"/>
      <c r="B15" s="2"/>
      <c r="G15" s="1" t="s">
        <v>12</v>
      </c>
      <c r="H15" s="2"/>
      <c r="I15" s="2">
        <v>6177912</v>
      </c>
    </row>
    <row r="16" spans="1:9" x14ac:dyDescent="0.25">
      <c r="A16" s="1"/>
      <c r="B16" s="2"/>
      <c r="G16" s="1" t="s">
        <v>24</v>
      </c>
      <c r="H16" s="2"/>
      <c r="I16" s="2">
        <v>1099380.73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2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7045618</v>
      </c>
    </row>
    <row r="38" spans="1:23" x14ac:dyDescent="0.25">
      <c r="D38" s="1" t="s">
        <v>80</v>
      </c>
      <c r="E38" s="2">
        <v>8243</v>
      </c>
    </row>
    <row r="39" spans="1:23" s="9" customFormat="1" x14ac:dyDescent="0.2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2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2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2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2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25">
      <c r="A15" s="1"/>
      <c r="G15" s="1" t="s">
        <v>12</v>
      </c>
      <c r="H15" s="2"/>
      <c r="I15" s="2">
        <v>6151032</v>
      </c>
    </row>
    <row r="16" spans="1:9" x14ac:dyDescent="0.25">
      <c r="A16" s="1"/>
      <c r="B16" s="2"/>
      <c r="G16" s="1" t="s">
        <v>24</v>
      </c>
      <c r="H16" s="2"/>
      <c r="I16" s="2">
        <v>964980.73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2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4559900</v>
      </c>
    </row>
    <row r="38" spans="1:23" x14ac:dyDescent="0.25">
      <c r="D38" s="1" t="s">
        <v>80</v>
      </c>
      <c r="E38" s="2">
        <v>7044</v>
      </c>
    </row>
    <row r="39" spans="1:23" s="9" customFormat="1" x14ac:dyDescent="0.2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2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2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2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2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25">
      <c r="A15" s="1"/>
      <c r="G15" s="1" t="s">
        <v>12</v>
      </c>
      <c r="H15" s="2"/>
      <c r="I15" s="2">
        <v>6169416</v>
      </c>
    </row>
    <row r="16" spans="1:9" x14ac:dyDescent="0.25">
      <c r="A16" s="1"/>
      <c r="B16" s="2"/>
      <c r="G16" s="1" t="s">
        <v>24</v>
      </c>
      <c r="H16" s="2"/>
      <c r="I16" s="2">
        <v>1056900.73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2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3785316</v>
      </c>
    </row>
    <row r="38" spans="1:23" x14ac:dyDescent="0.25">
      <c r="D38" s="1" t="s">
        <v>80</v>
      </c>
      <c r="E38" s="2">
        <v>2792</v>
      </c>
    </row>
    <row r="39" spans="1:23" s="9" customFormat="1" x14ac:dyDescent="0.2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2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2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2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2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2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25">
      <c r="A15" s="1"/>
      <c r="G15" s="1" t="s">
        <v>12</v>
      </c>
      <c r="H15" s="2"/>
      <c r="I15" s="2">
        <v>6164952</v>
      </c>
    </row>
    <row r="16" spans="1:9" x14ac:dyDescent="0.25">
      <c r="A16" s="1"/>
      <c r="B16" s="2"/>
      <c r="G16" s="1" t="s">
        <v>24</v>
      </c>
      <c r="H16" s="2"/>
      <c r="I16" s="2">
        <v>1034580.73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3912433</v>
      </c>
    </row>
    <row r="38" spans="1:23" x14ac:dyDescent="0.25">
      <c r="D38" s="1" t="s">
        <v>80</v>
      </c>
      <c r="E38" s="2">
        <v>4030</v>
      </c>
    </row>
    <row r="39" spans="1:23" s="9" customFormat="1" x14ac:dyDescent="0.2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0.88671875" customWidth="1"/>
    <col min="11" max="11" width="12.88671875" customWidth="1"/>
    <col min="12" max="12" width="22.77734375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2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2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2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2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2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25">
      <c r="A15" s="1"/>
      <c r="G15" s="1" t="s">
        <v>12</v>
      </c>
      <c r="H15" s="2"/>
      <c r="I15" s="2">
        <v>6206448</v>
      </c>
    </row>
    <row r="16" spans="1:9" x14ac:dyDescent="0.25">
      <c r="A16" s="1"/>
      <c r="B16" s="2"/>
      <c r="G16" s="1" t="s">
        <v>24</v>
      </c>
      <c r="H16" s="2"/>
      <c r="I16" s="2">
        <v>1242060.73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2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2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2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2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2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2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2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25">
      <c r="A15" s="1"/>
      <c r="G15" s="1" t="s">
        <v>12</v>
      </c>
      <c r="H15" s="2"/>
      <c r="I15" s="2">
        <v>6235836</v>
      </c>
    </row>
    <row r="16" spans="1:9" x14ac:dyDescent="0.25">
      <c r="A16" s="1"/>
      <c r="B16" s="2"/>
      <c r="G16" s="1" t="s">
        <v>24</v>
      </c>
      <c r="H16" s="2"/>
      <c r="I16" s="2">
        <v>1389000.73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2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-8155626</v>
      </c>
    </row>
    <row r="38" spans="1:23" x14ac:dyDescent="0.25">
      <c r="D38" s="1" t="s">
        <v>80</v>
      </c>
      <c r="E38" s="2">
        <v>4301</v>
      </c>
    </row>
    <row r="39" spans="1:23" s="9" customFormat="1" x14ac:dyDescent="0.2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2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2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2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25">
      <c r="A15" s="1"/>
      <c r="G15" s="1" t="s">
        <v>12</v>
      </c>
      <c r="H15" s="2"/>
      <c r="I15" s="2">
        <v>6257400</v>
      </c>
    </row>
    <row r="16" spans="1:9" x14ac:dyDescent="0.25">
      <c r="A16" s="1"/>
      <c r="G16" s="1" t="s">
        <v>24</v>
      </c>
      <c r="H16" s="2"/>
      <c r="I16" s="2">
        <v>1466220.73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93</v>
      </c>
      <c r="I18" s="2">
        <v>16327.85</v>
      </c>
    </row>
    <row r="19" spans="1:22" x14ac:dyDescent="0.25">
      <c r="G19" s="1"/>
      <c r="H19" s="1" t="s">
        <v>94</v>
      </c>
      <c r="I19" s="2">
        <v>5304.27</v>
      </c>
    </row>
    <row r="20" spans="1:22" x14ac:dyDescent="0.25">
      <c r="G20" s="1"/>
      <c r="H20" s="1" t="s">
        <v>19</v>
      </c>
      <c r="I20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2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/>
    </row>
    <row r="38" spans="1:23" x14ac:dyDescent="0.25">
      <c r="D38" s="1" t="s">
        <v>80</v>
      </c>
      <c r="E38" s="2"/>
    </row>
    <row r="39" spans="1:23" s="9" customFormat="1" x14ac:dyDescent="0.2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2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2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2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25">
      <c r="A15" s="1"/>
      <c r="G15" s="1" t="s">
        <v>12</v>
      </c>
      <c r="H15" s="2"/>
      <c r="I15" s="2">
        <v>6279276</v>
      </c>
    </row>
    <row r="16" spans="1:9" x14ac:dyDescent="0.25">
      <c r="A16" s="1"/>
      <c r="G16" s="1" t="s">
        <v>24</v>
      </c>
      <c r="H16" s="2"/>
      <c r="I16" s="2">
        <v>1606200.73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91</v>
      </c>
      <c r="I18" s="2">
        <v>0</v>
      </c>
    </row>
    <row r="19" spans="1:22" x14ac:dyDescent="0.25">
      <c r="G19" s="1"/>
      <c r="H19" s="1" t="s">
        <v>92</v>
      </c>
      <c r="I19" s="2">
        <v>0</v>
      </c>
    </row>
    <row r="20" spans="1:22" x14ac:dyDescent="0.25">
      <c r="G20" s="1"/>
      <c r="H20" s="1" t="s">
        <v>19</v>
      </c>
      <c r="I20" s="2"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2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5856823</v>
      </c>
    </row>
    <row r="38" spans="1:23" x14ac:dyDescent="0.25">
      <c r="D38" s="1" t="s">
        <v>80</v>
      </c>
      <c r="E38" s="2">
        <v>8134</v>
      </c>
    </row>
    <row r="39" spans="1:23" s="9" customFormat="1" x14ac:dyDescent="0.2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2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2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2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25">
      <c r="A15" s="1"/>
      <c r="G15" s="1" t="s">
        <v>12</v>
      </c>
      <c r="H15" s="2"/>
      <c r="I15" s="2">
        <v>6324600</v>
      </c>
    </row>
    <row r="16" spans="1:9" x14ac:dyDescent="0.25">
      <c r="A16" s="1"/>
      <c r="G16" s="1" t="s">
        <v>24</v>
      </c>
      <c r="H16" s="2"/>
      <c r="I16" s="2">
        <v>1832820.73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SUM(I18:I19)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4432170</v>
      </c>
    </row>
    <row r="38" spans="1:23" x14ac:dyDescent="0.25">
      <c r="D38" s="1" t="s">
        <v>80</v>
      </c>
      <c r="E38" s="2">
        <v>6318</v>
      </c>
    </row>
    <row r="39" spans="1:23" s="9" customFormat="1" x14ac:dyDescent="0.2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2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2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2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2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2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25">
      <c r="A15" s="1"/>
      <c r="G15" s="1" t="s">
        <v>12</v>
      </c>
      <c r="H15" s="2"/>
      <c r="I15" s="2">
        <v>5941248</v>
      </c>
    </row>
    <row r="16" spans="1:9" x14ac:dyDescent="0.25">
      <c r="A16" s="1"/>
      <c r="G16" s="1" t="s">
        <v>24</v>
      </c>
      <c r="H16" s="2"/>
      <c r="I16" s="2">
        <v>1929681.1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15991.54</v>
      </c>
    </row>
    <row r="19" spans="1:22" x14ac:dyDescent="0.25">
      <c r="G19" s="1"/>
      <c r="H19" s="1" t="s">
        <v>39</v>
      </c>
      <c r="I19" s="2">
        <v>5224.8999999999996</v>
      </c>
    </row>
    <row r="20" spans="1:22" x14ac:dyDescent="0.25">
      <c r="G20" s="1"/>
      <c r="H20" s="1" t="s">
        <v>19</v>
      </c>
      <c r="I20" s="2">
        <f>SUM(I18:I19)</f>
        <v>21216.440000000002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2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5021373</v>
      </c>
    </row>
    <row r="38" spans="1:23" x14ac:dyDescent="0.25">
      <c r="D38" s="1" t="s">
        <v>80</v>
      </c>
      <c r="E38" s="2">
        <v>-2011</v>
      </c>
    </row>
    <row r="39" spans="1:23" s="9" customFormat="1" x14ac:dyDescent="0.2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2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2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2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2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2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2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2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2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2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2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10901430.140000001</v>
      </c>
    </row>
    <row r="16" spans="1:9" x14ac:dyDescent="0.25">
      <c r="A16" s="1"/>
      <c r="G16" s="1" t="s">
        <v>12</v>
      </c>
      <c r="H16" s="2"/>
      <c r="I16" s="2">
        <v>6269688</v>
      </c>
    </row>
    <row r="17" spans="1:22" x14ac:dyDescent="0.25">
      <c r="G17" s="1" t="s">
        <v>24</v>
      </c>
      <c r="H17" s="2"/>
      <c r="I17" s="2">
        <v>2171118.14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15245.71</v>
      </c>
    </row>
    <row r="20" spans="1:22" x14ac:dyDescent="0.25">
      <c r="G20" s="1"/>
      <c r="H20" s="1" t="s">
        <v>39</v>
      </c>
      <c r="I20" s="2">
        <v>5048.8599999999997</v>
      </c>
    </row>
    <row r="21" spans="1:22" x14ac:dyDescent="0.25">
      <c r="G21" s="1"/>
      <c r="H21" s="1" t="s">
        <v>19</v>
      </c>
      <c r="I21" s="2">
        <f>SUM(I19:I20)</f>
        <v>20294.57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2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2331101</v>
      </c>
    </row>
    <row r="38" spans="1:23" x14ac:dyDescent="0.25">
      <c r="D38" s="1" t="s">
        <v>80</v>
      </c>
      <c r="E38" s="2">
        <v>-4689</v>
      </c>
    </row>
    <row r="39" spans="1:23" s="9" customFormat="1" x14ac:dyDescent="0.2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2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2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2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2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25">
      <c r="A10" s="1" t="s">
        <v>7</v>
      </c>
      <c r="B10" s="2">
        <v>12000000</v>
      </c>
      <c r="G10" s="1" t="s">
        <v>36</v>
      </c>
      <c r="I10" s="2"/>
    </row>
    <row r="11" spans="1:9" x14ac:dyDescent="0.2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2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25">
      <c r="G13" s="1"/>
      <c r="H13" s="1" t="s">
        <v>32</v>
      </c>
      <c r="I13" s="2">
        <f>SUM(I11:I12)</f>
        <v>24912540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10744300.08</v>
      </c>
    </row>
    <row r="16" spans="1:9" x14ac:dyDescent="0.25">
      <c r="A16" s="1"/>
      <c r="G16" s="1" t="s">
        <v>12</v>
      </c>
      <c r="H16" s="2"/>
      <c r="I16" s="2">
        <v>5380272</v>
      </c>
    </row>
    <row r="17" spans="1:22" x14ac:dyDescent="0.25">
      <c r="G17" s="1" t="s">
        <v>24</v>
      </c>
      <c r="H17" s="2"/>
      <c r="I17" s="2">
        <v>1124572.08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14089.19</v>
      </c>
    </row>
    <row r="20" spans="1:22" x14ac:dyDescent="0.25">
      <c r="G20" s="1"/>
      <c r="H20" s="1" t="s">
        <v>39</v>
      </c>
      <c r="I20" s="2">
        <v>4775.92</v>
      </c>
    </row>
    <row r="21" spans="1:22" x14ac:dyDescent="0.25">
      <c r="G21" s="1"/>
      <c r="H21" s="1" t="s">
        <v>19</v>
      </c>
      <c r="I21" s="2">
        <f>SUM(I19:I20)</f>
        <v>18865.11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12867735</v>
      </c>
    </row>
    <row r="37" spans="1:23" x14ac:dyDescent="0.25">
      <c r="D37" s="1" t="s">
        <v>80</v>
      </c>
      <c r="E37" s="2">
        <v>5682</v>
      </c>
    </row>
    <row r="38" spans="1:23" s="9" customFormat="1" x14ac:dyDescent="0.2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2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2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2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2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2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25">
      <c r="A11" s="1" t="s">
        <v>47</v>
      </c>
      <c r="B11" s="2">
        <v>17096875.300000001</v>
      </c>
      <c r="G11" s="1" t="s">
        <v>36</v>
      </c>
      <c r="I11" s="2"/>
    </row>
    <row r="12" spans="1:9" x14ac:dyDescent="0.2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25">
      <c r="G13" s="1"/>
      <c r="H13" s="1" t="s">
        <v>31</v>
      </c>
      <c r="I13" s="2">
        <v>-1304760</v>
      </c>
    </row>
    <row r="14" spans="1:9" x14ac:dyDescent="0.25">
      <c r="A14" s="1"/>
      <c r="G14" s="1"/>
      <c r="H14" s="1" t="s">
        <v>32</v>
      </c>
      <c r="I14" s="2">
        <f>SUM(I12:I13)</f>
        <v>23369760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10841106.039999999</v>
      </c>
    </row>
    <row r="17" spans="1:22" x14ac:dyDescent="0.25">
      <c r="G17" s="1" t="s">
        <v>12</v>
      </c>
      <c r="H17" s="2"/>
      <c r="I17" s="2">
        <v>4934904</v>
      </c>
    </row>
    <row r="18" spans="1:22" x14ac:dyDescent="0.25">
      <c r="G18" s="1" t="s">
        <v>24</v>
      </c>
      <c r="H18" s="2"/>
      <c r="I18" s="2">
        <v>776010.04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12915.59</v>
      </c>
    </row>
    <row r="21" spans="1:22" x14ac:dyDescent="0.25">
      <c r="G21" s="1"/>
      <c r="H21" s="1" t="s">
        <v>39</v>
      </c>
      <c r="I21" s="2">
        <v>4498.96</v>
      </c>
    </row>
    <row r="22" spans="1:22" x14ac:dyDescent="0.25">
      <c r="G22" s="1"/>
      <c r="H22" s="1" t="s">
        <v>19</v>
      </c>
      <c r="I22" s="2">
        <f>SUM(I20:I21)</f>
        <v>17414.55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19167269</v>
      </c>
    </row>
    <row r="37" spans="1:23" x14ac:dyDescent="0.25">
      <c r="D37" s="1" t="s">
        <v>80</v>
      </c>
      <c r="E37" s="2">
        <v>6843</v>
      </c>
    </row>
    <row r="38" spans="1:23" s="9" customFormat="1" x14ac:dyDescent="0.2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2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2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2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15384147.210000001</v>
      </c>
      <c r="G11" s="1" t="s">
        <v>36</v>
      </c>
      <c r="I11" s="2"/>
    </row>
    <row r="12" spans="1:9" x14ac:dyDescent="0.2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25">
      <c r="G13" s="1"/>
      <c r="H13" s="1" t="s">
        <v>31</v>
      </c>
      <c r="I13" s="2">
        <v>-647220</v>
      </c>
    </row>
    <row r="14" spans="1:9" x14ac:dyDescent="0.25">
      <c r="A14" s="1"/>
      <c r="G14" s="1"/>
      <c r="H14" s="1" t="s">
        <v>32</v>
      </c>
      <c r="I14" s="2">
        <f>I12+I13</f>
        <v>29074740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9624938.5500000007</v>
      </c>
    </row>
    <row r="17" spans="1:22" x14ac:dyDescent="0.25">
      <c r="G17" s="1" t="s">
        <v>12</v>
      </c>
      <c r="H17" s="2"/>
      <c r="I17" s="2">
        <v>5944392</v>
      </c>
    </row>
    <row r="18" spans="1:22" x14ac:dyDescent="0.25">
      <c r="G18" s="1" t="s">
        <v>24</v>
      </c>
      <c r="H18" s="2"/>
      <c r="I18" s="2">
        <v>569330.55000000005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12324.4</v>
      </c>
    </row>
    <row r="21" spans="1:22" x14ac:dyDescent="0.25">
      <c r="G21" s="1"/>
      <c r="H21" s="1" t="s">
        <v>39</v>
      </c>
      <c r="I21" s="2">
        <v>4359.45</v>
      </c>
    </row>
    <row r="22" spans="1:22" x14ac:dyDescent="0.25">
      <c r="G22" s="1"/>
      <c r="H22" s="1" t="s">
        <v>19</v>
      </c>
      <c r="I22" s="2">
        <f>SUM(I20:I21)</f>
        <v>16683.849999999999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20079427</v>
      </c>
    </row>
    <row r="37" spans="1:23" x14ac:dyDescent="0.25">
      <c r="D37" s="1" t="s">
        <v>80</v>
      </c>
      <c r="E37" s="2">
        <v>7121</v>
      </c>
    </row>
    <row r="38" spans="1:23" s="9" customFormat="1" x14ac:dyDescent="0.2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9" customWidth="1"/>
    <col min="6" max="6" width="1.88671875" style="9" customWidth="1"/>
    <col min="7" max="7" width="29.332031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2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2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2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25">
      <c r="A10" s="1" t="s">
        <v>7</v>
      </c>
      <c r="B10" s="2">
        <v>9000000</v>
      </c>
      <c r="G10" s="1" t="s">
        <v>36</v>
      </c>
      <c r="I10" s="2"/>
    </row>
    <row r="11" spans="1:9" x14ac:dyDescent="0.2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2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32308800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9089769.1699999999</v>
      </c>
    </row>
    <row r="16" spans="1:9" x14ac:dyDescent="0.25">
      <c r="A16" s="1"/>
      <c r="G16" s="1" t="s">
        <v>12</v>
      </c>
      <c r="H16" s="2"/>
      <c r="I16" s="2">
        <v>6461760</v>
      </c>
    </row>
    <row r="17" spans="1:22" x14ac:dyDescent="0.25">
      <c r="G17" s="1" t="s">
        <v>24</v>
      </c>
      <c r="H17" s="2"/>
      <c r="I17" s="2">
        <v>551529.17000000004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11741.28</v>
      </c>
    </row>
    <row r="20" spans="1:22" x14ac:dyDescent="0.25">
      <c r="G20" s="1"/>
      <c r="H20" s="1" t="s">
        <v>39</v>
      </c>
      <c r="I20" s="2">
        <v>4221.83</v>
      </c>
    </row>
    <row r="21" spans="1:22" x14ac:dyDescent="0.25">
      <c r="G21" s="1"/>
      <c r="H21" s="1" t="s">
        <v>19</v>
      </c>
      <c r="I21" s="2">
        <f>SUM(I19:I20)</f>
        <v>15963.11</v>
      </c>
    </row>
    <row r="22" spans="1:22" x14ac:dyDescent="0.25">
      <c r="G22" s="1"/>
      <c r="H22" s="1"/>
      <c r="I22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24307365</v>
      </c>
    </row>
    <row r="37" spans="1:23" x14ac:dyDescent="0.25">
      <c r="D37" s="1" t="s">
        <v>80</v>
      </c>
      <c r="E37" s="2">
        <v>6462</v>
      </c>
    </row>
    <row r="38" spans="1:23" s="9" customFormat="1" x14ac:dyDescent="0.2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2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2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25">
      <c r="A10" s="1" t="s">
        <v>7</v>
      </c>
      <c r="B10" s="2">
        <v>6000000</v>
      </c>
      <c r="G10" s="1" t="s">
        <v>36</v>
      </c>
      <c r="I10" s="2"/>
    </row>
    <row r="11" spans="1:9" x14ac:dyDescent="0.2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2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28250040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9714144.1300000008</v>
      </c>
    </row>
    <row r="16" spans="1:9" x14ac:dyDescent="0.25">
      <c r="A16" s="1"/>
      <c r="G16" s="1" t="s">
        <v>12</v>
      </c>
      <c r="H16" s="2"/>
      <c r="I16" s="2">
        <v>5650008</v>
      </c>
    </row>
    <row r="17" spans="1:9" x14ac:dyDescent="0.25">
      <c r="G17" s="1" t="s">
        <v>24</v>
      </c>
      <c r="H17" s="2"/>
      <c r="I17" s="2">
        <v>364152.13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11224.48</v>
      </c>
    </row>
    <row r="20" spans="1:9" x14ac:dyDescent="0.25">
      <c r="G20" s="1"/>
      <c r="H20" s="1" t="s">
        <v>39</v>
      </c>
      <c r="I20" s="2">
        <v>4099.87</v>
      </c>
    </row>
    <row r="21" spans="1:9" x14ac:dyDescent="0.25">
      <c r="G21" s="1"/>
      <c r="H21" s="1" t="s">
        <v>19</v>
      </c>
      <c r="I21" s="2">
        <f>SUM(I19:I20)</f>
        <v>15324.349999999999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2382</v>
      </c>
    </row>
    <row r="33" spans="1:2" x14ac:dyDescent="0.25">
      <c r="A33" s="1" t="s">
        <v>17</v>
      </c>
      <c r="B33">
        <v>3489</v>
      </c>
    </row>
    <row r="34" spans="1:2" x14ac:dyDescent="0.25">
      <c r="A34" s="1" t="s">
        <v>18</v>
      </c>
      <c r="B34">
        <v>6563</v>
      </c>
    </row>
    <row r="35" spans="1:2" x14ac:dyDescent="0.25">
      <c r="A35" s="1" t="s">
        <v>68</v>
      </c>
      <c r="B35">
        <v>1531</v>
      </c>
    </row>
    <row r="36" spans="1:2" x14ac:dyDescent="0.25">
      <c r="A36" s="1" t="s">
        <v>19</v>
      </c>
      <c r="B36">
        <f>SUM(B32:B35)</f>
        <v>13965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547687</v>
      </c>
    </row>
    <row r="41" spans="1:2" x14ac:dyDescent="0.25">
      <c r="A41" s="1" t="s">
        <v>75</v>
      </c>
      <c r="B41" s="5">
        <v>443107</v>
      </c>
    </row>
    <row r="42" spans="1:2" x14ac:dyDescent="0.25">
      <c r="A42" s="1" t="s">
        <v>76</v>
      </c>
      <c r="B42" s="5">
        <v>10898</v>
      </c>
    </row>
    <row r="43" spans="1:2" x14ac:dyDescent="0.25">
      <c r="A43" s="1" t="s">
        <v>77</v>
      </c>
      <c r="B43" s="5">
        <v>2024</v>
      </c>
    </row>
    <row r="44" spans="1:2" x14ac:dyDescent="0.25">
      <c r="A44" s="1" t="s">
        <v>78</v>
      </c>
      <c r="B44" s="5">
        <v>-1101583</v>
      </c>
    </row>
    <row r="45" spans="1:2" x14ac:dyDescent="0.25">
      <c r="A45" s="1" t="s">
        <v>79</v>
      </c>
      <c r="B45" s="5">
        <v>26898013</v>
      </c>
    </row>
    <row r="46" spans="1:2" x14ac:dyDescent="0.25">
      <c r="A46" s="1" t="s">
        <v>80</v>
      </c>
      <c r="B46" s="5">
        <v>4898</v>
      </c>
    </row>
    <row r="47" spans="1:2" x14ac:dyDescent="0.25">
      <c r="A47" s="1" t="s">
        <v>81</v>
      </c>
      <c r="B47" s="5">
        <v>-5624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2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2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2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25">
      <c r="A10" s="1" t="s">
        <v>7</v>
      </c>
      <c r="B10" s="2">
        <v>0</v>
      </c>
      <c r="G10" s="1" t="s">
        <v>36</v>
      </c>
      <c r="I10" s="2"/>
    </row>
    <row r="11" spans="1:9" x14ac:dyDescent="0.2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2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v>28829820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9532684.3599999994</v>
      </c>
    </row>
    <row r="16" spans="1:9" x14ac:dyDescent="0.25">
      <c r="A16" s="1"/>
      <c r="G16" s="1" t="s">
        <v>12</v>
      </c>
      <c r="H16" s="2"/>
      <c r="I16" s="2">
        <v>5765964</v>
      </c>
    </row>
    <row r="17" spans="1:9" x14ac:dyDescent="0.25">
      <c r="G17" s="1" t="s">
        <v>24</v>
      </c>
      <c r="H17" s="2"/>
      <c r="I17" s="2">
        <v>298648.36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11159.95</v>
      </c>
    </row>
    <row r="20" spans="1:9" x14ac:dyDescent="0.25">
      <c r="G20" s="1"/>
      <c r="H20" s="1" t="s">
        <v>39</v>
      </c>
      <c r="I20" s="2">
        <v>4084.64</v>
      </c>
    </row>
    <row r="21" spans="1:9" x14ac:dyDescent="0.25">
      <c r="G21" s="1"/>
      <c r="H21" s="1" t="s">
        <v>19</v>
      </c>
      <c r="I21" s="2">
        <f>SUM(I19:I20)</f>
        <v>15244.59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2308</v>
      </c>
    </row>
    <row r="33" spans="1:2" x14ac:dyDescent="0.25">
      <c r="A33" s="1" t="s">
        <v>17</v>
      </c>
      <c r="B33">
        <v>3618</v>
      </c>
    </row>
    <row r="34" spans="1:2" x14ac:dyDescent="0.25">
      <c r="A34" s="1" t="s">
        <v>18</v>
      </c>
      <c r="B34">
        <v>6569</v>
      </c>
    </row>
    <row r="35" spans="1:2" x14ac:dyDescent="0.25">
      <c r="A35" s="1" t="s">
        <v>68</v>
      </c>
      <c r="B35">
        <v>1434</v>
      </c>
    </row>
    <row r="36" spans="1:2" x14ac:dyDescent="0.25">
      <c r="A36" s="1" t="s">
        <v>19</v>
      </c>
      <c r="B36">
        <f>SUM(B32:B35)</f>
        <v>13929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536847</v>
      </c>
    </row>
    <row r="41" spans="1:2" x14ac:dyDescent="0.25">
      <c r="A41" s="1" t="s">
        <v>75</v>
      </c>
      <c r="B41" s="5">
        <v>441083</v>
      </c>
    </row>
    <row r="42" spans="1:2" x14ac:dyDescent="0.25">
      <c r="A42" s="1" t="s">
        <v>76</v>
      </c>
      <c r="B42" s="5">
        <v>-14913</v>
      </c>
    </row>
    <row r="43" spans="1:2" x14ac:dyDescent="0.25">
      <c r="A43" s="1" t="s">
        <v>77</v>
      </c>
      <c r="B43" s="5">
        <v>8589</v>
      </c>
    </row>
    <row r="44" spans="1:2" x14ac:dyDescent="0.25">
      <c r="A44" s="1" t="s">
        <v>78</v>
      </c>
      <c r="B44" s="5">
        <v>-1049101</v>
      </c>
    </row>
    <row r="45" spans="1:2" x14ac:dyDescent="0.25">
      <c r="A45" s="1" t="s">
        <v>79</v>
      </c>
      <c r="B45" s="5">
        <v>21777085</v>
      </c>
    </row>
    <row r="46" spans="1:2" x14ac:dyDescent="0.25">
      <c r="A46" s="1" t="s">
        <v>80</v>
      </c>
      <c r="B46" s="5">
        <v>7549</v>
      </c>
    </row>
    <row r="47" spans="1:2" x14ac:dyDescent="0.25">
      <c r="A47" s="1" t="s">
        <v>81</v>
      </c>
      <c r="B47" s="5">
        <v>-6182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2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2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2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2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12845008.800000001</v>
      </c>
      <c r="G11" s="1" t="s">
        <v>36</v>
      </c>
      <c r="I11" s="2"/>
    </row>
    <row r="12" spans="1:9" x14ac:dyDescent="0.2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25">
      <c r="G13" s="1"/>
      <c r="H13" s="1" t="s">
        <v>31</v>
      </c>
      <c r="I13" s="2">
        <v>634380</v>
      </c>
    </row>
    <row r="14" spans="1:9" x14ac:dyDescent="0.25">
      <c r="A14" s="1"/>
      <c r="G14" s="1"/>
      <c r="H14" s="1" t="s">
        <v>32</v>
      </c>
      <c r="I14" s="2">
        <f>I12-I13</f>
        <v>29314140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9137180.9900000002</v>
      </c>
    </row>
    <row r="17" spans="1:9" x14ac:dyDescent="0.25">
      <c r="G17" s="1" t="s">
        <v>12</v>
      </c>
      <c r="H17" s="2"/>
      <c r="I17" s="2">
        <v>5989704</v>
      </c>
    </row>
    <row r="18" spans="1:9" x14ac:dyDescent="0.25">
      <c r="G18" s="1" t="s">
        <v>24</v>
      </c>
      <c r="H18" s="2"/>
      <c r="I18" s="2">
        <v>126884.99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10839.47</v>
      </c>
    </row>
    <row r="21" spans="1:9" x14ac:dyDescent="0.25">
      <c r="G21" s="1"/>
      <c r="H21" s="1" t="s">
        <v>39</v>
      </c>
      <c r="I21" s="2">
        <v>4009.01</v>
      </c>
    </row>
    <row r="22" spans="1:9" x14ac:dyDescent="0.25">
      <c r="G22" s="1"/>
      <c r="H22" s="1" t="s">
        <v>19</v>
      </c>
      <c r="I22" s="2">
        <f>SUM(I20:I21)</f>
        <v>14848.48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2737</v>
      </c>
    </row>
    <row r="33" spans="1:2" x14ac:dyDescent="0.25">
      <c r="A33" s="1" t="s">
        <v>17</v>
      </c>
      <c r="B33">
        <v>3364</v>
      </c>
    </row>
    <row r="34" spans="1:2" x14ac:dyDescent="0.25">
      <c r="A34" s="1" t="s">
        <v>18</v>
      </c>
      <c r="B34">
        <v>6403</v>
      </c>
    </row>
    <row r="35" spans="1:2" x14ac:dyDescent="0.25">
      <c r="A35" s="1" t="s">
        <v>68</v>
      </c>
      <c r="B35">
        <v>1096</v>
      </c>
    </row>
    <row r="36" spans="1:2" x14ac:dyDescent="0.25">
      <c r="A36" s="1" t="s">
        <v>19</v>
      </c>
      <c r="B36">
        <f>SUM(B32:B35)</f>
        <v>13600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552535</v>
      </c>
    </row>
    <row r="41" spans="1:2" x14ac:dyDescent="0.25">
      <c r="A41" s="1" t="s">
        <v>75</v>
      </c>
      <c r="B41" s="2">
        <v>432494</v>
      </c>
    </row>
    <row r="42" spans="1:2" x14ac:dyDescent="0.25">
      <c r="A42" s="1" t="s">
        <v>76</v>
      </c>
      <c r="B42" s="2">
        <v>19172</v>
      </c>
    </row>
    <row r="43" spans="1:2" x14ac:dyDescent="0.25">
      <c r="A43" s="1" t="s">
        <v>77</v>
      </c>
      <c r="B43" s="2">
        <v>8093</v>
      </c>
    </row>
    <row r="44" spans="1:2" x14ac:dyDescent="0.25">
      <c r="A44" s="1" t="s">
        <v>78</v>
      </c>
      <c r="B44" s="2">
        <v>398953</v>
      </c>
    </row>
    <row r="45" spans="1:2" x14ac:dyDescent="0.25">
      <c r="A45" s="1" t="s">
        <v>79</v>
      </c>
      <c r="B45" s="10">
        <v>20243040</v>
      </c>
    </row>
    <row r="46" spans="1:2" x14ac:dyDescent="0.25">
      <c r="A46" s="1" t="s">
        <v>80</v>
      </c>
      <c r="B46" s="2">
        <v>6061</v>
      </c>
    </row>
    <row r="47" spans="1:2" x14ac:dyDescent="0.25">
      <c r="A47" s="1" t="s">
        <v>81</v>
      </c>
      <c r="B47" s="2">
        <v>-4911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2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2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25">
      <c r="A11" s="1" t="s">
        <v>47</v>
      </c>
      <c r="B11" s="2">
        <v>11519385</v>
      </c>
      <c r="G11" s="1" t="s">
        <v>36</v>
      </c>
      <c r="I11" s="2"/>
    </row>
    <row r="12" spans="1:9" x14ac:dyDescent="0.2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25">
      <c r="G13" s="1"/>
      <c r="H13" s="1" t="s">
        <v>31</v>
      </c>
      <c r="I13" s="2">
        <v>0</v>
      </c>
    </row>
    <row r="14" spans="1:9" x14ac:dyDescent="0.25">
      <c r="A14" s="1"/>
      <c r="G14" s="1"/>
      <c r="H14" s="1" t="s">
        <v>32</v>
      </c>
      <c r="I14" s="2">
        <f>I12-I13</f>
        <v>21059100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10915650.75</v>
      </c>
    </row>
    <row r="17" spans="1:9" x14ac:dyDescent="0.25">
      <c r="G17" s="1" t="s">
        <v>12</v>
      </c>
      <c r="H17" s="2"/>
      <c r="I17" s="2">
        <v>4211820</v>
      </c>
    </row>
    <row r="18" spans="1:9" x14ac:dyDescent="0.25">
      <c r="G18" s="1" t="s">
        <v>24</v>
      </c>
      <c r="H18" s="2"/>
      <c r="I18" s="2">
        <v>127470.75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9887.09</v>
      </c>
    </row>
    <row r="21" spans="1:9" x14ac:dyDescent="0.25">
      <c r="G21" s="1"/>
      <c r="H21" s="1" t="s">
        <v>39</v>
      </c>
      <c r="I21" s="2">
        <v>3784.25</v>
      </c>
    </row>
    <row r="22" spans="1:9" x14ac:dyDescent="0.25">
      <c r="G22" s="1"/>
      <c r="H22" s="1" t="s">
        <v>19</v>
      </c>
      <c r="I22" s="2">
        <f>I20+I21</f>
        <v>13671.34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2854</v>
      </c>
    </row>
    <row r="33" spans="1:2" x14ac:dyDescent="0.25">
      <c r="A33" s="1" t="s">
        <v>17</v>
      </c>
      <c r="B33">
        <v>3394</v>
      </c>
    </row>
    <row r="34" spans="1:2" x14ac:dyDescent="0.25">
      <c r="A34" s="1" t="s">
        <v>18</v>
      </c>
      <c r="B34">
        <v>6465</v>
      </c>
    </row>
    <row r="35" spans="1:2" x14ac:dyDescent="0.25">
      <c r="A35" s="1" t="s">
        <v>68</v>
      </c>
      <c r="B35">
        <v>961</v>
      </c>
    </row>
    <row r="36" spans="1:2" x14ac:dyDescent="0.25">
      <c r="A36" s="1" t="s">
        <v>19</v>
      </c>
      <c r="B36">
        <f>SUM(B32:B35)</f>
        <v>13674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533658</v>
      </c>
    </row>
    <row r="41" spans="1:2" x14ac:dyDescent="0.25">
      <c r="A41" s="1" t="s">
        <v>75</v>
      </c>
      <c r="B41" s="2">
        <v>424401</v>
      </c>
    </row>
    <row r="42" spans="1:2" x14ac:dyDescent="0.25">
      <c r="A42" s="1" t="s">
        <v>76</v>
      </c>
      <c r="B42" s="2">
        <v>1993</v>
      </c>
    </row>
    <row r="43" spans="1:2" x14ac:dyDescent="0.25">
      <c r="A43" s="1" t="s">
        <v>77</v>
      </c>
      <c r="B43" s="2">
        <v>-7020</v>
      </c>
    </row>
    <row r="44" spans="1:2" x14ac:dyDescent="0.25">
      <c r="A44" s="1" t="s">
        <v>78</v>
      </c>
      <c r="B44" s="2">
        <v>-1097705</v>
      </c>
    </row>
    <row r="45" spans="1:2" x14ac:dyDescent="0.25">
      <c r="A45" s="1" t="s">
        <v>79</v>
      </c>
      <c r="B45" s="10">
        <v>16818071</v>
      </c>
    </row>
    <row r="46" spans="1:2" x14ac:dyDescent="0.25">
      <c r="A46" s="1" t="s">
        <v>80</v>
      </c>
      <c r="B46" s="2">
        <v>10635</v>
      </c>
    </row>
    <row r="47" spans="1:2" x14ac:dyDescent="0.25">
      <c r="A47" s="1" t="s">
        <v>81</v>
      </c>
      <c r="B47" s="2">
        <v>-4565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2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12042365.1</v>
      </c>
      <c r="G11" s="1" t="s">
        <v>36</v>
      </c>
      <c r="I11" s="2"/>
    </row>
    <row r="12" spans="1:9" x14ac:dyDescent="0.2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25">
      <c r="G13" s="1"/>
      <c r="H13" s="1" t="s">
        <v>31</v>
      </c>
      <c r="I13" s="2">
        <v>634620</v>
      </c>
    </row>
    <row r="14" spans="1:9" x14ac:dyDescent="0.25">
      <c r="A14" s="1"/>
      <c r="G14" s="1"/>
      <c r="H14" s="1" t="s">
        <v>32</v>
      </c>
      <c r="I14" s="2">
        <v>24234660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10161431.01</v>
      </c>
    </row>
    <row r="17" spans="1:9" x14ac:dyDescent="0.25">
      <c r="G17" s="1" t="s">
        <v>12</v>
      </c>
      <c r="H17" s="2"/>
      <c r="I17" s="2">
        <v>4973856</v>
      </c>
    </row>
    <row r="18" spans="1:9" x14ac:dyDescent="0.25">
      <c r="G18" s="1" t="s">
        <v>24</v>
      </c>
      <c r="H18" s="2"/>
      <c r="I18" s="2">
        <v>135287.01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9059.67</v>
      </c>
    </row>
    <row r="21" spans="1:9" x14ac:dyDescent="0.25">
      <c r="G21" s="1"/>
      <c r="H21" s="1" t="s">
        <v>39</v>
      </c>
      <c r="I21" s="2">
        <v>3588.99</v>
      </c>
    </row>
    <row r="22" spans="1:9" x14ac:dyDescent="0.25">
      <c r="G22" s="1"/>
      <c r="H22" s="1" t="s">
        <v>19</v>
      </c>
      <c r="I22" s="2">
        <v>12648.66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2589</v>
      </c>
    </row>
    <row r="33" spans="1:2" x14ac:dyDescent="0.25">
      <c r="A33" s="1" t="s">
        <v>17</v>
      </c>
      <c r="B33">
        <v>3533</v>
      </c>
    </row>
    <row r="34" spans="1:2" x14ac:dyDescent="0.25">
      <c r="A34" s="1" t="s">
        <v>18</v>
      </c>
      <c r="B34">
        <v>6492</v>
      </c>
    </row>
    <row r="35" spans="1:2" x14ac:dyDescent="0.25">
      <c r="A35" s="1" t="s">
        <v>68</v>
      </c>
      <c r="B35">
        <v>814</v>
      </c>
    </row>
    <row r="36" spans="1:2" x14ac:dyDescent="0.25">
      <c r="A36" s="1" t="s">
        <v>19</v>
      </c>
      <c r="B36">
        <v>13428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532102</v>
      </c>
    </row>
    <row r="41" spans="1:2" x14ac:dyDescent="0.25">
      <c r="A41" s="1" t="s">
        <v>75</v>
      </c>
      <c r="B41" s="2">
        <v>431421</v>
      </c>
    </row>
    <row r="42" spans="1:2" x14ac:dyDescent="0.25">
      <c r="A42" s="1" t="s">
        <v>76</v>
      </c>
      <c r="B42" s="2">
        <v>26574</v>
      </c>
    </row>
    <row r="43" spans="1:2" x14ac:dyDescent="0.25">
      <c r="A43" s="1" t="s">
        <v>77</v>
      </c>
      <c r="B43" s="2">
        <v>13622</v>
      </c>
    </row>
    <row r="44" spans="1:2" x14ac:dyDescent="0.25">
      <c r="A44" s="1" t="s">
        <v>78</v>
      </c>
      <c r="B44" s="2">
        <v>-267584</v>
      </c>
    </row>
    <row r="45" spans="1:2" x14ac:dyDescent="0.25">
      <c r="A45" s="1" t="s">
        <v>79</v>
      </c>
      <c r="B45" s="10">
        <v>9541182</v>
      </c>
    </row>
    <row r="46" spans="1:2" x14ac:dyDescent="0.25">
      <c r="A46" s="1" t="s">
        <v>80</v>
      </c>
      <c r="B46" s="2">
        <v>13032</v>
      </c>
    </row>
    <row r="47" spans="1:2" x14ac:dyDescent="0.25">
      <c r="A47" s="1" t="s">
        <v>81</v>
      </c>
      <c r="B47" s="2">
        <v>-3439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2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2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2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11014155.17</v>
      </c>
      <c r="G11" s="1" t="s">
        <v>36</v>
      </c>
      <c r="I11" s="2"/>
    </row>
    <row r="12" spans="1:9" x14ac:dyDescent="0.2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25">
      <c r="G13" s="1"/>
      <c r="H13" s="1" t="s">
        <v>31</v>
      </c>
      <c r="I13" s="2">
        <v>634980</v>
      </c>
    </row>
    <row r="14" spans="1:9" x14ac:dyDescent="0.25">
      <c r="A14" s="1"/>
      <c r="G14" s="1"/>
      <c r="H14" s="1" t="s">
        <v>32</v>
      </c>
      <c r="I14" s="2">
        <v>24867420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10049103.199999999</v>
      </c>
    </row>
    <row r="17" spans="1:9" x14ac:dyDescent="0.25">
      <c r="G17" s="1" t="s">
        <v>12</v>
      </c>
      <c r="H17" s="2"/>
      <c r="I17" s="2">
        <v>5100480</v>
      </c>
    </row>
    <row r="18" spans="1:9" x14ac:dyDescent="0.25">
      <c r="G18" s="1" t="s">
        <v>24</v>
      </c>
      <c r="H18" s="2"/>
      <c r="I18" s="2">
        <v>149583.20000000001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8486.83</v>
      </c>
    </row>
    <row r="21" spans="1:9" x14ac:dyDescent="0.25">
      <c r="G21" s="1"/>
      <c r="H21" s="1" t="s">
        <v>39</v>
      </c>
      <c r="I21" s="2">
        <v>3453.8</v>
      </c>
    </row>
    <row r="22" spans="1:9" x14ac:dyDescent="0.25">
      <c r="G22" s="1"/>
      <c r="H22" s="1" t="s">
        <v>19</v>
      </c>
      <c r="I22" s="2">
        <v>11940.63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2316</v>
      </c>
    </row>
    <row r="33" spans="1:2" x14ac:dyDescent="0.25">
      <c r="A33" s="1" t="s">
        <v>17</v>
      </c>
      <c r="B33">
        <v>3662</v>
      </c>
    </row>
    <row r="34" spans="1:2" x14ac:dyDescent="0.25">
      <c r="A34" s="1" t="s">
        <v>18</v>
      </c>
      <c r="B34">
        <v>6606</v>
      </c>
    </row>
    <row r="35" spans="1:2" x14ac:dyDescent="0.25">
      <c r="A35" s="1" t="s">
        <v>68</v>
      </c>
      <c r="B35">
        <v>679</v>
      </c>
    </row>
    <row r="36" spans="1:2" x14ac:dyDescent="0.25">
      <c r="A36" s="1" t="s">
        <v>19</v>
      </c>
      <c r="B36">
        <v>13263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505701</v>
      </c>
    </row>
    <row r="41" spans="1:2" x14ac:dyDescent="0.25">
      <c r="A41" s="1" t="s">
        <v>75</v>
      </c>
      <c r="B41" s="2">
        <v>417799</v>
      </c>
    </row>
    <row r="42" spans="1:2" x14ac:dyDescent="0.25">
      <c r="A42" s="1" t="s">
        <v>76</v>
      </c>
      <c r="B42" s="2">
        <v>-65966</v>
      </c>
    </row>
    <row r="43" spans="1:2" x14ac:dyDescent="0.25">
      <c r="A43" s="1" t="s">
        <v>77</v>
      </c>
      <c r="B43" s="2">
        <v>-91431</v>
      </c>
    </row>
    <row r="44" spans="1:2" x14ac:dyDescent="0.25">
      <c r="A44" s="1" t="s">
        <v>78</v>
      </c>
      <c r="B44" s="2">
        <v>-811297</v>
      </c>
    </row>
    <row r="45" spans="1:2" x14ac:dyDescent="0.25">
      <c r="A45" s="1" t="s">
        <v>79</v>
      </c>
      <c r="B45" s="10">
        <v>9640133</v>
      </c>
    </row>
    <row r="46" spans="1:2" x14ac:dyDescent="0.25">
      <c r="A46" s="1" t="s">
        <v>80</v>
      </c>
      <c r="B46" s="2">
        <v>15154</v>
      </c>
    </row>
    <row r="47" spans="1:2" x14ac:dyDescent="0.25">
      <c r="A47" s="1" t="s">
        <v>81</v>
      </c>
      <c r="B47" s="2">
        <v>-3505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2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2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2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25">
      <c r="A11" s="1" t="s">
        <v>47</v>
      </c>
      <c r="B11" s="2">
        <v>19134285.77</v>
      </c>
      <c r="G11" s="1" t="s">
        <v>36</v>
      </c>
      <c r="I11" s="2"/>
    </row>
    <row r="12" spans="1:9" x14ac:dyDescent="0.2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25">
      <c r="G13" s="1"/>
      <c r="H13" s="1" t="s">
        <v>31</v>
      </c>
      <c r="I13" s="2">
        <v>-1274640</v>
      </c>
    </row>
    <row r="14" spans="1:9" x14ac:dyDescent="0.25">
      <c r="A14" s="1"/>
      <c r="G14" s="1"/>
      <c r="H14" s="1" t="s">
        <v>32</v>
      </c>
      <c r="I14" s="2">
        <f>I12+I13</f>
        <v>17925180</v>
      </c>
    </row>
    <row r="15" spans="1:9" x14ac:dyDescent="0.25">
      <c r="A15" s="1"/>
      <c r="B15" s="2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11366395.65</v>
      </c>
    </row>
    <row r="17" spans="1:9" x14ac:dyDescent="0.25">
      <c r="G17" s="1" t="s">
        <v>12</v>
      </c>
      <c r="H17" s="2"/>
      <c r="I17" s="2">
        <v>3839964</v>
      </c>
    </row>
    <row r="18" spans="1:9" x14ac:dyDescent="0.25">
      <c r="G18" s="1" t="s">
        <v>24</v>
      </c>
      <c r="H18" s="2"/>
      <c r="I18" s="2">
        <v>206359.65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7658.68</v>
      </c>
    </row>
    <row r="21" spans="1:9" x14ac:dyDescent="0.25">
      <c r="G21" s="1"/>
      <c r="H21" s="1" t="s">
        <v>39</v>
      </c>
      <c r="I21" s="2">
        <v>3258.35</v>
      </c>
    </row>
    <row r="22" spans="1:9" x14ac:dyDescent="0.25">
      <c r="G22" s="1"/>
      <c r="H22" s="1" t="s">
        <v>19</v>
      </c>
      <c r="I22" s="2">
        <v>10917.03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2093</v>
      </c>
    </row>
    <row r="33" spans="1:2" x14ac:dyDescent="0.25">
      <c r="A33" s="1" t="s">
        <v>17</v>
      </c>
      <c r="B33">
        <v>3591</v>
      </c>
    </row>
    <row r="34" spans="1:2" x14ac:dyDescent="0.25">
      <c r="A34" s="1" t="s">
        <v>18</v>
      </c>
      <c r="B34">
        <v>6689</v>
      </c>
    </row>
    <row r="35" spans="1:2" x14ac:dyDescent="0.25">
      <c r="A35" s="1" t="s">
        <v>68</v>
      </c>
      <c r="B35">
        <v>455</v>
      </c>
    </row>
    <row r="36" spans="1:2" x14ac:dyDescent="0.25">
      <c r="A36" s="1" t="s">
        <v>19</v>
      </c>
      <c r="B36">
        <v>12828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572232</v>
      </c>
    </row>
    <row r="41" spans="1:2" x14ac:dyDescent="0.25">
      <c r="A41" s="1" t="s">
        <v>75</v>
      </c>
      <c r="B41" s="2">
        <v>509229</v>
      </c>
    </row>
    <row r="42" spans="1:2" x14ac:dyDescent="0.25">
      <c r="A42" s="1" t="s">
        <v>76</v>
      </c>
      <c r="B42" s="2">
        <v>4054</v>
      </c>
    </row>
    <row r="43" spans="1:2" x14ac:dyDescent="0.25">
      <c r="A43" s="1" t="s">
        <v>77</v>
      </c>
      <c r="B43" s="2">
        <v>33500</v>
      </c>
    </row>
    <row r="44" spans="1:2" x14ac:dyDescent="0.25">
      <c r="A44" s="1" t="s">
        <v>78</v>
      </c>
      <c r="B44" s="2">
        <v>-1087596</v>
      </c>
    </row>
    <row r="45" spans="1:2" x14ac:dyDescent="0.25">
      <c r="A45" s="1" t="s">
        <v>79</v>
      </c>
      <c r="B45" s="10">
        <v>6925267</v>
      </c>
    </row>
    <row r="46" spans="1:2" x14ac:dyDescent="0.25">
      <c r="A46" s="1" t="s">
        <v>80</v>
      </c>
      <c r="B46" s="2">
        <v>8138</v>
      </c>
    </row>
    <row r="47" spans="1:2" x14ac:dyDescent="0.25">
      <c r="A47" s="1" t="s">
        <v>81</v>
      </c>
      <c r="B47" s="2">
        <v>-4262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4.44140625" customWidth="1"/>
    <col min="5" max="5" width="18" customWidth="1"/>
    <col min="6" max="6" width="8" customWidth="1"/>
    <col min="7" max="7" width="9.44140625" bestFit="1" customWidth="1"/>
    <col min="8" max="8" width="20.44140625" customWidth="1"/>
    <col min="9" max="9" width="20.66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2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2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2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2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2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2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2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12434182.109999999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2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25">
      <c r="A17" s="1" t="s">
        <v>16</v>
      </c>
      <c r="C17" s="3">
        <v>3503</v>
      </c>
      <c r="G17" s="1" t="s">
        <v>33</v>
      </c>
      <c r="I17" s="2"/>
    </row>
    <row r="18" spans="1:9" x14ac:dyDescent="0.2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2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2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25">
      <c r="A21" s="1"/>
      <c r="C21" s="2"/>
    </row>
    <row r="22" spans="1:9" x14ac:dyDescent="0.25">
      <c r="A22" s="1"/>
      <c r="C22" s="2"/>
    </row>
    <row r="43" spans="1:3" x14ac:dyDescent="0.25">
      <c r="A43" s="1"/>
      <c r="C43" s="2"/>
    </row>
    <row r="44" spans="1:3" x14ac:dyDescent="0.25">
      <c r="A44" s="1"/>
      <c r="C44" s="2"/>
    </row>
    <row r="47" spans="1:3" x14ac:dyDescent="0.2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22.33203125" customWidth="1"/>
    <col min="5" max="5" width="18" customWidth="1"/>
    <col min="6" max="6" width="6.33203125" customWidth="1"/>
    <col min="7" max="7" width="9.44140625" bestFit="1" customWidth="1"/>
    <col min="8" max="8" width="20.44140625" customWidth="1"/>
    <col min="9" max="9" width="17.21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2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2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2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2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2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10233457.310000001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2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25">
      <c r="A17" s="1" t="s">
        <v>16</v>
      </c>
      <c r="B17">
        <v>2193</v>
      </c>
      <c r="C17" s="2"/>
      <c r="G17" s="1" t="s">
        <v>33</v>
      </c>
      <c r="I17" s="2"/>
    </row>
    <row r="18" spans="1:9" x14ac:dyDescent="0.2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2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2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25">
      <c r="A21" s="1"/>
      <c r="C21" s="2"/>
    </row>
    <row r="22" spans="1:9" x14ac:dyDescent="0.25">
      <c r="A22" s="1"/>
      <c r="C22" s="2"/>
    </row>
    <row r="23" spans="1:9" x14ac:dyDescent="0.25">
      <c r="A23" s="1" t="s">
        <v>50</v>
      </c>
      <c r="C23" s="2"/>
    </row>
    <row r="24" spans="1:9" x14ac:dyDescent="0.2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2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2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2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2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2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2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2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6" spans="1:3" x14ac:dyDescent="0.25">
      <c r="A36" s="1"/>
      <c r="C36" s="2"/>
    </row>
    <row r="57" spans="1:3" x14ac:dyDescent="0.25">
      <c r="A57" s="1"/>
      <c r="C57" s="2"/>
    </row>
    <row r="58" spans="1:3" x14ac:dyDescent="0.25">
      <c r="A58" s="1"/>
      <c r="C58" s="2"/>
    </row>
    <row r="61" spans="1:3" x14ac:dyDescent="0.2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9.33203125" customWidth="1"/>
    <col min="5" max="5" width="18.77734375" customWidth="1"/>
    <col min="6" max="6" width="4.88671875" customWidth="1"/>
    <col min="7" max="7" width="10.109375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2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2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2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2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2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10373710.68</v>
      </c>
    </row>
    <row r="15" spans="1:9" x14ac:dyDescent="0.25">
      <c r="A15" s="1"/>
      <c r="C15" s="2"/>
      <c r="G15" s="1" t="s">
        <v>12</v>
      </c>
      <c r="H15" s="2"/>
      <c r="I15" s="2">
        <v>5028732</v>
      </c>
    </row>
    <row r="16" spans="1:9" x14ac:dyDescent="0.25">
      <c r="G16" s="1" t="s">
        <v>24</v>
      </c>
      <c r="H16" s="2"/>
      <c r="I16" s="2">
        <v>402442.68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5416.67</v>
      </c>
    </row>
    <row r="19" spans="7:9" x14ac:dyDescent="0.25">
      <c r="G19" s="1"/>
      <c r="H19" s="1" t="s">
        <v>39</v>
      </c>
      <c r="I19" s="2">
        <v>1278.32</v>
      </c>
    </row>
    <row r="20" spans="7:9" x14ac:dyDescent="0.25">
      <c r="G20" s="1"/>
      <c r="H20" s="1" t="s">
        <v>19</v>
      </c>
      <c r="I20" s="2">
        <v>6694.99</v>
      </c>
    </row>
    <row r="36" spans="1:3" x14ac:dyDescent="0.25">
      <c r="A36" s="1"/>
      <c r="C36" s="2"/>
    </row>
    <row r="37" spans="1:3" x14ac:dyDescent="0.25">
      <c r="A37" s="1"/>
      <c r="C37" s="2"/>
    </row>
    <row r="40" spans="1:3" x14ac:dyDescent="0.25">
      <c r="A40" s="1" t="s">
        <v>14</v>
      </c>
    </row>
    <row r="42" spans="1:3" x14ac:dyDescent="0.25">
      <c r="A42" s="1" t="s">
        <v>15</v>
      </c>
      <c r="B42">
        <v>1072</v>
      </c>
    </row>
    <row r="43" spans="1:3" x14ac:dyDescent="0.25">
      <c r="A43" s="1" t="s">
        <v>16</v>
      </c>
      <c r="B43">
        <v>1905</v>
      </c>
    </row>
    <row r="44" spans="1:3" x14ac:dyDescent="0.25">
      <c r="A44" s="1" t="s">
        <v>17</v>
      </c>
      <c r="B44">
        <v>3487</v>
      </c>
    </row>
    <row r="45" spans="1:3" x14ac:dyDescent="0.25">
      <c r="A45" s="1" t="s">
        <v>18</v>
      </c>
      <c r="B45">
        <v>5802</v>
      </c>
    </row>
    <row r="46" spans="1:3" x14ac:dyDescent="0.2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77734375" customWidth="1"/>
    <col min="5" max="5" width="19.44140625" customWidth="1"/>
    <col min="6" max="6" width="6.4414062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2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2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2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2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2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2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25">
      <c r="A12" s="1"/>
      <c r="C12" s="2"/>
      <c r="G12" s="1" t="s">
        <v>5</v>
      </c>
      <c r="H12" s="2"/>
      <c r="I12" s="2">
        <v>15000000</v>
      </c>
    </row>
    <row r="13" spans="1:9" x14ac:dyDescent="0.25">
      <c r="A13" s="1"/>
      <c r="C13" s="2"/>
      <c r="G13" s="1" t="s">
        <v>26</v>
      </c>
      <c r="H13" s="2"/>
      <c r="I13" s="2">
        <v>9213595.4100000001</v>
      </c>
    </row>
    <row r="14" spans="1:9" x14ac:dyDescent="0.25">
      <c r="A14" s="1"/>
      <c r="C14" s="2"/>
      <c r="G14" s="1" t="s">
        <v>12</v>
      </c>
      <c r="H14" s="2"/>
      <c r="I14" s="2">
        <v>5851560</v>
      </c>
    </row>
    <row r="15" spans="1:9" x14ac:dyDescent="0.25">
      <c r="G15" s="1" t="s">
        <v>24</v>
      </c>
      <c r="H15" s="2"/>
      <c r="I15" s="2">
        <v>65155.41</v>
      </c>
    </row>
    <row r="16" spans="1:9" x14ac:dyDescent="0.25">
      <c r="G16" s="1" t="s">
        <v>33</v>
      </c>
      <c r="I16" s="2"/>
    </row>
    <row r="17" spans="7:9" x14ac:dyDescent="0.25">
      <c r="G17" s="1"/>
      <c r="H17" s="1" t="s">
        <v>38</v>
      </c>
      <c r="I17" s="2">
        <v>4773.7</v>
      </c>
    </row>
    <row r="18" spans="7:9" x14ac:dyDescent="0.25">
      <c r="G18" s="1"/>
      <c r="H18" s="1" t="s">
        <v>39</v>
      </c>
      <c r="I18" s="2">
        <v>1126.5899999999999</v>
      </c>
    </row>
    <row r="19" spans="7:9" x14ac:dyDescent="0.25">
      <c r="G19" s="1"/>
      <c r="H19" s="1" t="s">
        <v>19</v>
      </c>
      <c r="I19" s="2">
        <v>5900.29</v>
      </c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1699</v>
      </c>
    </row>
    <row r="41" spans="1:3" x14ac:dyDescent="0.25">
      <c r="A41" s="1" t="s">
        <v>16</v>
      </c>
      <c r="C41">
        <v>1200</v>
      </c>
    </row>
    <row r="42" spans="1:3" x14ac:dyDescent="0.25">
      <c r="A42" s="1" t="s">
        <v>17</v>
      </c>
      <c r="C42">
        <v>3398</v>
      </c>
    </row>
    <row r="43" spans="1:3" x14ac:dyDescent="0.25">
      <c r="A43" s="1" t="s">
        <v>18</v>
      </c>
      <c r="C43">
        <v>5488</v>
      </c>
    </row>
    <row r="44" spans="1:3" x14ac:dyDescent="0.2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21875" customWidth="1"/>
    <col min="5" max="5" width="20.21875" customWidth="1"/>
    <col min="6" max="6" width="19.7773437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2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2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2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2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25">
      <c r="A12" s="1"/>
      <c r="C12" s="2"/>
      <c r="G12" s="1"/>
      <c r="H12" s="1" t="s">
        <v>32</v>
      </c>
      <c r="I12" s="2">
        <v>31208700</v>
      </c>
    </row>
    <row r="13" spans="1:9" x14ac:dyDescent="0.25">
      <c r="A13" s="1"/>
      <c r="C13" s="2"/>
      <c r="G13" s="1" t="s">
        <v>5</v>
      </c>
      <c r="H13" s="2"/>
      <c r="I13" s="2">
        <v>10000000</v>
      </c>
    </row>
    <row r="14" spans="1:9" x14ac:dyDescent="0.25">
      <c r="A14" s="1"/>
      <c r="C14" s="2"/>
      <c r="G14" s="1" t="s">
        <v>26</v>
      </c>
      <c r="H14" s="2"/>
      <c r="I14" s="2">
        <v>3435235.55</v>
      </c>
    </row>
    <row r="15" spans="1:9" x14ac:dyDescent="0.25">
      <c r="G15" s="1" t="s">
        <v>12</v>
      </c>
      <c r="H15" s="2"/>
      <c r="I15" s="2">
        <v>6622332</v>
      </c>
    </row>
    <row r="16" spans="1:9" x14ac:dyDescent="0.25">
      <c r="G16" s="1" t="s">
        <v>24</v>
      </c>
      <c r="H16" s="2"/>
      <c r="I16" s="2">
        <v>57567.55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4387.57</v>
      </c>
    </row>
    <row r="19" spans="7:9" x14ac:dyDescent="0.25">
      <c r="G19" s="1"/>
      <c r="H19" s="1" t="s">
        <v>39</v>
      </c>
      <c r="I19" s="2">
        <v>1035.45</v>
      </c>
    </row>
    <row r="20" spans="7:9" x14ac:dyDescent="0.25">
      <c r="G20" s="1"/>
      <c r="H20" s="1" t="s">
        <v>46</v>
      </c>
      <c r="I20" s="2">
        <v>5423.02</v>
      </c>
    </row>
    <row r="35" spans="1:3" x14ac:dyDescent="0.25">
      <c r="A35" s="1"/>
      <c r="C35" s="2"/>
    </row>
    <row r="36" spans="1:3" x14ac:dyDescent="0.25">
      <c r="A36" s="1"/>
      <c r="C36" s="2"/>
    </row>
    <row r="39" spans="1:3" x14ac:dyDescent="0.25">
      <c r="A39" s="1" t="s">
        <v>14</v>
      </c>
    </row>
    <row r="41" spans="1:3" x14ac:dyDescent="0.25">
      <c r="A41" s="1" t="s">
        <v>15</v>
      </c>
      <c r="C41">
        <v>1757</v>
      </c>
    </row>
    <row r="42" spans="1:3" x14ac:dyDescent="0.25">
      <c r="A42" s="1" t="s">
        <v>16</v>
      </c>
      <c r="C42">
        <v>1293</v>
      </c>
    </row>
    <row r="43" spans="1:3" x14ac:dyDescent="0.25">
      <c r="A43" s="1" t="s">
        <v>17</v>
      </c>
      <c r="C43">
        <v>3032</v>
      </c>
    </row>
    <row r="44" spans="1:3" x14ac:dyDescent="0.25">
      <c r="A44" s="1" t="s">
        <v>18</v>
      </c>
      <c r="C44">
        <v>5569</v>
      </c>
    </row>
    <row r="45" spans="1:3" x14ac:dyDescent="0.2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2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2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2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662.42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45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37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28814880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28814880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4511464.0199999996</v>
      </c>
    </row>
    <row r="27" spans="1:3" x14ac:dyDescent="0.25">
      <c r="A27" s="1" t="s">
        <v>12</v>
      </c>
      <c r="B27" s="2"/>
      <c r="C27" s="2">
        <v>5762976</v>
      </c>
    </row>
    <row r="28" spans="1:3" x14ac:dyDescent="0.25">
      <c r="A28" s="1" t="s">
        <v>24</v>
      </c>
      <c r="B28" s="2"/>
      <c r="C28" s="2">
        <v>274440.02</v>
      </c>
    </row>
    <row r="29" spans="1:3" x14ac:dyDescent="0.25">
      <c r="A29" s="1" t="s">
        <v>33</v>
      </c>
      <c r="C29" s="2"/>
    </row>
    <row r="30" spans="1:3" x14ac:dyDescent="0.25">
      <c r="A30" s="1"/>
      <c r="B30" s="1" t="s">
        <v>38</v>
      </c>
      <c r="C30" s="2">
        <v>3491.57</v>
      </c>
    </row>
    <row r="31" spans="1:3" x14ac:dyDescent="0.25">
      <c r="A31" s="1"/>
      <c r="B31" s="1" t="s">
        <v>39</v>
      </c>
      <c r="C31" s="2">
        <v>823.98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2205</v>
      </c>
    </row>
    <row r="40" spans="1:3" x14ac:dyDescent="0.25">
      <c r="A40" s="1" t="s">
        <v>16</v>
      </c>
      <c r="C40">
        <v>2175</v>
      </c>
    </row>
    <row r="41" spans="1:3" x14ac:dyDescent="0.25">
      <c r="A41" s="1" t="s">
        <v>17</v>
      </c>
      <c r="C41">
        <v>4723</v>
      </c>
    </row>
    <row r="42" spans="1:3" x14ac:dyDescent="0.25">
      <c r="A42" s="1" t="s">
        <v>18</v>
      </c>
      <c r="C42">
        <v>2227</v>
      </c>
    </row>
    <row r="43" spans="1:3" x14ac:dyDescent="0.2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2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2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2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369.63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43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27389580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27389580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4648295.16</v>
      </c>
    </row>
    <row r="27" spans="1:3" x14ac:dyDescent="0.25">
      <c r="A27" s="1" t="s">
        <v>12</v>
      </c>
      <c r="B27" s="2"/>
      <c r="C27" s="2">
        <v>5477916</v>
      </c>
    </row>
    <row r="28" spans="1:3" x14ac:dyDescent="0.25">
      <c r="A28" s="1" t="s">
        <v>24</v>
      </c>
      <c r="B28" s="2"/>
      <c r="C28" s="2">
        <v>126211.16</v>
      </c>
    </row>
    <row r="29" spans="1:3" x14ac:dyDescent="0.25">
      <c r="A29" s="1" t="s">
        <v>33</v>
      </c>
      <c r="C29" s="2">
        <v>4157.7</v>
      </c>
    </row>
    <row r="30" spans="1:3" x14ac:dyDescent="0.25">
      <c r="A30" s="1"/>
      <c r="B30" s="1" t="s">
        <v>38</v>
      </c>
      <c r="C30" s="2">
        <v>3363.86</v>
      </c>
    </row>
    <row r="31" spans="1:3" x14ac:dyDescent="0.25">
      <c r="A31" s="1"/>
      <c r="B31" s="1" t="s">
        <v>39</v>
      </c>
      <c r="C31" s="2">
        <v>793.84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1693</v>
      </c>
    </row>
    <row r="40" spans="1:3" x14ac:dyDescent="0.25">
      <c r="A40" s="1" t="s">
        <v>16</v>
      </c>
      <c r="C40">
        <v>1261</v>
      </c>
    </row>
    <row r="41" spans="1:3" x14ac:dyDescent="0.25">
      <c r="A41" s="1" t="s">
        <v>17</v>
      </c>
      <c r="C41">
        <v>3015</v>
      </c>
    </row>
    <row r="42" spans="1:3" x14ac:dyDescent="0.25">
      <c r="A42" s="1" t="s">
        <v>18</v>
      </c>
      <c r="C42">
        <v>4859</v>
      </c>
    </row>
    <row r="43" spans="1:3" x14ac:dyDescent="0.2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2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2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0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5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25496100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25496100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3066157.77</v>
      </c>
    </row>
    <row r="27" spans="1:3" x14ac:dyDescent="0.25">
      <c r="A27" s="1" t="s">
        <v>12</v>
      </c>
      <c r="B27" s="2"/>
      <c r="C27" s="2">
        <v>5099220</v>
      </c>
    </row>
    <row r="28" spans="1:3" x14ac:dyDescent="0.25">
      <c r="A28" s="1" t="s">
        <v>24</v>
      </c>
      <c r="B28" s="2"/>
      <c r="C28" s="2">
        <v>165377.76999999999</v>
      </c>
    </row>
    <row r="29" spans="1:3" x14ac:dyDescent="0.25">
      <c r="A29" s="1" t="s">
        <v>33</v>
      </c>
      <c r="C29" s="2">
        <v>3918.83</v>
      </c>
    </row>
    <row r="30" spans="1:3" x14ac:dyDescent="0.25">
      <c r="A30" s="1"/>
      <c r="B30" s="1" t="s">
        <v>38</v>
      </c>
      <c r="C30" s="2">
        <v>3170.6</v>
      </c>
    </row>
    <row r="31" spans="1:3" x14ac:dyDescent="0.25">
      <c r="A31" s="1"/>
      <c r="B31" s="1" t="s">
        <v>39</v>
      </c>
      <c r="C31" s="2">
        <v>748.23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1023</v>
      </c>
    </row>
    <row r="40" spans="1:3" x14ac:dyDescent="0.25">
      <c r="A40" s="1" t="s">
        <v>16</v>
      </c>
      <c r="C40">
        <v>967</v>
      </c>
    </row>
    <row r="41" spans="1:3" x14ac:dyDescent="0.25">
      <c r="A41" s="1" t="s">
        <v>17</v>
      </c>
      <c r="C41">
        <v>3006</v>
      </c>
    </row>
    <row r="42" spans="1:3" x14ac:dyDescent="0.25">
      <c r="A42" s="1" t="s">
        <v>18</v>
      </c>
      <c r="C42">
        <v>4292</v>
      </c>
    </row>
    <row r="43" spans="1:3" x14ac:dyDescent="0.2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2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2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2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299.92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  <c r="F14" s="2">
        <f>C8+H7+C26</f>
        <v>86000000</v>
      </c>
    </row>
    <row r="15" spans="1:8" x14ac:dyDescent="0.25">
      <c r="A15" s="1" t="s">
        <v>21</v>
      </c>
      <c r="C15" s="2"/>
      <c r="F15" s="2">
        <f>C4+H5+C28</f>
        <v>64683927.990000002</v>
      </c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t="s">
        <v>40</v>
      </c>
      <c r="C20" s="3">
        <v>1</v>
      </c>
    </row>
    <row r="21" spans="1:3" x14ac:dyDescent="0.25">
      <c r="A21" s="1"/>
      <c r="B21" s="1" t="s">
        <v>29</v>
      </c>
      <c r="C21" s="3">
        <v>0</v>
      </c>
    </row>
    <row r="22" spans="1:3" x14ac:dyDescent="0.25">
      <c r="A22" s="1" t="s">
        <v>36</v>
      </c>
      <c r="C22" s="2"/>
    </row>
    <row r="23" spans="1:3" x14ac:dyDescent="0.25">
      <c r="A23" s="1"/>
      <c r="B23" s="1" t="s">
        <v>30</v>
      </c>
      <c r="C23" s="2">
        <v>25751280</v>
      </c>
    </row>
    <row r="24" spans="1:3" x14ac:dyDescent="0.25">
      <c r="A24" s="1"/>
      <c r="B24" s="1" t="s">
        <v>31</v>
      </c>
      <c r="C24" s="2">
        <v>0</v>
      </c>
    </row>
    <row r="25" spans="1:3" x14ac:dyDescent="0.25">
      <c r="A25" s="1"/>
      <c r="B25" s="1" t="s">
        <v>32</v>
      </c>
      <c r="C25" s="2">
        <v>25751280</v>
      </c>
    </row>
    <row r="26" spans="1:3" x14ac:dyDescent="0.25">
      <c r="A26" s="1" t="s">
        <v>5</v>
      </c>
      <c r="B26" s="2"/>
      <c r="C26" s="2">
        <v>8000000</v>
      </c>
    </row>
    <row r="27" spans="1:3" x14ac:dyDescent="0.25">
      <c r="A27" s="1" t="s">
        <v>26</v>
      </c>
      <c r="B27" s="2"/>
      <c r="C27" s="2">
        <v>3282872.97</v>
      </c>
    </row>
    <row r="28" spans="1:3" x14ac:dyDescent="0.25">
      <c r="A28" s="1" t="s">
        <v>12</v>
      </c>
      <c r="B28" s="2"/>
      <c r="C28" s="2">
        <v>5150256</v>
      </c>
    </row>
    <row r="29" spans="1:3" x14ac:dyDescent="0.25">
      <c r="A29" s="1" t="s">
        <v>24</v>
      </c>
      <c r="B29" s="2"/>
      <c r="C29" s="2">
        <v>433128.97</v>
      </c>
    </row>
    <row r="30" spans="1:3" x14ac:dyDescent="0.25">
      <c r="A30" s="1" t="s">
        <v>33</v>
      </c>
      <c r="C30" s="2">
        <v>3160.64</v>
      </c>
    </row>
    <row r="31" spans="1:3" x14ac:dyDescent="0.25">
      <c r="A31" s="1"/>
      <c r="B31" s="1" t="s">
        <v>38</v>
      </c>
      <c r="C31" s="2">
        <v>3042.61</v>
      </c>
    </row>
    <row r="32" spans="1:3" x14ac:dyDescent="0.25">
      <c r="A32" s="1"/>
      <c r="B32" s="1" t="s">
        <v>39</v>
      </c>
      <c r="C32" s="2">
        <v>718.03</v>
      </c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1023</v>
      </c>
    </row>
    <row r="41" spans="1:3" x14ac:dyDescent="0.25">
      <c r="A41" s="1" t="s">
        <v>16</v>
      </c>
      <c r="C41">
        <v>967</v>
      </c>
    </row>
    <row r="42" spans="1:3" x14ac:dyDescent="0.25">
      <c r="A42" s="1" t="s">
        <v>17</v>
      </c>
      <c r="C42">
        <v>3006</v>
      </c>
    </row>
    <row r="43" spans="1:3" x14ac:dyDescent="0.25">
      <c r="A43" s="1" t="s">
        <v>18</v>
      </c>
      <c r="C43">
        <v>4292</v>
      </c>
    </row>
    <row r="44" spans="1:3" x14ac:dyDescent="0.2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2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2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2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/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>
        <v>39</v>
      </c>
    </row>
    <row r="17" spans="1:3" x14ac:dyDescent="0.25">
      <c r="A17" s="1"/>
      <c r="B17" s="1" t="s">
        <v>28</v>
      </c>
      <c r="C17" s="3">
        <v>39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25190460</v>
      </c>
    </row>
    <row r="22" spans="1:3" x14ac:dyDescent="0.25">
      <c r="A22" s="1"/>
      <c r="B22" s="1" t="s">
        <v>30</v>
      </c>
      <c r="C22" s="2">
        <v>25190460</v>
      </c>
    </row>
    <row r="23" spans="1:3" x14ac:dyDescent="0.25">
      <c r="A23" s="1"/>
      <c r="B23" s="1" t="s">
        <v>31</v>
      </c>
      <c r="C23" s="2"/>
    </row>
    <row r="24" spans="1:3" x14ac:dyDescent="0.25">
      <c r="A24" s="1"/>
      <c r="B24" s="1" t="s">
        <v>32</v>
      </c>
      <c r="C24" s="2">
        <v>25190460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3470592.99</v>
      </c>
    </row>
    <row r="27" spans="1:3" x14ac:dyDescent="0.25">
      <c r="A27" s="1" t="s">
        <v>12</v>
      </c>
      <c r="B27" s="2"/>
      <c r="C27" s="2">
        <v>5038092</v>
      </c>
    </row>
    <row r="28" spans="1:3" x14ac:dyDescent="0.25">
      <c r="A28" s="1" t="s">
        <v>24</v>
      </c>
      <c r="B28" s="2"/>
      <c r="C28" s="2"/>
    </row>
    <row r="29" spans="1:3" x14ac:dyDescent="0.25">
      <c r="A29" s="1" t="s">
        <v>33</v>
      </c>
      <c r="C29" s="2">
        <v>3681.98</v>
      </c>
    </row>
    <row r="30" spans="1:3" x14ac:dyDescent="0.25">
      <c r="A30" s="1"/>
      <c r="B30" s="1" t="s">
        <v>38</v>
      </c>
      <c r="C30" s="2">
        <v>2978.97</v>
      </c>
    </row>
    <row r="31" spans="1:3" x14ac:dyDescent="0.25">
      <c r="A31" s="1"/>
      <c r="B31" s="1" t="s">
        <v>39</v>
      </c>
      <c r="C31" s="2">
        <v>703.01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963</v>
      </c>
    </row>
    <row r="40" spans="1:3" x14ac:dyDescent="0.25">
      <c r="A40" s="1" t="s">
        <v>16</v>
      </c>
      <c r="C40">
        <v>915</v>
      </c>
    </row>
    <row r="41" spans="1:3" x14ac:dyDescent="0.25">
      <c r="A41" s="1" t="s">
        <v>17</v>
      </c>
      <c r="C41">
        <v>3044</v>
      </c>
    </row>
    <row r="42" spans="1:3" x14ac:dyDescent="0.25">
      <c r="A42" s="1" t="s">
        <v>18</v>
      </c>
      <c r="C42">
        <v>4219</v>
      </c>
    </row>
    <row r="43" spans="1:3" x14ac:dyDescent="0.2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2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2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439.41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37</v>
      </c>
      <c r="C16" s="3">
        <v>37</v>
      </c>
    </row>
    <row r="17" spans="1:3" x14ac:dyDescent="0.25">
      <c r="A17" s="1"/>
      <c r="B17" s="1" t="s">
        <v>28</v>
      </c>
      <c r="C17" s="3">
        <v>37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33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23836140</v>
      </c>
    </row>
    <row r="22" spans="1:3" x14ac:dyDescent="0.25">
      <c r="A22" s="1"/>
      <c r="B22" s="1" t="s">
        <v>30</v>
      </c>
      <c r="C22" s="2">
        <v>23836140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3677348.44</v>
      </c>
    </row>
    <row r="27" spans="1:3" x14ac:dyDescent="0.25">
      <c r="A27" s="1" t="s">
        <v>12</v>
      </c>
      <c r="B27" s="2"/>
      <c r="C27" s="2">
        <v>4767228</v>
      </c>
    </row>
    <row r="28" spans="1:3" x14ac:dyDescent="0.25">
      <c r="A28" s="1" t="s">
        <v>24</v>
      </c>
      <c r="B28" s="2"/>
      <c r="C28" s="2">
        <f>C27+C26-C25</f>
        <v>444576.43999999948</v>
      </c>
    </row>
    <row r="29" spans="1:3" x14ac:dyDescent="0.25">
      <c r="A29" s="1" t="s">
        <v>33</v>
      </c>
      <c r="C29" s="2">
        <v>3522.51</v>
      </c>
    </row>
    <row r="30" spans="1:3" x14ac:dyDescent="0.25">
      <c r="A30" s="1"/>
      <c r="B30" s="1" t="s">
        <v>38</v>
      </c>
      <c r="C30" s="2">
        <v>2849.95</v>
      </c>
    </row>
    <row r="31" spans="1:3" x14ac:dyDescent="0.25">
      <c r="A31" s="1"/>
      <c r="B31" s="1" t="s">
        <v>39</v>
      </c>
      <c r="C31" s="2">
        <v>672.56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879</v>
      </c>
    </row>
    <row r="40" spans="1:3" x14ac:dyDescent="0.25">
      <c r="A40" s="1" t="s">
        <v>16</v>
      </c>
      <c r="C40">
        <v>625</v>
      </c>
    </row>
    <row r="41" spans="1:3" x14ac:dyDescent="0.25">
      <c r="A41" s="1" t="s">
        <v>17</v>
      </c>
      <c r="C41">
        <v>3053</v>
      </c>
    </row>
    <row r="42" spans="1:3" x14ac:dyDescent="0.25">
      <c r="A42" s="1" t="s">
        <v>18</v>
      </c>
      <c r="C42">
        <v>4037</v>
      </c>
    </row>
    <row r="43" spans="1:3" x14ac:dyDescent="0.2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2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2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801.24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C17" s="2">
        <v>29</v>
      </c>
    </row>
    <row r="18" spans="1:3" x14ac:dyDescent="0.25">
      <c r="A18" s="1" t="s">
        <v>29</v>
      </c>
      <c r="C18" s="2">
        <v>0</v>
      </c>
    </row>
    <row r="19" spans="1:3" x14ac:dyDescent="0.25">
      <c r="A19" s="1" t="s">
        <v>25</v>
      </c>
      <c r="C19" s="2">
        <v>29</v>
      </c>
    </row>
    <row r="20" spans="1:3" x14ac:dyDescent="0.25">
      <c r="A20" s="1" t="s">
        <v>30</v>
      </c>
      <c r="B20" s="2"/>
      <c r="C20" s="2">
        <v>18651060</v>
      </c>
    </row>
    <row r="21" spans="1:3" x14ac:dyDescent="0.25">
      <c r="A21" s="1" t="s">
        <v>31</v>
      </c>
      <c r="B21" s="2"/>
      <c r="C21" s="2">
        <v>0</v>
      </c>
    </row>
    <row r="22" spans="1:3" x14ac:dyDescent="0.25">
      <c r="A22" s="1" t="s">
        <v>32</v>
      </c>
      <c r="B22" s="2"/>
      <c r="C22" s="2">
        <v>18651060</v>
      </c>
    </row>
    <row r="23" spans="1:3" x14ac:dyDescent="0.25">
      <c r="A23" s="1" t="s">
        <v>26</v>
      </c>
      <c r="B23" s="2"/>
      <c r="C23" s="2">
        <v>1716167.84</v>
      </c>
    </row>
    <row r="24" spans="1:3" x14ac:dyDescent="0.25">
      <c r="A24" s="1" t="s">
        <v>12</v>
      </c>
      <c r="B24" s="2"/>
      <c r="C24" s="2">
        <v>3730212</v>
      </c>
    </row>
    <row r="25" spans="1:3" x14ac:dyDescent="0.25">
      <c r="A25" s="1" t="s">
        <v>24</v>
      </c>
      <c r="B25" s="2"/>
      <c r="C25" s="2">
        <v>446379.84</v>
      </c>
    </row>
    <row r="26" spans="1:3" x14ac:dyDescent="0.25">
      <c r="A26" s="1" t="s">
        <v>33</v>
      </c>
      <c r="C26" s="2">
        <v>2881.43</v>
      </c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3" x14ac:dyDescent="0.25">
      <c r="A34" s="1" t="s">
        <v>15</v>
      </c>
      <c r="C34">
        <v>855</v>
      </c>
    </row>
    <row r="35" spans="1:3" x14ac:dyDescent="0.25">
      <c r="A35" s="1" t="s">
        <v>16</v>
      </c>
      <c r="C35">
        <v>782</v>
      </c>
    </row>
    <row r="36" spans="1:3" x14ac:dyDescent="0.25">
      <c r="A36" s="1" t="s">
        <v>17</v>
      </c>
      <c r="C36">
        <v>2940</v>
      </c>
    </row>
    <row r="37" spans="1:3" x14ac:dyDescent="0.25">
      <c r="A37" s="1" t="s">
        <v>18</v>
      </c>
      <c r="C37">
        <v>3827</v>
      </c>
    </row>
    <row r="38" spans="1:3" x14ac:dyDescent="0.2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2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2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2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2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445.79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B17">
        <v>19</v>
      </c>
      <c r="C17" s="2"/>
    </row>
    <row r="18" spans="1:3" x14ac:dyDescent="0.25">
      <c r="A18" s="1" t="s">
        <v>29</v>
      </c>
      <c r="B18">
        <v>2</v>
      </c>
      <c r="C18" s="2"/>
    </row>
    <row r="19" spans="1:3" x14ac:dyDescent="0.25">
      <c r="A19" s="1" t="s">
        <v>25</v>
      </c>
      <c r="B19">
        <v>21</v>
      </c>
      <c r="C19" s="2"/>
    </row>
    <row r="20" spans="1:3" x14ac:dyDescent="0.25">
      <c r="A20" s="1" t="s">
        <v>30</v>
      </c>
      <c r="B20" s="2">
        <v>12104520</v>
      </c>
      <c r="C20" s="2"/>
    </row>
    <row r="21" spans="1:3" x14ac:dyDescent="0.25">
      <c r="A21" s="1" t="s">
        <v>31</v>
      </c>
      <c r="B21" s="2">
        <v>-1296000</v>
      </c>
      <c r="C21" s="2"/>
    </row>
    <row r="22" spans="1:3" x14ac:dyDescent="0.25">
      <c r="A22" s="1" t="s">
        <v>32</v>
      </c>
      <c r="B22" s="2">
        <v>10808520</v>
      </c>
      <c r="C22" s="2"/>
    </row>
    <row r="23" spans="1:3" x14ac:dyDescent="0.25">
      <c r="A23" s="1" t="s">
        <v>26</v>
      </c>
      <c r="B23" s="2">
        <v>2936499.82</v>
      </c>
      <c r="C23" s="2"/>
    </row>
    <row r="24" spans="1:3" x14ac:dyDescent="0.25">
      <c r="A24" s="1" t="s">
        <v>12</v>
      </c>
      <c r="B24" s="2">
        <v>2420904</v>
      </c>
      <c r="C24" s="2"/>
    </row>
    <row r="25" spans="1:3" x14ac:dyDescent="0.25">
      <c r="A25" s="1" t="s">
        <v>24</v>
      </c>
      <c r="B25" s="2">
        <v>357403.82</v>
      </c>
      <c r="C25" s="2"/>
    </row>
    <row r="26" spans="1:3" x14ac:dyDescent="0.25">
      <c r="A26" s="1"/>
      <c r="C26" s="2"/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2" x14ac:dyDescent="0.25">
      <c r="A34" s="1" t="s">
        <v>15</v>
      </c>
      <c r="B34">
        <v>426</v>
      </c>
    </row>
    <row r="35" spans="1:2" x14ac:dyDescent="0.25">
      <c r="A35" s="1" t="s">
        <v>16</v>
      </c>
      <c r="B35">
        <v>1115</v>
      </c>
    </row>
    <row r="36" spans="1:2" x14ac:dyDescent="0.25">
      <c r="A36" s="1" t="s">
        <v>17</v>
      </c>
      <c r="B36">
        <v>2881</v>
      </c>
    </row>
    <row r="37" spans="1:2" x14ac:dyDescent="0.25">
      <c r="A37" s="1" t="s">
        <v>18</v>
      </c>
      <c r="B37">
        <v>3411</v>
      </c>
    </row>
    <row r="38" spans="1:2" x14ac:dyDescent="0.2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2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2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2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2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212.15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C17" s="2">
        <v>20</v>
      </c>
    </row>
    <row r="18" spans="1:3" x14ac:dyDescent="0.25">
      <c r="A18" s="1" t="s">
        <v>23</v>
      </c>
      <c r="B18" s="2"/>
      <c r="C18" s="2">
        <v>12523200</v>
      </c>
    </row>
    <row r="19" spans="1:3" x14ac:dyDescent="0.25">
      <c r="A19" s="1" t="s">
        <v>26</v>
      </c>
      <c r="B19" s="2"/>
      <c r="C19" s="2">
        <v>2640710.29</v>
      </c>
    </row>
    <row r="20" spans="1:3" x14ac:dyDescent="0.25">
      <c r="A20" s="1" t="s">
        <v>12</v>
      </c>
      <c r="B20" s="2"/>
      <c r="C20" s="2">
        <v>2504640</v>
      </c>
    </row>
    <row r="21" spans="1:3" x14ac:dyDescent="0.25">
      <c r="A21" s="1" t="s">
        <v>24</v>
      </c>
      <c r="B21" s="2"/>
      <c r="C21" s="2">
        <v>145350.29</v>
      </c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736</v>
      </c>
    </row>
    <row r="31" spans="1:3" x14ac:dyDescent="0.25">
      <c r="A31" s="1" t="s">
        <v>16</v>
      </c>
      <c r="C31">
        <v>1233</v>
      </c>
    </row>
    <row r="32" spans="1:3" x14ac:dyDescent="0.25">
      <c r="A32" s="1" t="s">
        <v>17</v>
      </c>
      <c r="C32">
        <v>3168</v>
      </c>
    </row>
    <row r="33" spans="1:3" x14ac:dyDescent="0.25">
      <c r="A33" s="1" t="s">
        <v>18</v>
      </c>
      <c r="C33">
        <v>3452</v>
      </c>
    </row>
    <row r="34" spans="1:3" x14ac:dyDescent="0.2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2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2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2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2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103.25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B17">
        <v>21</v>
      </c>
      <c r="C17" s="2"/>
    </row>
    <row r="18" spans="1:3" x14ac:dyDescent="0.25">
      <c r="A18" s="1" t="s">
        <v>23</v>
      </c>
      <c r="B18" s="2">
        <v>13042260</v>
      </c>
      <c r="C18" s="2"/>
    </row>
    <row r="19" spans="1:3" x14ac:dyDescent="0.25">
      <c r="A19" s="1" t="s">
        <v>26</v>
      </c>
      <c r="B19" s="2">
        <v>2428554.1</v>
      </c>
      <c r="C19" s="2"/>
    </row>
    <row r="20" spans="1:3" x14ac:dyDescent="0.25">
      <c r="A20" s="1" t="s">
        <v>12</v>
      </c>
      <c r="B20" s="2">
        <v>2608452</v>
      </c>
      <c r="C20" s="2"/>
    </row>
    <row r="21" spans="1:3" x14ac:dyDescent="0.25">
      <c r="A21" s="1" t="s">
        <v>24</v>
      </c>
      <c r="B21" s="2">
        <v>35423.599999999999</v>
      </c>
      <c r="C21" s="2"/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753</v>
      </c>
    </row>
    <row r="31" spans="1:3" x14ac:dyDescent="0.25">
      <c r="A31" s="1" t="s">
        <v>16</v>
      </c>
      <c r="C31">
        <v>1232</v>
      </c>
    </row>
    <row r="32" spans="1:3" x14ac:dyDescent="0.25">
      <c r="A32" s="1" t="s">
        <v>17</v>
      </c>
      <c r="C32">
        <v>3130</v>
      </c>
    </row>
    <row r="33" spans="1:3" x14ac:dyDescent="0.25">
      <c r="A33" s="1" t="s">
        <v>18</v>
      </c>
      <c r="C33">
        <v>3107</v>
      </c>
    </row>
    <row r="34" spans="1:3" x14ac:dyDescent="0.2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4.4" x14ac:dyDescent="0.25"/>
  <cols>
    <col min="1" max="1" width="13.33203125" customWidth="1"/>
    <col min="2" max="2" width="17.4414062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2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2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2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2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25">
      <c r="A10" s="1" t="s">
        <v>7</v>
      </c>
      <c r="C10" s="2">
        <v>18000000</v>
      </c>
    </row>
    <row r="11" spans="1:8" x14ac:dyDescent="0.25">
      <c r="A11" s="1" t="s">
        <v>8</v>
      </c>
      <c r="C11" s="2">
        <v>125.97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B18">
        <v>20</v>
      </c>
    </row>
    <row r="19" spans="1:3" x14ac:dyDescent="0.25">
      <c r="A19" s="1" t="s">
        <v>23</v>
      </c>
      <c r="B19" s="2">
        <v>12384900</v>
      </c>
      <c r="C19" s="2"/>
    </row>
    <row r="20" spans="1:3" x14ac:dyDescent="0.25">
      <c r="A20" s="1" t="s">
        <v>26</v>
      </c>
      <c r="B20" s="2">
        <v>2586321.73</v>
      </c>
      <c r="C20" s="2"/>
    </row>
    <row r="21" spans="1:3" x14ac:dyDescent="0.25">
      <c r="A21" s="1" t="s">
        <v>12</v>
      </c>
      <c r="B21" s="2">
        <v>2492880</v>
      </c>
      <c r="C21" s="2"/>
    </row>
    <row r="22" spans="1:3" x14ac:dyDescent="0.25">
      <c r="A22" s="1" t="s">
        <v>24</v>
      </c>
      <c r="B22" s="2">
        <v>83100</v>
      </c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6" spans="1:3" x14ac:dyDescent="0.25">
      <c r="A26" s="1"/>
      <c r="C26" s="2"/>
    </row>
    <row r="29" spans="1:3" x14ac:dyDescent="0.25">
      <c r="A29" s="1" t="s">
        <v>20</v>
      </c>
    </row>
    <row r="31" spans="1:3" x14ac:dyDescent="0.25">
      <c r="A31" s="1" t="s">
        <v>15</v>
      </c>
      <c r="B31">
        <v>801</v>
      </c>
    </row>
    <row r="32" spans="1:3" x14ac:dyDescent="0.25">
      <c r="A32" s="1" t="s">
        <v>16</v>
      </c>
      <c r="B32">
        <v>1250</v>
      </c>
    </row>
    <row r="33" spans="1:2" x14ac:dyDescent="0.25">
      <c r="A33" s="1" t="s">
        <v>17</v>
      </c>
      <c r="B33">
        <v>3180</v>
      </c>
    </row>
    <row r="34" spans="1:2" x14ac:dyDescent="0.25">
      <c r="A34" s="1" t="s">
        <v>18</v>
      </c>
      <c r="B34">
        <v>2991</v>
      </c>
    </row>
    <row r="35" spans="1:2" x14ac:dyDescent="0.2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2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2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2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279.89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C18">
        <v>18</v>
      </c>
    </row>
    <row r="19" spans="1:3" x14ac:dyDescent="0.25">
      <c r="A19" s="1" t="s">
        <v>22</v>
      </c>
      <c r="C19" s="2">
        <v>2063.0555555555552</v>
      </c>
    </row>
    <row r="20" spans="1:3" x14ac:dyDescent="0.25">
      <c r="A20" s="1" t="s">
        <v>23</v>
      </c>
      <c r="C20" s="2">
        <v>11140500</v>
      </c>
    </row>
    <row r="21" spans="1:3" x14ac:dyDescent="0.25">
      <c r="A21" s="1" t="s">
        <v>26</v>
      </c>
      <c r="C21" s="2">
        <v>2823232.1</v>
      </c>
    </row>
    <row r="22" spans="1:3" x14ac:dyDescent="0.25">
      <c r="A22" s="1" t="s">
        <v>27</v>
      </c>
      <c r="C22" s="2">
        <v>2241000</v>
      </c>
    </row>
    <row r="23" spans="1:3" x14ac:dyDescent="0.25">
      <c r="A23" s="1" t="s">
        <v>24</v>
      </c>
      <c r="C23" s="2">
        <v>86883.04</v>
      </c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20</v>
      </c>
    </row>
    <row r="30" spans="1:3" x14ac:dyDescent="0.25">
      <c r="A30" s="1" t="s">
        <v>15</v>
      </c>
      <c r="C30">
        <v>777</v>
      </c>
    </row>
    <row r="31" spans="1:3" x14ac:dyDescent="0.25">
      <c r="A31" s="1" t="s">
        <v>16</v>
      </c>
      <c r="C31">
        <v>1245</v>
      </c>
    </row>
    <row r="32" spans="1:3" x14ac:dyDescent="0.25">
      <c r="A32" s="1" t="s">
        <v>17</v>
      </c>
      <c r="C32">
        <v>3124</v>
      </c>
    </row>
    <row r="33" spans="1:3" x14ac:dyDescent="0.25">
      <c r="A33" s="1" t="s">
        <v>18</v>
      </c>
      <c r="C33">
        <v>2940</v>
      </c>
    </row>
    <row r="34" spans="1:3" x14ac:dyDescent="0.2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2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2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2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162.68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730</v>
      </c>
    </row>
    <row r="17" spans="1:3" x14ac:dyDescent="0.25">
      <c r="A17" s="1" t="s">
        <v>16</v>
      </c>
      <c r="C17">
        <v>1338</v>
      </c>
    </row>
    <row r="18" spans="1:3" x14ac:dyDescent="0.25">
      <c r="A18" s="1" t="s">
        <v>17</v>
      </c>
      <c r="C18">
        <v>3250</v>
      </c>
    </row>
    <row r="19" spans="1:3" x14ac:dyDescent="0.25">
      <c r="A19" s="1" t="s">
        <v>18</v>
      </c>
      <c r="C19">
        <v>2626</v>
      </c>
    </row>
    <row r="20" spans="1:3" x14ac:dyDescent="0.2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2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2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2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2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369.88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727</v>
      </c>
    </row>
    <row r="17" spans="1:3" x14ac:dyDescent="0.25">
      <c r="A17" s="1" t="s">
        <v>16</v>
      </c>
      <c r="C17" s="3">
        <v>1184</v>
      </c>
    </row>
    <row r="18" spans="1:3" x14ac:dyDescent="0.25">
      <c r="A18" s="1" t="s">
        <v>17</v>
      </c>
      <c r="C18" s="3">
        <v>3271</v>
      </c>
    </row>
    <row r="19" spans="1:3" x14ac:dyDescent="0.25">
      <c r="A19" s="1" t="s">
        <v>18</v>
      </c>
      <c r="C19" s="3">
        <v>2429</v>
      </c>
    </row>
    <row r="20" spans="1:3" x14ac:dyDescent="0.2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2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2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2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2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156.83000000000001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891</v>
      </c>
    </row>
    <row r="17" spans="1:3" x14ac:dyDescent="0.25">
      <c r="A17" s="1" t="s">
        <v>16</v>
      </c>
      <c r="C17">
        <v>822</v>
      </c>
    </row>
    <row r="18" spans="1:3" x14ac:dyDescent="0.25">
      <c r="A18" s="1" t="s">
        <v>17</v>
      </c>
      <c r="C18">
        <v>3694</v>
      </c>
    </row>
    <row r="19" spans="1:3" x14ac:dyDescent="0.25">
      <c r="A19" s="1" t="s">
        <v>18</v>
      </c>
      <c r="C19">
        <v>2674</v>
      </c>
    </row>
    <row r="20" spans="1:3" x14ac:dyDescent="0.2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2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2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2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2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111.14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1055</v>
      </c>
    </row>
    <row r="17" spans="1:3" x14ac:dyDescent="0.25">
      <c r="A17" s="1" t="s">
        <v>16</v>
      </c>
      <c r="C17">
        <v>699</v>
      </c>
    </row>
    <row r="18" spans="1:3" x14ac:dyDescent="0.25">
      <c r="A18" s="1" t="s">
        <v>17</v>
      </c>
      <c r="C18">
        <v>3660</v>
      </c>
    </row>
    <row r="19" spans="1:3" x14ac:dyDescent="0.25">
      <c r="A19" s="1" t="s">
        <v>18</v>
      </c>
      <c r="C19">
        <v>2734</v>
      </c>
    </row>
    <row r="20" spans="1:3" x14ac:dyDescent="0.2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2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2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2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2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25">
      <c r="A10" s="1" t="s">
        <v>7</v>
      </c>
      <c r="C10" s="2">
        <v>27000000</v>
      </c>
    </row>
    <row r="11" spans="1:8" x14ac:dyDescent="0.25">
      <c r="A11" s="1" t="s">
        <v>8</v>
      </c>
      <c r="C11" s="2">
        <v>294.45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1115</v>
      </c>
      <c r="H16" s="2"/>
    </row>
    <row r="17" spans="1:3" x14ac:dyDescent="0.25">
      <c r="A17" s="1" t="s">
        <v>16</v>
      </c>
      <c r="C17" s="3">
        <v>615</v>
      </c>
    </row>
    <row r="18" spans="1:3" x14ac:dyDescent="0.25">
      <c r="A18" s="1" t="s">
        <v>17</v>
      </c>
      <c r="C18" s="3">
        <v>3673</v>
      </c>
    </row>
    <row r="19" spans="1:3" x14ac:dyDescent="0.25">
      <c r="A19" s="1" t="s">
        <v>18</v>
      </c>
      <c r="C19" s="3">
        <v>2713</v>
      </c>
    </row>
    <row r="20" spans="1:3" x14ac:dyDescent="0.2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2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2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2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2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212.11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1296</v>
      </c>
    </row>
    <row r="17" spans="1:3" x14ac:dyDescent="0.25">
      <c r="A17" s="1" t="s">
        <v>16</v>
      </c>
      <c r="C17">
        <v>619</v>
      </c>
    </row>
    <row r="18" spans="1:3" x14ac:dyDescent="0.25">
      <c r="A18" s="1" t="s">
        <v>17</v>
      </c>
      <c r="C18">
        <v>3644</v>
      </c>
    </row>
    <row r="19" spans="1:3" x14ac:dyDescent="0.25">
      <c r="A19" s="1" t="s">
        <v>18</v>
      </c>
      <c r="C19">
        <v>2456</v>
      </c>
    </row>
    <row r="20" spans="1:3" x14ac:dyDescent="0.2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2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2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2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2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2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25">
      <c r="A10" s="1" t="s">
        <v>7</v>
      </c>
      <c r="C10" s="2">
        <v>33000000</v>
      </c>
    </row>
    <row r="11" spans="1:8" x14ac:dyDescent="0.25">
      <c r="A11" s="1" t="s">
        <v>8</v>
      </c>
      <c r="C11" s="2">
        <v>175.61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1302</v>
      </c>
    </row>
    <row r="17" spans="1:3" x14ac:dyDescent="0.25">
      <c r="A17" s="1" t="s">
        <v>16</v>
      </c>
      <c r="C17">
        <v>427</v>
      </c>
    </row>
    <row r="18" spans="1:3" x14ac:dyDescent="0.25">
      <c r="A18" s="1" t="s">
        <v>17</v>
      </c>
      <c r="C18">
        <v>3347</v>
      </c>
    </row>
    <row r="19" spans="1:3" x14ac:dyDescent="0.25">
      <c r="A19" s="1" t="s">
        <v>18</v>
      </c>
      <c r="C19">
        <v>2358</v>
      </c>
    </row>
    <row r="20" spans="1:3" x14ac:dyDescent="0.2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403</vt:i4>
      </vt:variant>
    </vt:vector>
  </HeadingPairs>
  <TitlesOfParts>
    <vt:vector size="403" baseType="lpstr">
      <vt:lpstr>20180205</vt:lpstr>
      <vt:lpstr>20180202</vt:lpstr>
      <vt:lpstr>20180201</vt:lpstr>
      <vt:lpstr>20180131</vt:lpstr>
      <vt:lpstr>20180130</vt:lpstr>
      <vt:lpstr>20180129</vt:lpstr>
      <vt:lpstr>20180126</vt:lpstr>
      <vt:lpstr>20180125</vt:lpstr>
      <vt:lpstr>20180124</vt:lpstr>
      <vt:lpstr>20180123</vt:lpstr>
      <vt:lpstr>20180122</vt:lpstr>
      <vt:lpstr>20180119</vt:lpstr>
      <vt:lpstr>20180118</vt:lpstr>
      <vt:lpstr>20180117</vt:lpstr>
      <vt:lpstr>20180116</vt:lpstr>
      <vt:lpstr>20180115</vt:lpstr>
      <vt:lpstr>20180112</vt:lpstr>
      <vt:lpstr>20180111</vt:lpstr>
      <vt:lpstr>20180110</vt:lpstr>
      <vt:lpstr>20180109</vt:lpstr>
      <vt:lpstr>20180108</vt:lpstr>
      <vt:lpstr>20180105</vt:lpstr>
      <vt:lpstr>20180104</vt:lpstr>
      <vt:lpstr>20180103</vt:lpstr>
      <vt:lpstr>20180102</vt:lpstr>
      <vt:lpstr>20180101</vt:lpstr>
      <vt:lpstr>20171229</vt:lpstr>
      <vt:lpstr>20171228</vt:lpstr>
      <vt:lpstr>20171227</vt:lpstr>
      <vt:lpstr>20171226</vt:lpstr>
      <vt:lpstr>20171225</vt:lpstr>
      <vt:lpstr>20171222</vt:lpstr>
      <vt:lpstr>20171221</vt:lpstr>
      <vt:lpstr>20171220</vt:lpstr>
      <vt:lpstr>20171219</vt:lpstr>
      <vt:lpstr>20171218</vt:lpstr>
      <vt:lpstr>20171215</vt:lpstr>
      <vt:lpstr>20171214</vt:lpstr>
      <vt:lpstr>20171213</vt:lpstr>
      <vt:lpstr>20171212</vt:lpstr>
      <vt:lpstr>20171211</vt:lpstr>
      <vt:lpstr>20171208</vt:lpstr>
      <vt:lpstr>20171207</vt:lpstr>
      <vt:lpstr>20171206</vt:lpstr>
      <vt:lpstr>20171205</vt:lpstr>
      <vt:lpstr>20171204</vt:lpstr>
      <vt:lpstr>20171201</vt:lpstr>
      <vt:lpstr>20171130</vt:lpstr>
      <vt:lpstr>20171129</vt:lpstr>
      <vt:lpstr>20171128</vt:lpstr>
      <vt:lpstr>20171127</vt:lpstr>
      <vt:lpstr>20171124</vt:lpstr>
      <vt:lpstr>20171123</vt:lpstr>
      <vt:lpstr>20171122</vt:lpstr>
      <vt:lpstr>20171121</vt:lpstr>
      <vt:lpstr>20171120</vt:lpstr>
      <vt:lpstr>20171117</vt:lpstr>
      <vt:lpstr>20171116</vt:lpstr>
      <vt:lpstr>20171115</vt:lpstr>
      <vt:lpstr>20171114</vt:lpstr>
      <vt:lpstr>20171113</vt:lpstr>
      <vt:lpstr>20171110</vt:lpstr>
      <vt:lpstr>20171109</vt:lpstr>
      <vt:lpstr>20171108</vt:lpstr>
      <vt:lpstr>20171107</vt:lpstr>
      <vt:lpstr>20171106</vt:lpstr>
      <vt:lpstr>20171103</vt:lpstr>
      <vt:lpstr>20171102</vt:lpstr>
      <vt:lpstr>20171101</vt:lpstr>
      <vt:lpstr>20171031</vt:lpstr>
      <vt:lpstr>20171030</vt:lpstr>
      <vt:lpstr>20171027</vt:lpstr>
      <vt:lpstr>20171026</vt:lpstr>
      <vt:lpstr>20171025</vt:lpstr>
      <vt:lpstr>20171024</vt:lpstr>
      <vt:lpstr>20171023</vt:lpstr>
      <vt:lpstr>20171020</vt:lpstr>
      <vt:lpstr>20171019</vt:lpstr>
      <vt:lpstr>20171018</vt:lpstr>
      <vt:lpstr>20171017</vt:lpstr>
      <vt:lpstr>20171016</vt:lpstr>
      <vt:lpstr>20171013</vt:lpstr>
      <vt:lpstr>20171012</vt:lpstr>
      <vt:lpstr>20171011</vt:lpstr>
      <vt:lpstr>20171010</vt:lpstr>
      <vt:lpstr>20171009</vt:lpstr>
      <vt:lpstr>20171006</vt:lpstr>
      <vt:lpstr>20171005</vt:lpstr>
      <vt:lpstr>20171004</vt:lpstr>
      <vt:lpstr>20171003</vt:lpstr>
      <vt:lpstr>20171002</vt:lpstr>
      <vt:lpstr>20170929</vt:lpstr>
      <vt:lpstr>20170928</vt:lpstr>
      <vt:lpstr>20170927</vt:lpstr>
      <vt:lpstr>20170926</vt:lpstr>
      <vt:lpstr>20170925</vt:lpstr>
      <vt:lpstr>20170922</vt:lpstr>
      <vt:lpstr>20170921</vt:lpstr>
      <vt:lpstr>20170920</vt:lpstr>
      <vt:lpstr>20170919</vt:lpstr>
      <vt:lpstr>20170918</vt:lpstr>
      <vt:lpstr>20170915</vt:lpstr>
      <vt:lpstr>20170914</vt:lpstr>
      <vt:lpstr>20170913</vt:lpstr>
      <vt:lpstr>20170912</vt:lpstr>
      <vt:lpstr>20170911</vt:lpstr>
      <vt:lpstr>20170908</vt:lpstr>
      <vt:lpstr>20170907</vt:lpstr>
      <vt:lpstr>20170906</vt:lpstr>
      <vt:lpstr>20170905</vt:lpstr>
      <vt:lpstr>20170904</vt:lpstr>
      <vt:lpstr>20170901</vt:lpstr>
      <vt:lpstr>20170831</vt:lpstr>
      <vt:lpstr>20170830</vt:lpstr>
      <vt:lpstr>20170829</vt:lpstr>
      <vt:lpstr>20170828</vt:lpstr>
      <vt:lpstr>20170825</vt:lpstr>
      <vt:lpstr>20170824</vt:lpstr>
      <vt:lpstr>20170823</vt:lpstr>
      <vt:lpstr>20170822</vt:lpstr>
      <vt:lpstr>20170821</vt:lpstr>
      <vt:lpstr>20170818</vt:lpstr>
      <vt:lpstr>20170817</vt:lpstr>
      <vt:lpstr>20170816</vt:lpstr>
      <vt:lpstr>20170815</vt:lpstr>
      <vt:lpstr>20170814</vt:lpstr>
      <vt:lpstr>20170811</vt:lpstr>
      <vt:lpstr>20170810</vt:lpstr>
      <vt:lpstr>20170809</vt:lpstr>
      <vt:lpstr>20170808</vt:lpstr>
      <vt:lpstr>20170807</vt:lpstr>
      <vt:lpstr>20170804</vt:lpstr>
      <vt:lpstr>20170803</vt:lpstr>
      <vt:lpstr>20170802</vt:lpstr>
      <vt:lpstr>20170801</vt:lpstr>
      <vt:lpstr>20170731</vt:lpstr>
      <vt:lpstr>20170728</vt:lpstr>
      <vt:lpstr>20170727</vt:lpstr>
      <vt:lpstr>20170726</vt:lpstr>
      <vt:lpstr>20170725</vt:lpstr>
      <vt:lpstr>20170724</vt:lpstr>
      <vt:lpstr>20170721</vt:lpstr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2018-02-02T07:32:22Z</dcterms:modified>
</cp:coreProperties>
</file>