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sheets/sheet394.xml" ContentType="application/vnd.openxmlformats-officedocument.spreadsheetml.worksheet+xml"/>
  <Override PartName="/xl/worksheets/sheet395.xml" ContentType="application/vnd.openxmlformats-officedocument.spreadsheetml.worksheet+xml"/>
  <Override PartName="/xl/worksheets/sheet396.xml" ContentType="application/vnd.openxmlformats-officedocument.spreadsheetml.worksheet+xml"/>
  <Override PartName="/xl/worksheets/sheet397.xml" ContentType="application/vnd.openxmlformats-officedocument.spreadsheetml.worksheet+xml"/>
  <Override PartName="/xl/worksheets/sheet398.xml" ContentType="application/vnd.openxmlformats-officedocument.spreadsheetml.worksheet+xml"/>
  <Override PartName="/xl/worksheets/sheet399.xml" ContentType="application/vnd.openxmlformats-officedocument.spreadsheetml.worksheet+xml"/>
  <Override PartName="/xl/worksheets/sheet400.xml" ContentType="application/vnd.openxmlformats-officedocument.spreadsheetml.worksheet+xml"/>
  <Override PartName="/xl/worksheets/sheet401.xml" ContentType="application/vnd.openxmlformats-officedocument.spreadsheetml.worksheet+xml"/>
  <Override PartName="/xl/worksheets/sheet402.xml" ContentType="application/vnd.openxmlformats-officedocument.spreadsheetml.worksheet+xml"/>
  <Override PartName="/xl/worksheets/sheet403.xml" ContentType="application/vnd.openxmlformats-officedocument.spreadsheetml.worksheet+xml"/>
  <Override PartName="/xl/worksheets/sheet404.xml" ContentType="application/vnd.openxmlformats-officedocument.spreadsheetml.worksheet+xml"/>
  <Override PartName="/xl/worksheets/sheet405.xml" ContentType="application/vnd.openxmlformats-officedocument.spreadsheetml.worksheet+xml"/>
  <Override PartName="/xl/worksheets/sheet406.xml" ContentType="application/vnd.openxmlformats-officedocument.spreadsheetml.worksheet+xml"/>
  <Override PartName="/xl/worksheets/sheet40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omments314.xml" ContentType="application/vnd.openxmlformats-officedocument.spreadsheetml.comments+xml"/>
  <Override PartName="/xl/comments315.xml" ContentType="application/vnd.openxmlformats-officedocument.spreadsheetml.comments+xml"/>
  <Override PartName="/xl/comments316.xml" ContentType="application/vnd.openxmlformats-officedocument.spreadsheetml.comments+xml"/>
  <Override PartName="/xl/comments317.xml" ContentType="application/vnd.openxmlformats-officedocument.spreadsheetml.comments+xml"/>
  <Override PartName="/xl/comments318.xml" ContentType="application/vnd.openxmlformats-officedocument.spreadsheetml.comments+xml"/>
  <Override PartName="/xl/comments319.xml" ContentType="application/vnd.openxmlformats-officedocument.spreadsheetml.comments+xml"/>
  <Override PartName="/xl/comments320.xml" ContentType="application/vnd.openxmlformats-officedocument.spreadsheetml.comments+xml"/>
  <Override PartName="/xl/comments321.xml" ContentType="application/vnd.openxmlformats-officedocument.spreadsheetml.comments+xml"/>
  <Override PartName="/xl/comments322.xml" ContentType="application/vnd.openxmlformats-officedocument.spreadsheetml.comments+xml"/>
  <Override PartName="/xl/comments323.xml" ContentType="application/vnd.openxmlformats-officedocument.spreadsheetml.comments+xml"/>
  <Override PartName="/xl/comments324.xml" ContentType="application/vnd.openxmlformats-officedocument.spreadsheetml.comments+xml"/>
  <Override PartName="/xl/comments325.xml" ContentType="application/vnd.openxmlformats-officedocument.spreadsheetml.comments+xml"/>
  <Override PartName="/xl/comments326.xml" ContentType="application/vnd.openxmlformats-officedocument.spreadsheetml.comments+xml"/>
  <Override PartName="/xl/comments327.xml" ContentType="application/vnd.openxmlformats-officedocument.spreadsheetml.comments+xml"/>
  <Override PartName="/xl/comments328.xml" ContentType="application/vnd.openxmlformats-officedocument.spreadsheetml.comments+xml"/>
  <Override PartName="/xl/comments329.xml" ContentType="application/vnd.openxmlformats-officedocument.spreadsheetml.comments+xml"/>
  <Override PartName="/xl/comments330.xml" ContentType="application/vnd.openxmlformats-officedocument.spreadsheetml.comments+xml"/>
  <Override PartName="/xl/comments331.xml" ContentType="application/vnd.openxmlformats-officedocument.spreadsheetml.comments+xml"/>
  <Override PartName="/xl/comments332.xml" ContentType="application/vnd.openxmlformats-officedocument.spreadsheetml.comments+xml"/>
  <Override PartName="/xl/comments333.xml" ContentType="application/vnd.openxmlformats-officedocument.spreadsheetml.comments+xml"/>
  <Override PartName="/xl/comments334.xml" ContentType="application/vnd.openxmlformats-officedocument.spreadsheetml.comments+xml"/>
  <Override PartName="/xl/comments335.xml" ContentType="application/vnd.openxmlformats-officedocument.spreadsheetml.comments+xml"/>
  <Override PartName="/xl/comments336.xml" ContentType="application/vnd.openxmlformats-officedocument.spreadsheetml.comments+xml"/>
  <Override PartName="/xl/comments337.xml" ContentType="application/vnd.openxmlformats-officedocument.spreadsheetml.comments+xml"/>
  <Override PartName="/xl/comments338.xml" ContentType="application/vnd.openxmlformats-officedocument.spreadsheetml.comments+xml"/>
  <Override PartName="/xl/comments339.xml" ContentType="application/vnd.openxmlformats-officedocument.spreadsheetml.comments+xml"/>
  <Override PartName="/xl/comments340.xml" ContentType="application/vnd.openxmlformats-officedocument.spreadsheetml.comments+xml"/>
  <Override PartName="/xl/comments341.xml" ContentType="application/vnd.openxmlformats-officedocument.spreadsheetml.comments+xml"/>
  <Override PartName="/xl/comments342.xml" ContentType="application/vnd.openxmlformats-officedocument.spreadsheetml.comments+xml"/>
  <Override PartName="/xl/comments343.xml" ContentType="application/vnd.openxmlformats-officedocument.spreadsheetml.comments+xml"/>
  <Override PartName="/xl/comments344.xml" ContentType="application/vnd.openxmlformats-officedocument.spreadsheetml.comments+xml"/>
  <Override PartName="/xl/comments345.xml" ContentType="application/vnd.openxmlformats-officedocument.spreadsheetml.comments+xml"/>
  <Override PartName="/xl/comments346.xml" ContentType="application/vnd.openxmlformats-officedocument.spreadsheetml.comments+xml"/>
  <Override PartName="/xl/comments347.xml" ContentType="application/vnd.openxmlformats-officedocument.spreadsheetml.comments+xml"/>
  <Override PartName="/xl/comments348.xml" ContentType="application/vnd.openxmlformats-officedocument.spreadsheetml.comments+xml"/>
  <Override PartName="/xl/comments349.xml" ContentType="application/vnd.openxmlformats-officedocument.spreadsheetml.comments+xml"/>
  <Override PartName="/xl/comments350.xml" ContentType="application/vnd.openxmlformats-officedocument.spreadsheetml.comments+xml"/>
  <Override PartName="/xl/comments351.xml" ContentType="application/vnd.openxmlformats-officedocument.spreadsheetml.comments+xml"/>
  <Override PartName="/xl/comments352.xml" ContentType="application/vnd.openxmlformats-officedocument.spreadsheetml.comments+xml"/>
  <Override PartName="/xl/comments353.xml" ContentType="application/vnd.openxmlformats-officedocument.spreadsheetml.comments+xml"/>
  <Override PartName="/xl/comments354.xml" ContentType="application/vnd.openxmlformats-officedocument.spreadsheetml.comments+xml"/>
  <Override PartName="/xl/comments355.xml" ContentType="application/vnd.openxmlformats-officedocument.spreadsheetml.comments+xml"/>
  <Override PartName="/xl/comments356.xml" ContentType="application/vnd.openxmlformats-officedocument.spreadsheetml.comments+xml"/>
  <Override PartName="/xl/comments357.xml" ContentType="application/vnd.openxmlformats-officedocument.spreadsheetml.comments+xml"/>
  <Override PartName="/xl/comments358.xml" ContentType="application/vnd.openxmlformats-officedocument.spreadsheetml.comments+xml"/>
  <Override PartName="/xl/comments359.xml" ContentType="application/vnd.openxmlformats-officedocument.spreadsheetml.comments+xml"/>
  <Override PartName="/xl/comments360.xml" ContentType="application/vnd.openxmlformats-officedocument.spreadsheetml.comments+xml"/>
  <Override PartName="/xl/comments361.xml" ContentType="application/vnd.openxmlformats-officedocument.spreadsheetml.comments+xml"/>
  <Override PartName="/xl/comments362.xml" ContentType="application/vnd.openxmlformats-officedocument.spreadsheetml.comments+xml"/>
  <Override PartName="/xl/comments363.xml" ContentType="application/vnd.openxmlformats-officedocument.spreadsheetml.comments+xml"/>
  <Override PartName="/xl/comments364.xml" ContentType="application/vnd.openxmlformats-officedocument.spreadsheetml.comments+xml"/>
  <Override PartName="/xl/comments365.xml" ContentType="application/vnd.openxmlformats-officedocument.spreadsheetml.comments+xml"/>
  <Override PartName="/xl/comments36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420" windowWidth="2676" windowHeight="1116"/>
  </bookViews>
  <sheets>
    <sheet name="20180209" sheetId="415" r:id="rId1"/>
    <sheet name="20180208" sheetId="414" r:id="rId2"/>
    <sheet name="20180207" sheetId="413" r:id="rId3"/>
    <sheet name="20180206" sheetId="412" r:id="rId4"/>
    <sheet name="20180205" sheetId="411" r:id="rId5"/>
    <sheet name="20180202" sheetId="410" r:id="rId6"/>
    <sheet name="20180201" sheetId="409" r:id="rId7"/>
    <sheet name="20180131" sheetId="408" r:id="rId8"/>
    <sheet name="20180130" sheetId="407" r:id="rId9"/>
    <sheet name="20180129" sheetId="406" r:id="rId10"/>
    <sheet name="20180126" sheetId="405" r:id="rId11"/>
    <sheet name="20180125" sheetId="404" r:id="rId12"/>
    <sheet name="20180124" sheetId="403" r:id="rId13"/>
    <sheet name="20180123" sheetId="402" r:id="rId14"/>
    <sheet name="20180122" sheetId="401" r:id="rId15"/>
    <sheet name="20180119" sheetId="400" r:id="rId16"/>
    <sheet name="20180118" sheetId="399" r:id="rId17"/>
    <sheet name="20180117" sheetId="398" r:id="rId18"/>
    <sheet name="20180116" sheetId="397" r:id="rId19"/>
    <sheet name="20180115" sheetId="396" r:id="rId20"/>
    <sheet name="20180112" sheetId="395" r:id="rId21"/>
    <sheet name="20180111" sheetId="394" r:id="rId22"/>
    <sheet name="20180110" sheetId="393" r:id="rId23"/>
    <sheet name="20180109" sheetId="392" r:id="rId24"/>
    <sheet name="20180108" sheetId="391" r:id="rId25"/>
    <sheet name="20180105" sheetId="390" r:id="rId26"/>
    <sheet name="20180104" sheetId="389" r:id="rId27"/>
    <sheet name="20180103" sheetId="388" r:id="rId28"/>
    <sheet name="20180102" sheetId="387" r:id="rId29"/>
    <sheet name="20180101" sheetId="386" r:id="rId30"/>
    <sheet name="20171229" sheetId="385" r:id="rId31"/>
    <sheet name="20171228" sheetId="384" r:id="rId32"/>
    <sheet name="20171227" sheetId="383" r:id="rId33"/>
    <sheet name="20171226" sheetId="382" r:id="rId34"/>
    <sheet name="20171225" sheetId="381" r:id="rId35"/>
    <sheet name="20171222" sheetId="380" r:id="rId36"/>
    <sheet name="20171221" sheetId="379" r:id="rId37"/>
    <sheet name="20171220" sheetId="378" r:id="rId38"/>
    <sheet name="20171219" sheetId="377" r:id="rId39"/>
    <sheet name="20171218" sheetId="376" r:id="rId40"/>
    <sheet name="20171215" sheetId="375" r:id="rId41"/>
    <sheet name="20171214" sheetId="374" r:id="rId42"/>
    <sheet name="20171213" sheetId="373" r:id="rId43"/>
    <sheet name="20171212" sheetId="372" r:id="rId44"/>
    <sheet name="20171211" sheetId="371" r:id="rId45"/>
    <sheet name="20171208" sheetId="370" r:id="rId46"/>
    <sheet name="20171207" sheetId="369" r:id="rId47"/>
    <sheet name="20171206" sheetId="368" r:id="rId48"/>
    <sheet name="20171205" sheetId="367" r:id="rId49"/>
    <sheet name="20171204" sheetId="366" r:id="rId50"/>
    <sheet name="20171201" sheetId="365" r:id="rId51"/>
    <sheet name="20171130" sheetId="364" r:id="rId52"/>
    <sheet name="20171129" sheetId="363" r:id="rId53"/>
    <sheet name="20171128" sheetId="362" r:id="rId54"/>
    <sheet name="20171127" sheetId="361" r:id="rId55"/>
    <sheet name="20171124" sheetId="360" r:id="rId56"/>
    <sheet name="20171123" sheetId="359" r:id="rId57"/>
    <sheet name="20171122" sheetId="358" r:id="rId58"/>
    <sheet name="20171121" sheetId="357" r:id="rId59"/>
    <sheet name="20171120" sheetId="356" r:id="rId60"/>
    <sheet name="20171117" sheetId="355" r:id="rId61"/>
    <sheet name="20171116" sheetId="354" r:id="rId62"/>
    <sheet name="20171115" sheetId="353" r:id="rId63"/>
    <sheet name="20171114" sheetId="352" r:id="rId64"/>
    <sheet name="20171113" sheetId="351" r:id="rId65"/>
    <sheet name="20171110" sheetId="350" r:id="rId66"/>
    <sheet name="20171109" sheetId="349" r:id="rId67"/>
    <sheet name="20171108" sheetId="348" r:id="rId68"/>
    <sheet name="20171107" sheetId="347" r:id="rId69"/>
    <sheet name="20171106" sheetId="346" r:id="rId70"/>
    <sheet name="20171103" sheetId="345" r:id="rId71"/>
    <sheet name="20171102" sheetId="344" r:id="rId72"/>
    <sheet name="20171101" sheetId="343" r:id="rId73"/>
    <sheet name="20171031" sheetId="342" r:id="rId74"/>
    <sheet name="20171030" sheetId="341" r:id="rId75"/>
    <sheet name="20171027" sheetId="340" r:id="rId76"/>
    <sheet name="20171026" sheetId="339" r:id="rId77"/>
    <sheet name="20171025" sheetId="338" r:id="rId78"/>
    <sheet name="20171024" sheetId="337" r:id="rId79"/>
    <sheet name="20171023" sheetId="336" r:id="rId80"/>
    <sheet name="20171020" sheetId="335" r:id="rId81"/>
    <sheet name="20171019" sheetId="334" r:id="rId82"/>
    <sheet name="20171018" sheetId="332" r:id="rId83"/>
    <sheet name="20171017" sheetId="331" r:id="rId84"/>
    <sheet name="20171016" sheetId="330" r:id="rId85"/>
    <sheet name="20171013" sheetId="329" r:id="rId86"/>
    <sheet name="20171012" sheetId="328" r:id="rId87"/>
    <sheet name="20171011" sheetId="327" r:id="rId88"/>
    <sheet name="20171010" sheetId="326" r:id="rId89"/>
    <sheet name="20171009" sheetId="325" r:id="rId90"/>
    <sheet name="20171006" sheetId="324" r:id="rId91"/>
    <sheet name="20171005" sheetId="323" r:id="rId92"/>
    <sheet name="20171004" sheetId="322" r:id="rId93"/>
    <sheet name="20171003" sheetId="321" r:id="rId94"/>
    <sheet name="20171002" sheetId="320" r:id="rId95"/>
    <sheet name="20170929" sheetId="319" r:id="rId96"/>
    <sheet name="20170928" sheetId="318" r:id="rId97"/>
    <sheet name="20170927" sheetId="317" r:id="rId98"/>
    <sheet name="20170926" sheetId="316" r:id="rId99"/>
    <sheet name="20170925" sheetId="315" r:id="rId100"/>
    <sheet name="20170922" sheetId="314" r:id="rId101"/>
    <sheet name="20170921" sheetId="313" r:id="rId102"/>
    <sheet name="20170920" sheetId="312" r:id="rId103"/>
    <sheet name="20170919" sheetId="311" r:id="rId104"/>
    <sheet name="20170918" sheetId="310" r:id="rId105"/>
    <sheet name="20170915" sheetId="309" r:id="rId106"/>
    <sheet name="20170914" sheetId="308" r:id="rId107"/>
    <sheet name="20170913" sheetId="307" r:id="rId108"/>
    <sheet name="20170912" sheetId="306" r:id="rId109"/>
    <sheet name="20170911" sheetId="305" r:id="rId110"/>
    <sheet name="20170908" sheetId="304" r:id="rId111"/>
    <sheet name="20170907" sheetId="303" r:id="rId112"/>
    <sheet name="20170906" sheetId="302" r:id="rId113"/>
    <sheet name="20170905" sheetId="301" r:id="rId114"/>
    <sheet name="20170904" sheetId="300" r:id="rId115"/>
    <sheet name="20170901" sheetId="299" r:id="rId116"/>
    <sheet name="20170831" sheetId="298" r:id="rId117"/>
    <sheet name="20170830" sheetId="297" r:id="rId118"/>
    <sheet name="20170829" sheetId="296" r:id="rId119"/>
    <sheet name="20170828" sheetId="295" r:id="rId120"/>
    <sheet name="20170825" sheetId="294" r:id="rId121"/>
    <sheet name="20170824" sheetId="293" r:id="rId122"/>
    <sheet name="20170823" sheetId="292" r:id="rId123"/>
    <sheet name="20170822" sheetId="291" r:id="rId124"/>
    <sheet name="20170821" sheetId="290" r:id="rId125"/>
    <sheet name="20170818" sheetId="289" r:id="rId126"/>
    <sheet name="20170817" sheetId="288" r:id="rId127"/>
    <sheet name="20170816" sheetId="287" r:id="rId128"/>
    <sheet name="20170815" sheetId="286" r:id="rId129"/>
    <sheet name="20170814" sheetId="285" r:id="rId130"/>
    <sheet name="20170811" sheetId="284" r:id="rId131"/>
    <sheet name="20170810" sheetId="283" r:id="rId132"/>
    <sheet name="20170809" sheetId="282" r:id="rId133"/>
    <sheet name="20170808" sheetId="281" r:id="rId134"/>
    <sheet name="20170807" sheetId="280" r:id="rId135"/>
    <sheet name="20170804" sheetId="279" r:id="rId136"/>
    <sheet name="20170803" sheetId="278" r:id="rId137"/>
    <sheet name="20170802" sheetId="277" r:id="rId138"/>
    <sheet name="20170801" sheetId="276" r:id="rId139"/>
    <sheet name="20170731" sheetId="275" r:id="rId140"/>
    <sheet name="20170728" sheetId="274" r:id="rId141"/>
    <sheet name="20170727" sheetId="273" r:id="rId142"/>
    <sheet name="20170726" sheetId="272" r:id="rId143"/>
    <sheet name="20170725" sheetId="271" r:id="rId144"/>
    <sheet name="20170724" sheetId="270" r:id="rId145"/>
    <sheet name="20170721" sheetId="269" r:id="rId146"/>
    <sheet name="20170720" sheetId="268" r:id="rId147"/>
    <sheet name="20170719" sheetId="267" r:id="rId148"/>
    <sheet name="20170718" sheetId="266" r:id="rId149"/>
    <sheet name="20170717" sheetId="265" r:id="rId150"/>
    <sheet name="20170714" sheetId="264" r:id="rId151"/>
    <sheet name="20170713" sheetId="263" r:id="rId152"/>
    <sheet name="20170712" sheetId="262" r:id="rId153"/>
    <sheet name="20170711" sheetId="261" r:id="rId154"/>
    <sheet name="20170710" sheetId="260" r:id="rId155"/>
    <sheet name="20170707" sheetId="259" r:id="rId156"/>
    <sheet name="20170706" sheetId="258" r:id="rId157"/>
    <sheet name="20170705" sheetId="257" r:id="rId158"/>
    <sheet name="20170704" sheetId="256" r:id="rId159"/>
    <sheet name="20170703" sheetId="255" r:id="rId160"/>
    <sheet name="20170630" sheetId="254" r:id="rId161"/>
    <sheet name="20170629" sheetId="253" r:id="rId162"/>
    <sheet name="20170628" sheetId="252" r:id="rId163"/>
    <sheet name="20170627" sheetId="251" r:id="rId164"/>
    <sheet name="20170626" sheetId="250" r:id="rId165"/>
    <sheet name="20170623" sheetId="249" r:id="rId166"/>
    <sheet name="20170622" sheetId="248" r:id="rId167"/>
    <sheet name="20170621" sheetId="247" r:id="rId168"/>
    <sheet name="20170620" sheetId="246" r:id="rId169"/>
    <sheet name="20170619" sheetId="245" r:id="rId170"/>
    <sheet name="20170616" sheetId="244" r:id="rId171"/>
    <sheet name="20170615" sheetId="243" r:id="rId172"/>
    <sheet name="20170614" sheetId="242" r:id="rId173"/>
    <sheet name="20170613" sheetId="241" r:id="rId174"/>
    <sheet name="20170612" sheetId="240" r:id="rId175"/>
    <sheet name="20170609" sheetId="239" r:id="rId176"/>
    <sheet name="20170608" sheetId="238" r:id="rId177"/>
    <sheet name="20170607" sheetId="237" r:id="rId178"/>
    <sheet name="20170606" sheetId="236" r:id="rId179"/>
    <sheet name="20170605" sheetId="235" r:id="rId180"/>
    <sheet name="20170602" sheetId="234" r:id="rId181"/>
    <sheet name="20170601" sheetId="233" r:id="rId182"/>
    <sheet name="20170531" sheetId="232" r:id="rId183"/>
    <sheet name="20170530" sheetId="231" r:id="rId184"/>
    <sheet name="20170529" sheetId="230" r:id="rId185"/>
    <sheet name="20170526" sheetId="229" r:id="rId186"/>
    <sheet name="20170525" sheetId="228" r:id="rId187"/>
    <sheet name="20170524" sheetId="227" r:id="rId188"/>
    <sheet name="20170523" sheetId="226" r:id="rId189"/>
    <sheet name="20170522" sheetId="225" r:id="rId190"/>
    <sheet name="20170519" sheetId="224" r:id="rId191"/>
    <sheet name="20170518" sheetId="223" r:id="rId192"/>
    <sheet name="20170517" sheetId="222" r:id="rId193"/>
    <sheet name="20170516" sheetId="221" r:id="rId194"/>
    <sheet name="20170515" sheetId="220" r:id="rId195"/>
    <sheet name="20170512" sheetId="219" r:id="rId196"/>
    <sheet name="20170511" sheetId="218" r:id="rId197"/>
    <sheet name="20170510" sheetId="217" r:id="rId198"/>
    <sheet name="20170509" sheetId="216" r:id="rId199"/>
    <sheet name="20170508" sheetId="215" r:id="rId200"/>
    <sheet name="20170505" sheetId="214" r:id="rId201"/>
    <sheet name="20170504" sheetId="213" r:id="rId202"/>
    <sheet name="20170503" sheetId="212" r:id="rId203"/>
    <sheet name="20170502" sheetId="211" r:id="rId204"/>
    <sheet name="20170501" sheetId="210" r:id="rId205"/>
    <sheet name="20170428" sheetId="209" r:id="rId206"/>
    <sheet name="20170427" sheetId="208" r:id="rId207"/>
    <sheet name="20170426" sheetId="207" r:id="rId208"/>
    <sheet name="20170425" sheetId="206" r:id="rId209"/>
    <sheet name="20170424" sheetId="205" r:id="rId210"/>
    <sheet name="20170421" sheetId="204" r:id="rId211"/>
    <sheet name="20170420" sheetId="203" r:id="rId212"/>
    <sheet name="20170419" sheetId="202" r:id="rId213"/>
    <sheet name="20170418" sheetId="201" r:id="rId214"/>
    <sheet name="20170417" sheetId="200" r:id="rId215"/>
    <sheet name="20170414" sheetId="199" r:id="rId216"/>
    <sheet name="20170413" sheetId="198" r:id="rId217"/>
    <sheet name="20170412" sheetId="197" r:id="rId218"/>
    <sheet name="20170411" sheetId="196" r:id="rId219"/>
    <sheet name="20170410" sheetId="195" r:id="rId220"/>
    <sheet name="20170407" sheetId="194" r:id="rId221"/>
    <sheet name="20170406" sheetId="193" r:id="rId222"/>
    <sheet name="20170405" sheetId="192" r:id="rId223"/>
    <sheet name="20170404" sheetId="191" r:id="rId224"/>
    <sheet name="20170403" sheetId="190" r:id="rId225"/>
    <sheet name="20170331" sheetId="189" r:id="rId226"/>
    <sheet name="20170330" sheetId="188" r:id="rId227"/>
    <sheet name="20170329" sheetId="187" r:id="rId228"/>
    <sheet name="20170328" sheetId="186" r:id="rId229"/>
    <sheet name="20170327" sheetId="185" r:id="rId230"/>
    <sheet name="20170324" sheetId="184" r:id="rId231"/>
    <sheet name="20170323" sheetId="183" r:id="rId232"/>
    <sheet name="20170322" sheetId="182" r:id="rId233"/>
    <sheet name="20170321" sheetId="181" r:id="rId234"/>
    <sheet name="20170320" sheetId="180" r:id="rId235"/>
    <sheet name="20170317" sheetId="179" r:id="rId236"/>
    <sheet name="20170316" sheetId="178" r:id="rId237"/>
    <sheet name="20170315" sheetId="177" r:id="rId238"/>
    <sheet name="20170314" sheetId="176" r:id="rId239"/>
    <sheet name="20170313" sheetId="175" r:id="rId240"/>
    <sheet name="20170310" sheetId="174" r:id="rId241"/>
    <sheet name="20170309" sheetId="173" r:id="rId242"/>
    <sheet name="20170308" sheetId="170" r:id="rId243"/>
    <sheet name="20170307" sheetId="169" r:id="rId244"/>
    <sheet name="20170306" sheetId="168" r:id="rId245"/>
    <sheet name="20170303" sheetId="167" r:id="rId246"/>
    <sheet name="20170302" sheetId="166" r:id="rId247"/>
    <sheet name="20170301" sheetId="165" r:id="rId248"/>
    <sheet name="20170228" sheetId="164" r:id="rId249"/>
    <sheet name="20170227" sheetId="163" r:id="rId250"/>
    <sheet name="20170224" sheetId="162" r:id="rId251"/>
    <sheet name="20170223" sheetId="161" r:id="rId252"/>
    <sheet name="20170222" sheetId="160" r:id="rId253"/>
    <sheet name="20170221" sheetId="159" r:id="rId254"/>
    <sheet name="20170220" sheetId="158" r:id="rId255"/>
    <sheet name="20170217" sheetId="157" r:id="rId256"/>
    <sheet name="20170216" sheetId="156" r:id="rId257"/>
    <sheet name="20170215" sheetId="155" r:id="rId258"/>
    <sheet name="20170214" sheetId="154" r:id="rId259"/>
    <sheet name="20170213" sheetId="153" r:id="rId260"/>
    <sheet name="20170210" sheetId="152" r:id="rId261"/>
    <sheet name="20170209" sheetId="151" r:id="rId262"/>
    <sheet name="20170208" sheetId="150" r:id="rId263"/>
    <sheet name="20170207" sheetId="149" r:id="rId264"/>
    <sheet name="20170206" sheetId="148" r:id="rId265"/>
    <sheet name="20170203" sheetId="147" r:id="rId266"/>
    <sheet name="20170126" sheetId="146" r:id="rId267"/>
    <sheet name="20170125" sheetId="145" r:id="rId268"/>
    <sheet name="20170124" sheetId="144" r:id="rId269"/>
    <sheet name="20170123" sheetId="143" r:id="rId270"/>
    <sheet name="20170120" sheetId="142" r:id="rId271"/>
    <sheet name="20170119" sheetId="141" r:id="rId272"/>
    <sheet name="20170118" sheetId="140" r:id="rId273"/>
    <sheet name="20170117" sheetId="139" r:id="rId274"/>
    <sheet name="20170116" sheetId="138" r:id="rId275"/>
    <sheet name="20170113" sheetId="137" r:id="rId276"/>
    <sheet name="20170112" sheetId="136" r:id="rId277"/>
    <sheet name="20170111" sheetId="135" r:id="rId278"/>
    <sheet name="20170110" sheetId="134" r:id="rId279"/>
    <sheet name="20170109" sheetId="133" r:id="rId280"/>
    <sheet name="20170106" sheetId="132" r:id="rId281"/>
    <sheet name="20170105" sheetId="131" r:id="rId282"/>
    <sheet name="20170104" sheetId="130" r:id="rId283"/>
    <sheet name="20170103" sheetId="129" r:id="rId284"/>
    <sheet name="20161230" sheetId="128" r:id="rId285"/>
    <sheet name="20161229" sheetId="127" r:id="rId286"/>
    <sheet name="20161228" sheetId="126" r:id="rId287"/>
    <sheet name="20161227" sheetId="125" r:id="rId288"/>
    <sheet name="20161226" sheetId="124" r:id="rId289"/>
    <sheet name="20161223" sheetId="123" r:id="rId290"/>
    <sheet name="20161222" sheetId="122" r:id="rId291"/>
    <sheet name="20161221" sheetId="121" r:id="rId292"/>
    <sheet name="20161220" sheetId="120" r:id="rId293"/>
    <sheet name="20161219" sheetId="119" r:id="rId294"/>
    <sheet name="20161216" sheetId="118" r:id="rId295"/>
    <sheet name="20161215" sheetId="117" r:id="rId296"/>
    <sheet name="20161214" sheetId="116" r:id="rId297"/>
    <sheet name="20161213" sheetId="115" r:id="rId298"/>
    <sheet name="20161212" sheetId="114" r:id="rId299"/>
    <sheet name="20161209" sheetId="113" r:id="rId300"/>
    <sheet name="20161208" sheetId="112" r:id="rId301"/>
    <sheet name="20161207" sheetId="111" r:id="rId302"/>
    <sheet name="20161206" sheetId="110" r:id="rId303"/>
    <sheet name="20161205" sheetId="109" r:id="rId304"/>
    <sheet name="20161202" sheetId="108" r:id="rId305"/>
    <sheet name="20161201" sheetId="107" r:id="rId306"/>
    <sheet name="20161130" sheetId="106" r:id="rId307"/>
    <sheet name="20161129" sheetId="105" r:id="rId308"/>
    <sheet name="20161128" sheetId="104" r:id="rId309"/>
    <sheet name="20161125" sheetId="103" r:id="rId310"/>
    <sheet name="20161124" sheetId="102" r:id="rId311"/>
    <sheet name="20161123" sheetId="101" r:id="rId312"/>
    <sheet name="20161122" sheetId="100" r:id="rId313"/>
    <sheet name="20161121" sheetId="99" r:id="rId314"/>
    <sheet name="20161118" sheetId="98" r:id="rId315"/>
    <sheet name="20161117" sheetId="97" r:id="rId316"/>
    <sheet name="20161116" sheetId="96" r:id="rId317"/>
    <sheet name="20161115" sheetId="95" r:id="rId318"/>
    <sheet name="20161114" sheetId="94" r:id="rId319"/>
    <sheet name="20161111" sheetId="93" r:id="rId320"/>
    <sheet name="20161110" sheetId="92" r:id="rId321"/>
    <sheet name="20161109" sheetId="91" r:id="rId322"/>
    <sheet name="20161108" sheetId="90" r:id="rId323"/>
    <sheet name="20161107" sheetId="89" r:id="rId324"/>
    <sheet name="20161104" sheetId="88" r:id="rId325"/>
    <sheet name="20161103" sheetId="87" r:id="rId326"/>
    <sheet name="20161102" sheetId="86" r:id="rId327"/>
    <sheet name="20161101" sheetId="85" r:id="rId328"/>
    <sheet name="20161031" sheetId="84" r:id="rId329"/>
    <sheet name="20161028" sheetId="83" r:id="rId330"/>
    <sheet name="20161027" sheetId="82" r:id="rId331"/>
    <sheet name="20161026" sheetId="81" r:id="rId332"/>
    <sheet name="20161025" sheetId="80" r:id="rId333"/>
    <sheet name="20161024" sheetId="79" r:id="rId334"/>
    <sheet name="20161021" sheetId="78" r:id="rId335"/>
    <sheet name="20161020" sheetId="77" r:id="rId336"/>
    <sheet name="20161019" sheetId="76" r:id="rId337"/>
    <sheet name="20161018" sheetId="75" r:id="rId338"/>
    <sheet name="20161017" sheetId="74" r:id="rId339"/>
    <sheet name="20161014" sheetId="73" r:id="rId340"/>
    <sheet name="20161013" sheetId="72" r:id="rId341"/>
    <sheet name="20160930" sheetId="71" r:id="rId342"/>
    <sheet name="20160929" sheetId="70" r:id="rId343"/>
    <sheet name="20160928" sheetId="69" r:id="rId344"/>
    <sheet name="20160927" sheetId="68" r:id="rId345"/>
    <sheet name="20160926" sheetId="67" r:id="rId346"/>
    <sheet name="20160923" sheetId="66" r:id="rId347"/>
    <sheet name="20160922" sheetId="65" r:id="rId348"/>
    <sheet name="20160921" sheetId="64" r:id="rId349"/>
    <sheet name="20160920" sheetId="63" r:id="rId350"/>
    <sheet name="20160919" sheetId="62" r:id="rId351"/>
    <sheet name="20160914" sheetId="61" r:id="rId352"/>
    <sheet name="20160913" sheetId="60" r:id="rId353"/>
    <sheet name="20160912" sheetId="59" r:id="rId354"/>
    <sheet name="20160909" sheetId="58" r:id="rId355"/>
    <sheet name="20160908" sheetId="57" r:id="rId356"/>
    <sheet name="20160907" sheetId="56" r:id="rId357"/>
    <sheet name="20160906" sheetId="55" r:id="rId358"/>
    <sheet name="20160905" sheetId="54" r:id="rId359"/>
    <sheet name="20160902" sheetId="53" r:id="rId360"/>
    <sheet name="20160901" sheetId="52" r:id="rId361"/>
    <sheet name="20160831" sheetId="51" r:id="rId362"/>
    <sheet name="20160830" sheetId="50" r:id="rId363"/>
    <sheet name="20160829" sheetId="49" r:id="rId364"/>
    <sheet name="20160826" sheetId="48" r:id="rId365"/>
    <sheet name="20160825" sheetId="47" r:id="rId366"/>
    <sheet name="20160824" sheetId="45" r:id="rId367"/>
    <sheet name="20160823" sheetId="44" r:id="rId368"/>
    <sheet name="20160819" sheetId="43" r:id="rId369"/>
    <sheet name="20160818" sheetId="42" r:id="rId370"/>
    <sheet name="20160817" sheetId="41" r:id="rId371"/>
    <sheet name="20160816" sheetId="40" r:id="rId372"/>
    <sheet name="20160815" sheetId="38" r:id="rId373"/>
    <sheet name="20160812" sheetId="37" r:id="rId374"/>
    <sheet name="20160811" sheetId="36" r:id="rId375"/>
    <sheet name="20160810" sheetId="35" r:id="rId376"/>
    <sheet name="20160809" sheetId="34" r:id="rId377"/>
    <sheet name="20160808" sheetId="33" r:id="rId378"/>
    <sheet name="20160805" sheetId="32" r:id="rId379"/>
    <sheet name="20160804" sheetId="31" r:id="rId380"/>
    <sheet name="20160803" sheetId="30" r:id="rId381"/>
    <sheet name="20160802" sheetId="29" r:id="rId382"/>
    <sheet name="20160801" sheetId="28" r:id="rId383"/>
    <sheet name="20160729" sheetId="27" r:id="rId384"/>
    <sheet name="20160728" sheetId="26" r:id="rId385"/>
    <sheet name="20160727" sheetId="25" r:id="rId386"/>
    <sheet name="20160726" sheetId="24" r:id="rId387"/>
    <sheet name="20160725" sheetId="23" r:id="rId388"/>
    <sheet name="20160722" sheetId="22" r:id="rId389"/>
    <sheet name="20160721" sheetId="21" r:id="rId390"/>
    <sheet name="20160720" sheetId="20" r:id="rId391"/>
    <sheet name="20160719" sheetId="19" r:id="rId392"/>
    <sheet name="20160718" sheetId="18" r:id="rId393"/>
    <sheet name="20160715" sheetId="17" r:id="rId394"/>
    <sheet name="20160714" sheetId="16" r:id="rId395"/>
    <sheet name="20160713" sheetId="15" r:id="rId396"/>
    <sheet name="20160712" sheetId="14" r:id="rId397"/>
    <sheet name="20160711" sheetId="13" r:id="rId398"/>
    <sheet name="20160708" sheetId="12" r:id="rId399"/>
    <sheet name="20160707" sheetId="11" r:id="rId400"/>
    <sheet name="20160706" sheetId="10" r:id="rId401"/>
    <sheet name="20160705" sheetId="9" r:id="rId402"/>
    <sheet name="20160704" sheetId="8" r:id="rId403"/>
    <sheet name="20160701" sheetId="7" r:id="rId404"/>
    <sheet name="20160630" sheetId="5" r:id="rId405"/>
    <sheet name="20160629" sheetId="4" r:id="rId406"/>
    <sheet name="20160628" sheetId="1" r:id="rId407"/>
  </sheets>
  <calcPr calcId="162913"/>
</workbook>
</file>

<file path=xl/calcChain.xml><?xml version="1.0" encoding="utf-8"?>
<calcChain xmlns="http://schemas.openxmlformats.org/spreadsheetml/2006/main">
  <c r="E11" i="415" l="1"/>
  <c r="E10" i="415"/>
  <c r="B15" i="415"/>
  <c r="B13" i="415"/>
  <c r="B11" i="415"/>
  <c r="B49" i="415"/>
  <c r="E46" i="415"/>
  <c r="B38" i="415"/>
  <c r="H35" i="415"/>
  <c r="H34" i="415"/>
  <c r="H36" i="415" s="1"/>
  <c r="B28" i="415"/>
  <c r="I27" i="415"/>
  <c r="B26" i="415"/>
  <c r="I25" i="415"/>
  <c r="B25" i="415"/>
  <c r="I19" i="415"/>
  <c r="I15" i="415"/>
  <c r="I10" i="415"/>
  <c r="B5" i="415"/>
  <c r="B49" i="414" l="1"/>
  <c r="H35" i="414" s="1"/>
  <c r="E46" i="414"/>
  <c r="B38" i="414"/>
  <c r="H34" i="414"/>
  <c r="B28" i="414"/>
  <c r="I27" i="414"/>
  <c r="B26" i="414"/>
  <c r="I25" i="414"/>
  <c r="B25" i="414"/>
  <c r="I19" i="414"/>
  <c r="I15" i="414"/>
  <c r="I10" i="414"/>
  <c r="B5" i="414"/>
  <c r="H36" i="414" l="1"/>
  <c r="B49" i="413"/>
  <c r="H35" i="413" s="1"/>
  <c r="E46" i="413"/>
  <c r="B38" i="413"/>
  <c r="H34" i="413"/>
  <c r="B28" i="413"/>
  <c r="I27" i="413"/>
  <c r="B26" i="413"/>
  <c r="I25" i="413"/>
  <c r="B25" i="413"/>
  <c r="I19" i="413"/>
  <c r="I15" i="413"/>
  <c r="I10" i="413"/>
  <c r="B5" i="413"/>
  <c r="H36" i="413" l="1"/>
  <c r="B49" i="412"/>
  <c r="H35" i="412" s="1"/>
  <c r="E46" i="412"/>
  <c r="B38" i="412"/>
  <c r="H34" i="412"/>
  <c r="B28" i="412"/>
  <c r="I27" i="412"/>
  <c r="B26" i="412"/>
  <c r="I25" i="412"/>
  <c r="B25" i="412"/>
  <c r="I19" i="412"/>
  <c r="I15" i="412"/>
  <c r="I10" i="412"/>
  <c r="B5" i="412"/>
  <c r="H36" i="412" l="1"/>
  <c r="B49" i="411"/>
  <c r="H35" i="411" s="1"/>
  <c r="E46" i="411"/>
  <c r="B38" i="411"/>
  <c r="H34" i="411"/>
  <c r="B28" i="411"/>
  <c r="I27" i="411"/>
  <c r="B26" i="411"/>
  <c r="I25" i="411"/>
  <c r="B25" i="411"/>
  <c r="I19" i="411"/>
  <c r="I15" i="411"/>
  <c r="I10" i="411"/>
  <c r="B5" i="411"/>
  <c r="H36" i="411" l="1"/>
  <c r="B49" i="410"/>
  <c r="H35" i="410" s="1"/>
  <c r="E46" i="410"/>
  <c r="B38" i="410"/>
  <c r="H34" i="410"/>
  <c r="B28" i="410"/>
  <c r="I27" i="410"/>
  <c r="B26" i="410"/>
  <c r="I25" i="410"/>
  <c r="B25" i="410"/>
  <c r="I19" i="410"/>
  <c r="I15" i="410"/>
  <c r="I10" i="410"/>
  <c r="B5" i="410"/>
  <c r="H36" i="410" l="1"/>
  <c r="B49" i="409"/>
  <c r="H35" i="409" s="1"/>
  <c r="E46" i="409"/>
  <c r="B38" i="409"/>
  <c r="H34" i="409"/>
  <c r="B28" i="409"/>
  <c r="I27" i="409"/>
  <c r="B26" i="409"/>
  <c r="I25" i="409"/>
  <c r="B25" i="409"/>
  <c r="I19" i="409"/>
  <c r="I15" i="409"/>
  <c r="I10" i="409"/>
  <c r="B5" i="409"/>
  <c r="H36" i="409" l="1"/>
  <c r="B5" i="408"/>
  <c r="B49" i="408" l="1"/>
  <c r="H35" i="408" s="1"/>
  <c r="E46" i="408"/>
  <c r="B38" i="408"/>
  <c r="H34" i="408"/>
  <c r="B28" i="408"/>
  <c r="I27" i="408"/>
  <c r="B26" i="408"/>
  <c r="I25" i="408"/>
  <c r="B25" i="408"/>
  <c r="I19" i="408"/>
  <c r="I15" i="408"/>
  <c r="I10" i="408"/>
  <c r="H36" i="408" l="1"/>
  <c r="I27" i="407"/>
  <c r="B49" i="407"/>
  <c r="H35" i="407" s="1"/>
  <c r="E46" i="407"/>
  <c r="B38" i="407"/>
  <c r="H34" i="407"/>
  <c r="B28" i="407"/>
  <c r="B26" i="407"/>
  <c r="I25" i="407"/>
  <c r="B25" i="407"/>
  <c r="I19" i="407"/>
  <c r="I15" i="407"/>
  <c r="I10" i="407"/>
  <c r="H36" i="407" l="1"/>
  <c r="B49" i="406"/>
  <c r="H35" i="406" s="1"/>
  <c r="E46" i="406"/>
  <c r="B38" i="406"/>
  <c r="H34" i="406"/>
  <c r="B28" i="406"/>
  <c r="I27" i="406"/>
  <c r="B26" i="406"/>
  <c r="I25" i="406"/>
  <c r="B25" i="406"/>
  <c r="I19" i="406"/>
  <c r="I15" i="406"/>
  <c r="I10" i="406"/>
  <c r="H36" i="406" l="1"/>
  <c r="B49" i="405"/>
  <c r="H35" i="405" s="1"/>
  <c r="E46" i="405"/>
  <c r="B38" i="405"/>
  <c r="H34" i="405"/>
  <c r="B28" i="405"/>
  <c r="I27" i="405"/>
  <c r="B26" i="405"/>
  <c r="I25" i="405"/>
  <c r="B25" i="405"/>
  <c r="I19" i="405"/>
  <c r="I15" i="405"/>
  <c r="I10" i="405"/>
  <c r="H36" i="405" l="1"/>
  <c r="B49" i="404"/>
  <c r="H35" i="404" s="1"/>
  <c r="E46" i="404"/>
  <c r="B38" i="404"/>
  <c r="H34" i="404"/>
  <c r="B28" i="404"/>
  <c r="I27" i="404"/>
  <c r="B26" i="404"/>
  <c r="I25" i="404"/>
  <c r="B25" i="404"/>
  <c r="I19" i="404"/>
  <c r="I15" i="404"/>
  <c r="I10" i="404"/>
  <c r="H36" i="404" l="1"/>
  <c r="B49" i="403"/>
  <c r="H35" i="403" s="1"/>
  <c r="E46" i="403"/>
  <c r="B38" i="403"/>
  <c r="H34" i="403"/>
  <c r="B28" i="403"/>
  <c r="I27" i="403"/>
  <c r="B26" i="403"/>
  <c r="I25" i="403"/>
  <c r="B25" i="403"/>
  <c r="I19" i="403"/>
  <c r="I15" i="403"/>
  <c r="I10" i="403"/>
  <c r="H36" i="403" l="1"/>
  <c r="B49" i="402"/>
  <c r="H35" i="402" s="1"/>
  <c r="E46" i="402"/>
  <c r="B38" i="402"/>
  <c r="H34" i="402"/>
  <c r="B28" i="402"/>
  <c r="I27" i="402"/>
  <c r="B26" i="402"/>
  <c r="I25" i="402"/>
  <c r="B25" i="402"/>
  <c r="I19" i="402"/>
  <c r="I15" i="402"/>
  <c r="I10" i="402"/>
  <c r="H36" i="402" l="1"/>
  <c r="B49" i="401"/>
  <c r="H35" i="401" s="1"/>
  <c r="E46" i="401"/>
  <c r="B38" i="401"/>
  <c r="H34" i="401"/>
  <c r="B28" i="401"/>
  <c r="I27" i="401"/>
  <c r="B26" i="401"/>
  <c r="I25" i="401"/>
  <c r="B25" i="401"/>
  <c r="I19" i="401"/>
  <c r="I15" i="401"/>
  <c r="I10" i="401"/>
  <c r="H36" i="401" l="1"/>
  <c r="B49" i="400"/>
  <c r="H35" i="400" s="1"/>
  <c r="E46" i="400"/>
  <c r="B38" i="400"/>
  <c r="H34" i="400"/>
  <c r="B28" i="400"/>
  <c r="I27" i="400"/>
  <c r="B26" i="400"/>
  <c r="I25" i="400"/>
  <c r="B25" i="400"/>
  <c r="I19" i="400"/>
  <c r="I15" i="400"/>
  <c r="I11" i="400"/>
  <c r="I10" i="400"/>
  <c r="H36" i="400" l="1"/>
  <c r="E46" i="399"/>
  <c r="B49" i="399"/>
  <c r="H35" i="399" s="1"/>
  <c r="B38" i="399"/>
  <c r="H34" i="399"/>
  <c r="B28" i="399"/>
  <c r="I27" i="399"/>
  <c r="B26" i="399"/>
  <c r="I25" i="399"/>
  <c r="B25" i="399"/>
  <c r="I19" i="399"/>
  <c r="I15" i="399"/>
  <c r="I11" i="399"/>
  <c r="I10" i="399"/>
  <c r="H36" i="399" l="1"/>
  <c r="I27" i="398"/>
  <c r="B49" i="398" l="1"/>
  <c r="H35" i="398" s="1"/>
  <c r="E46" i="398"/>
  <c r="B38" i="398"/>
  <c r="H34" i="398"/>
  <c r="B28" i="398"/>
  <c r="B26" i="398"/>
  <c r="I25" i="398"/>
  <c r="B25" i="398"/>
  <c r="I19" i="398"/>
  <c r="I15" i="398"/>
  <c r="I11" i="398"/>
  <c r="I10" i="398"/>
  <c r="H36" i="398" l="1"/>
  <c r="B49" i="397"/>
  <c r="H35" i="397" s="1"/>
  <c r="E46" i="397"/>
  <c r="B38" i="397"/>
  <c r="H34" i="397"/>
  <c r="B28" i="397"/>
  <c r="B26" i="397"/>
  <c r="I25" i="397"/>
  <c r="B25" i="397"/>
  <c r="I19" i="397"/>
  <c r="I15" i="397"/>
  <c r="I11" i="397"/>
  <c r="I10" i="397"/>
  <c r="H36" i="397" l="1"/>
  <c r="B49" i="396"/>
  <c r="H35" i="396" s="1"/>
  <c r="E46" i="396"/>
  <c r="B38" i="396"/>
  <c r="H34" i="396"/>
  <c r="B28" i="396"/>
  <c r="B26" i="396"/>
  <c r="I25" i="396"/>
  <c r="B25" i="396"/>
  <c r="I19" i="396"/>
  <c r="I15" i="396"/>
  <c r="I11" i="396"/>
  <c r="I10" i="396"/>
  <c r="H36" i="396" l="1"/>
  <c r="B49" i="395"/>
  <c r="H35" i="395" s="1"/>
  <c r="E46" i="395"/>
  <c r="B38" i="395"/>
  <c r="H34" i="395"/>
  <c r="B28" i="395"/>
  <c r="B26" i="395"/>
  <c r="I25" i="395"/>
  <c r="B25" i="395"/>
  <c r="I19" i="395"/>
  <c r="I15" i="395"/>
  <c r="I11" i="395"/>
  <c r="I10" i="395"/>
  <c r="H36" i="395" l="1"/>
  <c r="B49" i="394"/>
  <c r="H35" i="394" s="1"/>
  <c r="E46" i="394"/>
  <c r="B38" i="394"/>
  <c r="H34" i="394"/>
  <c r="B28" i="394"/>
  <c r="B26" i="394"/>
  <c r="I25" i="394"/>
  <c r="B25" i="394"/>
  <c r="I19" i="394"/>
  <c r="I15" i="394"/>
  <c r="I11" i="394"/>
  <c r="I10" i="394"/>
  <c r="H36" i="394" l="1"/>
  <c r="B49" i="393"/>
  <c r="H35" i="393" s="1"/>
  <c r="E46" i="393"/>
  <c r="B38" i="393"/>
  <c r="H34" i="393"/>
  <c r="B28" i="393"/>
  <c r="B26" i="393"/>
  <c r="I25" i="393"/>
  <c r="B25" i="393"/>
  <c r="I19" i="393"/>
  <c r="I15" i="393"/>
  <c r="I11" i="393"/>
  <c r="I10" i="393"/>
  <c r="H36" i="393" l="1"/>
  <c r="B49" i="392"/>
  <c r="H35" i="392" s="1"/>
  <c r="E46" i="392"/>
  <c r="B38" i="392"/>
  <c r="H34" i="392"/>
  <c r="B28" i="392"/>
  <c r="B26" i="392"/>
  <c r="I25" i="392"/>
  <c r="B25" i="392"/>
  <c r="I19" i="392"/>
  <c r="I15" i="392"/>
  <c r="I11" i="392"/>
  <c r="I10" i="392"/>
  <c r="H36" i="392" l="1"/>
  <c r="B49" i="391"/>
  <c r="H35" i="391" s="1"/>
  <c r="E46" i="391"/>
  <c r="B38" i="391"/>
  <c r="H34" i="391"/>
  <c r="B28" i="391"/>
  <c r="B26" i="391"/>
  <c r="I25" i="391"/>
  <c r="B25" i="391"/>
  <c r="I19" i="391"/>
  <c r="I15" i="391"/>
  <c r="I11" i="391"/>
  <c r="I10" i="391"/>
  <c r="H36" i="391" l="1"/>
  <c r="B49" i="390"/>
  <c r="H35" i="390" s="1"/>
  <c r="E46" i="390"/>
  <c r="B38" i="390"/>
  <c r="H34" i="390"/>
  <c r="B28" i="390"/>
  <c r="B26" i="390"/>
  <c r="I25" i="390"/>
  <c r="B25" i="390"/>
  <c r="I19" i="390"/>
  <c r="I15" i="390"/>
  <c r="I11" i="390"/>
  <c r="I10" i="390"/>
  <c r="H36" i="390" l="1"/>
  <c r="E46" i="389"/>
  <c r="B49" i="389"/>
  <c r="H35" i="389" s="1"/>
  <c r="B38" i="389"/>
  <c r="H34" i="389"/>
  <c r="B28" i="389"/>
  <c r="B26" i="389"/>
  <c r="I25" i="389"/>
  <c r="B25" i="389"/>
  <c r="I19" i="389"/>
  <c r="I15" i="389"/>
  <c r="I11" i="389"/>
  <c r="I10" i="389"/>
  <c r="H36" i="389" l="1"/>
  <c r="E11" i="388"/>
  <c r="B15" i="388"/>
  <c r="I27" i="388"/>
  <c r="I27" i="389" l="1"/>
  <c r="B15" i="389"/>
  <c r="E11" i="389"/>
  <c r="B29" i="388"/>
  <c r="E46" i="388"/>
  <c r="B49" i="388"/>
  <c r="H35" i="388" s="1"/>
  <c r="B38" i="388"/>
  <c r="H34" i="388"/>
  <c r="B28" i="388"/>
  <c r="B26" i="388"/>
  <c r="I25" i="388"/>
  <c r="B25" i="388"/>
  <c r="I19" i="388"/>
  <c r="I15" i="388"/>
  <c r="I11" i="388"/>
  <c r="I10" i="388"/>
  <c r="B15" i="390" l="1"/>
  <c r="I27" i="390"/>
  <c r="B29" i="389"/>
  <c r="E11" i="390"/>
  <c r="H36" i="388"/>
  <c r="B25" i="384"/>
  <c r="B48" i="387"/>
  <c r="H34" i="387" s="1"/>
  <c r="B37" i="387"/>
  <c r="H33" i="387"/>
  <c r="B28" i="387"/>
  <c r="B26" i="387"/>
  <c r="I25" i="387"/>
  <c r="B25" i="387"/>
  <c r="I19" i="387"/>
  <c r="I15" i="387"/>
  <c r="I11" i="387"/>
  <c r="I10" i="387"/>
  <c r="I27" i="391" l="1"/>
  <c r="B15" i="391"/>
  <c r="B29" i="390"/>
  <c r="E11" i="391"/>
  <c r="H35" i="387"/>
  <c r="B48" i="386"/>
  <c r="H34" i="386" s="1"/>
  <c r="B37" i="386"/>
  <c r="H33" i="386"/>
  <c r="B28" i="386"/>
  <c r="B26" i="386"/>
  <c r="I25" i="386"/>
  <c r="B25" i="386"/>
  <c r="I19" i="386"/>
  <c r="I15" i="386"/>
  <c r="I11" i="386"/>
  <c r="I10" i="386"/>
  <c r="E11" i="392" l="1"/>
  <c r="B15" i="392"/>
  <c r="I27" i="392"/>
  <c r="B29" i="391"/>
  <c r="H35" i="386"/>
  <c r="B48" i="385"/>
  <c r="H34" i="385" s="1"/>
  <c r="B37" i="385"/>
  <c r="H33" i="385"/>
  <c r="B28" i="385"/>
  <c r="B26" i="385"/>
  <c r="I25" i="385"/>
  <c r="B25" i="385"/>
  <c r="I19" i="385"/>
  <c r="I15" i="385"/>
  <c r="I11" i="385"/>
  <c r="I10" i="385"/>
  <c r="B29" i="392" l="1"/>
  <c r="I27" i="393"/>
  <c r="B15" i="393"/>
  <c r="E11" i="393"/>
  <c r="H35" i="385"/>
  <c r="B48" i="384"/>
  <c r="H34" i="384" s="1"/>
  <c r="B37" i="384"/>
  <c r="H33" i="384"/>
  <c r="B28" i="384"/>
  <c r="B26" i="384"/>
  <c r="I25" i="384"/>
  <c r="I19" i="384"/>
  <c r="I15" i="384"/>
  <c r="I11" i="384"/>
  <c r="I10" i="384"/>
  <c r="B29" i="393" l="1"/>
  <c r="E11" i="394"/>
  <c r="B15" i="394"/>
  <c r="I27" i="394"/>
  <c r="H35" i="384"/>
  <c r="B48" i="383"/>
  <c r="H34" i="383" s="1"/>
  <c r="B37" i="383"/>
  <c r="H33" i="383"/>
  <c r="B28" i="383"/>
  <c r="B26" i="383"/>
  <c r="I25" i="383"/>
  <c r="B25" i="383"/>
  <c r="I19" i="383"/>
  <c r="I15" i="383"/>
  <c r="I11" i="383"/>
  <c r="I10" i="383"/>
  <c r="I27" i="395" l="1"/>
  <c r="E11" i="395"/>
  <c r="B29" i="394"/>
  <c r="B15" i="395"/>
  <c r="H35" i="383"/>
  <c r="B48" i="382"/>
  <c r="H34" i="382" s="1"/>
  <c r="B37" i="382"/>
  <c r="H33" i="382"/>
  <c r="B28" i="382"/>
  <c r="B26" i="382"/>
  <c r="I25" i="382"/>
  <c r="B25" i="382"/>
  <c r="I19" i="382"/>
  <c r="I15" i="382"/>
  <c r="I11" i="382"/>
  <c r="I10" i="382"/>
  <c r="E11" i="396" l="1"/>
  <c r="I27" i="396"/>
  <c r="B29" i="395"/>
  <c r="B15" i="396"/>
  <c r="H35" i="382"/>
  <c r="B48" i="381"/>
  <c r="H34" i="381" s="1"/>
  <c r="B37" i="381"/>
  <c r="H33" i="381"/>
  <c r="B28" i="381"/>
  <c r="B26" i="381"/>
  <c r="I25" i="381"/>
  <c r="B25" i="381"/>
  <c r="I19" i="381"/>
  <c r="I15" i="381"/>
  <c r="I11" i="381"/>
  <c r="I10" i="381"/>
  <c r="I27" i="397" l="1"/>
  <c r="B15" i="397"/>
  <c r="E11" i="397"/>
  <c r="B29" i="396"/>
  <c r="H35" i="381"/>
  <c r="B48" i="380"/>
  <c r="H34" i="380" s="1"/>
  <c r="B37" i="380"/>
  <c r="H33" i="380"/>
  <c r="B28" i="380"/>
  <c r="B26" i="380"/>
  <c r="I25" i="380"/>
  <c r="B25" i="380"/>
  <c r="I19" i="380"/>
  <c r="I15" i="380"/>
  <c r="I11" i="380"/>
  <c r="I10" i="380"/>
  <c r="E11" i="398" l="1"/>
  <c r="E11" i="399" s="1"/>
  <c r="B15" i="398"/>
  <c r="B29" i="397"/>
  <c r="H35" i="380"/>
  <c r="B48" i="379"/>
  <c r="H34" i="379" s="1"/>
  <c r="B37" i="379"/>
  <c r="H33" i="379"/>
  <c r="B28" i="379"/>
  <c r="I25" i="379"/>
  <c r="B26" i="379"/>
  <c r="B25" i="379"/>
  <c r="I19" i="379"/>
  <c r="I15" i="379"/>
  <c r="I11" i="379"/>
  <c r="I10" i="379"/>
  <c r="E11" i="400" l="1"/>
  <c r="B29" i="398"/>
  <c r="B15" i="399"/>
  <c r="H35" i="379"/>
  <c r="I12" i="378"/>
  <c r="I13" i="378"/>
  <c r="E11" i="401" l="1"/>
  <c r="B15" i="400"/>
  <c r="B29" i="399"/>
  <c r="B48" i="378"/>
  <c r="H34" i="378" s="1"/>
  <c r="B37" i="378"/>
  <c r="H33" i="378"/>
  <c r="B28" i="378"/>
  <c r="B26" i="378"/>
  <c r="I27" i="378"/>
  <c r="B25" i="378"/>
  <c r="I21" i="378"/>
  <c r="I17" i="378"/>
  <c r="E11" i="402" l="1"/>
  <c r="B29" i="400"/>
  <c r="B15" i="401"/>
  <c r="H35" i="378"/>
  <c r="B48" i="377"/>
  <c r="H34" i="377" s="1"/>
  <c r="B37" i="377"/>
  <c r="H33" i="377"/>
  <c r="B28" i="377"/>
  <c r="B26" i="377"/>
  <c r="I25" i="377"/>
  <c r="B25" i="377"/>
  <c r="I19" i="377"/>
  <c r="I15" i="377"/>
  <c r="I11" i="377"/>
  <c r="I10" i="377"/>
  <c r="E11" i="403" l="1"/>
  <c r="B29" i="401"/>
  <c r="B15" i="402"/>
  <c r="H35" i="377"/>
  <c r="B48" i="376"/>
  <c r="H34" i="376" s="1"/>
  <c r="B37" i="376"/>
  <c r="H33" i="376"/>
  <c r="B28" i="376"/>
  <c r="B26" i="376"/>
  <c r="I25" i="376"/>
  <c r="B25" i="376"/>
  <c r="I19" i="376"/>
  <c r="I15" i="376"/>
  <c r="I11" i="376"/>
  <c r="I10" i="376"/>
  <c r="E11" i="404" l="1"/>
  <c r="B29" i="402"/>
  <c r="B15" i="403"/>
  <c r="H35" i="376"/>
  <c r="B48" i="375"/>
  <c r="H34" i="375" s="1"/>
  <c r="B37" i="375"/>
  <c r="H33" i="375"/>
  <c r="B28" i="375"/>
  <c r="B26" i="375"/>
  <c r="I25" i="375"/>
  <c r="B25" i="375"/>
  <c r="I19" i="375"/>
  <c r="I15" i="375"/>
  <c r="I11" i="375"/>
  <c r="I10" i="375"/>
  <c r="E11" i="405" l="1"/>
  <c r="B29" i="403"/>
  <c r="B15" i="404"/>
  <c r="H35" i="375"/>
  <c r="B48" i="374"/>
  <c r="H34" i="374" s="1"/>
  <c r="B37" i="374"/>
  <c r="H33" i="374"/>
  <c r="B28" i="374"/>
  <c r="B26" i="374"/>
  <c r="I25" i="374"/>
  <c r="B25" i="374"/>
  <c r="I19" i="374"/>
  <c r="I15" i="374"/>
  <c r="I11" i="374"/>
  <c r="I10" i="374"/>
  <c r="E11" i="406" l="1"/>
  <c r="B29" i="404"/>
  <c r="B15" i="405"/>
  <c r="H35" i="374"/>
  <c r="B48" i="373"/>
  <c r="H34" i="373" s="1"/>
  <c r="B37" i="373"/>
  <c r="H33" i="373"/>
  <c r="B28" i="373"/>
  <c r="B26" i="373"/>
  <c r="I25" i="373"/>
  <c r="B25" i="373"/>
  <c r="I19" i="373"/>
  <c r="I15" i="373"/>
  <c r="I11" i="373"/>
  <c r="I10" i="373"/>
  <c r="E11" i="407" l="1"/>
  <c r="B29" i="405"/>
  <c r="B15" i="406"/>
  <c r="H35" i="373"/>
  <c r="B37" i="372"/>
  <c r="E11" i="408" l="1"/>
  <c r="B29" i="406"/>
  <c r="B15" i="407"/>
  <c r="B48" i="372"/>
  <c r="H34" i="372" s="1"/>
  <c r="H33" i="372"/>
  <c r="B28" i="372"/>
  <c r="B26" i="372"/>
  <c r="I25" i="372"/>
  <c r="B25" i="372"/>
  <c r="I19" i="372"/>
  <c r="I15" i="372"/>
  <c r="I11" i="372"/>
  <c r="I10" i="372"/>
  <c r="E11" i="409" l="1"/>
  <c r="B29" i="407"/>
  <c r="B15" i="408"/>
  <c r="H35" i="372"/>
  <c r="B48" i="371"/>
  <c r="H34" i="371" s="1"/>
  <c r="B37" i="371"/>
  <c r="H33" i="371"/>
  <c r="B28" i="371"/>
  <c r="B26" i="371"/>
  <c r="I25" i="371"/>
  <c r="B25" i="371"/>
  <c r="I19" i="371"/>
  <c r="I15" i="371"/>
  <c r="I11" i="371"/>
  <c r="I10" i="371"/>
  <c r="E11" i="410" l="1"/>
  <c r="B29" i="408"/>
  <c r="B15" i="409"/>
  <c r="H35" i="371"/>
  <c r="B48" i="370"/>
  <c r="H34" i="370" s="1"/>
  <c r="B37" i="370"/>
  <c r="H33" i="370"/>
  <c r="B28" i="370"/>
  <c r="B26" i="370"/>
  <c r="I25" i="370"/>
  <c r="B25" i="370"/>
  <c r="I19" i="370"/>
  <c r="I15" i="370"/>
  <c r="I11" i="370"/>
  <c r="I10" i="370"/>
  <c r="E11" i="413" l="1"/>
  <c r="E11" i="411"/>
  <c r="E11" i="412"/>
  <c r="B29" i="409"/>
  <c r="B15" i="410"/>
  <c r="H35" i="370"/>
  <c r="B48" i="369"/>
  <c r="H34" i="369" s="1"/>
  <c r="B37" i="369"/>
  <c r="H33" i="369"/>
  <c r="B28" i="369"/>
  <c r="B26" i="369"/>
  <c r="I25" i="369"/>
  <c r="B25" i="369"/>
  <c r="I19" i="369"/>
  <c r="I15" i="369"/>
  <c r="I11" i="369"/>
  <c r="I10" i="369"/>
  <c r="B29" i="410" l="1"/>
  <c r="B15" i="411"/>
  <c r="B15" i="412" s="1"/>
  <c r="B15" i="413" s="1"/>
  <c r="E11" i="414"/>
  <c r="H35" i="369"/>
  <c r="B48" i="368"/>
  <c r="H34" i="368" s="1"/>
  <c r="B37" i="368"/>
  <c r="H33" i="368"/>
  <c r="B28" i="368"/>
  <c r="B26" i="368"/>
  <c r="I25" i="368"/>
  <c r="B25" i="368"/>
  <c r="I19" i="368"/>
  <c r="I15" i="368"/>
  <c r="I11" i="368"/>
  <c r="I10" i="368"/>
  <c r="B15" i="414" l="1"/>
  <c r="B29" i="415"/>
  <c r="B29" i="414"/>
  <c r="B29" i="413"/>
  <c r="B29" i="412"/>
  <c r="B29" i="411"/>
  <c r="H35" i="368"/>
  <c r="B48" i="367"/>
  <c r="H34" i="367" s="1"/>
  <c r="B37" i="367"/>
  <c r="H33" i="367"/>
  <c r="B28" i="367"/>
  <c r="B26" i="367"/>
  <c r="I25" i="367"/>
  <c r="B25" i="367"/>
  <c r="I19" i="367"/>
  <c r="I15" i="367"/>
  <c r="I11" i="367"/>
  <c r="I10" i="367"/>
  <c r="H35" i="367" l="1"/>
  <c r="B48" i="366"/>
  <c r="H34" i="366" s="1"/>
  <c r="B37" i="366"/>
  <c r="H33" i="366"/>
  <c r="B28" i="366"/>
  <c r="B26" i="366"/>
  <c r="I25" i="366"/>
  <c r="B25" i="366"/>
  <c r="I19" i="366"/>
  <c r="I15" i="366"/>
  <c r="I11" i="366"/>
  <c r="I10" i="366"/>
  <c r="H35" i="366" l="1"/>
  <c r="B48" i="365"/>
  <c r="H34" i="365" s="1"/>
  <c r="B37" i="365"/>
  <c r="H33" i="365"/>
  <c r="B28" i="365"/>
  <c r="B26" i="365"/>
  <c r="I25" i="365"/>
  <c r="B25" i="365"/>
  <c r="I19" i="365"/>
  <c r="I15" i="365"/>
  <c r="I11" i="365"/>
  <c r="I10" i="365"/>
  <c r="H35" i="365" l="1"/>
  <c r="B48" i="364"/>
  <c r="H34" i="364" s="1"/>
  <c r="B37" i="364"/>
  <c r="H33" i="364"/>
  <c r="B28" i="364"/>
  <c r="B26" i="364"/>
  <c r="I25" i="364"/>
  <c r="B25" i="364"/>
  <c r="I19" i="364"/>
  <c r="I15" i="364"/>
  <c r="I11" i="364"/>
  <c r="I10" i="364"/>
  <c r="B48" i="363"/>
  <c r="H34" i="363" s="1"/>
  <c r="B37" i="363"/>
  <c r="H33" i="363"/>
  <c r="B28" i="363"/>
  <c r="B26" i="363"/>
  <c r="I25" i="363"/>
  <c r="B25" i="363"/>
  <c r="I19" i="363"/>
  <c r="I15" i="363"/>
  <c r="I11" i="363"/>
  <c r="I10" i="363"/>
  <c r="H35" i="363" l="1"/>
  <c r="H35" i="364"/>
  <c r="B48" i="362"/>
  <c r="H34" i="362" s="1"/>
  <c r="B37" i="362"/>
  <c r="H33" i="362"/>
  <c r="B28" i="362"/>
  <c r="B26" i="362"/>
  <c r="I25" i="362"/>
  <c r="B25" i="362"/>
  <c r="I19" i="362"/>
  <c r="I15" i="362"/>
  <c r="I11" i="362"/>
  <c r="I10" i="362"/>
  <c r="H35" i="362" l="1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H35" i="361" l="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H35" i="360" l="1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H35" i="359" l="1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H35" i="358" l="1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H35" i="357" l="1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H35" i="356" l="1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H35" i="355" l="1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H35" i="354" l="1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H35" i="353" l="1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H35" i="352" l="1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H35" i="351" l="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H35" i="350" l="1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B11" i="362" l="1"/>
  <c r="B11" i="363" s="1"/>
  <c r="E10" i="360"/>
  <c r="B27" i="182"/>
  <c r="B13" i="183"/>
  <c r="B11" i="364" l="1"/>
  <c r="E10" i="361"/>
  <c r="B27" i="183"/>
  <c r="B13" i="184"/>
  <c r="B11" i="365" l="1"/>
  <c r="E10" i="362"/>
  <c r="E10" i="363" s="1"/>
  <c r="E10" i="364" s="1"/>
  <c r="B27" i="184"/>
  <c r="B13" i="185"/>
  <c r="B11" i="366" l="1"/>
  <c r="E10" i="365"/>
  <c r="B27" i="185"/>
  <c r="B13" i="186"/>
  <c r="B11" i="367" l="1"/>
  <c r="E10" i="366"/>
  <c r="B27" i="186"/>
  <c r="B13" i="187"/>
  <c r="B11" i="368" l="1"/>
  <c r="E10" i="367"/>
  <c r="B27" i="187"/>
  <c r="B13" i="188"/>
  <c r="B11" i="369" l="1"/>
  <c r="E10" i="368"/>
  <c r="B27" i="188"/>
  <c r="B13" i="189"/>
  <c r="B11" i="370" l="1"/>
  <c r="E10" i="369"/>
  <c r="B27" i="189"/>
  <c r="B13" i="190"/>
  <c r="B11" i="371" l="1"/>
  <c r="E10" i="370"/>
  <c r="B13" i="191"/>
  <c r="B27" i="190"/>
  <c r="B11" i="372" l="1"/>
  <c r="E10" i="371"/>
  <c r="B13" i="192"/>
  <c r="B27" i="191"/>
  <c r="B11" i="373" l="1"/>
  <c r="E10" i="372"/>
  <c r="B27" i="192"/>
  <c r="B13" i="193"/>
  <c r="B11" i="374" l="1"/>
  <c r="E10" i="373"/>
  <c r="B27" i="193"/>
  <c r="B13" i="194"/>
  <c r="B11" i="375" l="1"/>
  <c r="E10" i="374"/>
  <c r="B27" i="194"/>
  <c r="B13" i="195"/>
  <c r="B11" i="376" l="1"/>
  <c r="E10" i="375"/>
  <c r="B27" i="195"/>
  <c r="B13" i="196"/>
  <c r="B11" i="377" l="1"/>
  <c r="E10" i="376"/>
  <c r="B27" i="196"/>
  <c r="B13" i="197"/>
  <c r="B11" i="378" l="1"/>
  <c r="E10" i="377"/>
  <c r="B27" i="197"/>
  <c r="B13" i="198"/>
  <c r="B11" i="379" l="1"/>
  <c r="E10" i="378"/>
  <c r="B13" i="199"/>
  <c r="B27" i="198"/>
  <c r="B11" i="380" l="1"/>
  <c r="E10" i="379"/>
  <c r="B27" i="199"/>
  <c r="B13" i="200"/>
  <c r="B11" i="381" l="1"/>
  <c r="E10" i="380"/>
  <c r="B27" i="200"/>
  <c r="B13" i="201"/>
  <c r="B11" i="382" l="1"/>
  <c r="E10" i="381"/>
  <c r="B27" i="201"/>
  <c r="B13" i="202"/>
  <c r="B11" i="383" l="1"/>
  <c r="E10" i="382"/>
  <c r="B27" i="202"/>
  <c r="B13" i="203"/>
  <c r="B11" i="384" l="1"/>
  <c r="E10" i="383"/>
  <c r="B27" i="203"/>
  <c r="B13" i="204"/>
  <c r="B11" i="385" l="1"/>
  <c r="E10" i="384"/>
  <c r="B27" i="204"/>
  <c r="B13" i="205"/>
  <c r="B11" i="386" l="1"/>
  <c r="E10" i="385"/>
  <c r="B27" i="205"/>
  <c r="B13" i="206"/>
  <c r="B11" i="387" l="1"/>
  <c r="E10" i="386"/>
  <c r="B27" i="206"/>
  <c r="B13" i="207"/>
  <c r="B11" i="388" l="1"/>
  <c r="E10" i="387"/>
  <c r="B27" i="207"/>
  <c r="B13" i="208"/>
  <c r="B11" i="389" l="1"/>
  <c r="E10" i="388"/>
  <c r="B27" i="208"/>
  <c r="B13" i="209"/>
  <c r="B11" i="390" l="1"/>
  <c r="E10" i="389"/>
  <c r="B27" i="209"/>
  <c r="B13" i="210"/>
  <c r="B11" i="391" l="1"/>
  <c r="E10" i="390"/>
  <c r="B27" i="210"/>
  <c r="B13" i="211"/>
  <c r="B11" i="392" l="1"/>
  <c r="E10" i="391"/>
  <c r="B27" i="211"/>
  <c r="B13" i="212"/>
  <c r="B11" i="393" l="1"/>
  <c r="E10" i="392"/>
  <c r="B27" i="212"/>
  <c r="B13" i="213"/>
  <c r="B11" i="394" l="1"/>
  <c r="E10" i="393"/>
  <c r="B27" i="213"/>
  <c r="B13" i="214"/>
  <c r="B11" i="395" l="1"/>
  <c r="E10" i="394"/>
  <c r="B27" i="214"/>
  <c r="B13" i="215"/>
  <c r="B11" i="396" l="1"/>
  <c r="E10" i="395"/>
  <c r="B27" i="215"/>
  <c r="B13" i="216"/>
  <c r="B11" i="397" l="1"/>
  <c r="E10" i="396"/>
  <c r="B27" i="216"/>
  <c r="B13" i="217"/>
  <c r="B11" i="398" l="1"/>
  <c r="E10" i="397"/>
  <c r="B27" i="217"/>
  <c r="B13" i="218"/>
  <c r="B11" i="399" l="1"/>
  <c r="E10" i="398"/>
  <c r="B27" i="218"/>
  <c r="B13" i="219"/>
  <c r="B11" i="400" l="1"/>
  <c r="E10" i="399"/>
  <c r="B27" i="219"/>
  <c r="B13" i="220"/>
  <c r="B11" i="401" l="1"/>
  <c r="E10" i="400"/>
  <c r="B27" i="220"/>
  <c r="B13" i="221"/>
  <c r="B11" i="402" l="1"/>
  <c r="E10" i="401"/>
  <c r="B27" i="221"/>
  <c r="B13" i="222"/>
  <c r="B11" i="403" l="1"/>
  <c r="E10" i="402"/>
  <c r="B27" i="222"/>
  <c r="B13" i="223"/>
  <c r="B11" i="404" l="1"/>
  <c r="E10" i="403"/>
  <c r="B27" i="223"/>
  <c r="B13" i="224"/>
  <c r="B11" i="405" l="1"/>
  <c r="E10" i="404"/>
  <c r="B27" i="224"/>
  <c r="B13" i="225"/>
  <c r="B11" i="406" l="1"/>
  <c r="E10" i="405"/>
  <c r="B27" i="225"/>
  <c r="B13" i="226"/>
  <c r="B11" i="407" l="1"/>
  <c r="E10" i="406"/>
  <c r="B27" i="226"/>
  <c r="B13" i="227"/>
  <c r="B11" i="408" l="1"/>
  <c r="E10" i="407"/>
  <c r="B27" i="227"/>
  <c r="B13" i="228"/>
  <c r="B11" i="409" l="1"/>
  <c r="E10" i="408"/>
  <c r="B13" i="231"/>
  <c r="B13" i="230"/>
  <c r="B27" i="230" s="1"/>
  <c r="B27" i="228"/>
  <c r="B13" i="229"/>
  <c r="B27" i="229" s="1"/>
  <c r="B11" i="410" l="1"/>
  <c r="E10" i="409"/>
  <c r="B27" i="231"/>
  <c r="B13" i="232"/>
  <c r="B11" i="413" l="1"/>
  <c r="B11" i="411"/>
  <c r="B11" i="412" s="1"/>
  <c r="E10" i="410"/>
  <c r="B27" i="232"/>
  <c r="B13" i="233"/>
  <c r="B11" i="414" l="1"/>
  <c r="E10" i="413"/>
  <c r="E10" i="411"/>
  <c r="E10" i="412"/>
  <c r="B27" i="233"/>
  <c r="B13" i="234"/>
  <c r="E10" i="414" l="1"/>
  <c r="B27" i="234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0" l="1"/>
  <c r="B13" i="361"/>
  <c r="B27" i="361" l="1"/>
  <c r="B13" i="362"/>
  <c r="B27" i="362" l="1"/>
  <c r="B13" i="363"/>
  <c r="B13" i="364" l="1"/>
  <c r="B27" i="363"/>
  <c r="B27" i="364" l="1"/>
  <c r="B13" i="365"/>
  <c r="B13" i="366" s="1"/>
  <c r="B13" i="367" l="1"/>
  <c r="B27" i="365"/>
  <c r="B13" i="368" l="1"/>
  <c r="B27" i="366"/>
  <c r="B27" i="367"/>
  <c r="B27" i="368" l="1"/>
  <c r="B13" i="369"/>
  <c r="B27" i="369" l="1"/>
  <c r="B13" i="370"/>
  <c r="B27" i="370" l="1"/>
  <c r="B13" i="371"/>
  <c r="B27" i="371" l="1"/>
  <c r="B13" i="372"/>
  <c r="B27" i="372" l="1"/>
  <c r="B13" i="373"/>
  <c r="B27" i="373" l="1"/>
  <c r="B13" i="374"/>
  <c r="B27" i="374" l="1"/>
  <c r="B13" i="375"/>
  <c r="B27" i="375" l="1"/>
  <c r="B13" i="376"/>
  <c r="B27" i="376" l="1"/>
  <c r="B13" i="377"/>
  <c r="B27" i="377" l="1"/>
  <c r="B13" i="378"/>
  <c r="B27" i="378" l="1"/>
  <c r="B13" i="379"/>
  <c r="B27" i="379" l="1"/>
  <c r="B13" i="380"/>
  <c r="B27" i="380" l="1"/>
  <c r="B13" i="381"/>
  <c r="B27" i="381" l="1"/>
  <c r="B13" i="382"/>
  <c r="B27" i="382" l="1"/>
  <c r="B13" i="383"/>
  <c r="B27" i="383" l="1"/>
  <c r="B13" i="384"/>
  <c r="B27" i="384" l="1"/>
  <c r="B13" i="385"/>
  <c r="B27" i="385" l="1"/>
  <c r="B13" i="386"/>
  <c r="B27" i="386" l="1"/>
  <c r="B13" i="387"/>
  <c r="B27" i="387" l="1"/>
  <c r="B13" i="388"/>
  <c r="B27" i="388" l="1"/>
  <c r="B13" i="389"/>
  <c r="B27" i="389" l="1"/>
  <c r="B13" i="390"/>
  <c r="B27" i="390" l="1"/>
  <c r="B13" i="391"/>
  <c r="B27" i="391" l="1"/>
  <c r="B13" i="392"/>
  <c r="B27" i="392" l="1"/>
  <c r="B13" i="393"/>
  <c r="B27" i="393" l="1"/>
  <c r="B13" i="394"/>
  <c r="B27" i="394" l="1"/>
  <c r="B13" i="395"/>
  <c r="B27" i="395" l="1"/>
  <c r="B13" i="396"/>
  <c r="B27" i="396" l="1"/>
  <c r="B13" i="397"/>
  <c r="B27" i="397" l="1"/>
  <c r="B13" i="398"/>
  <c r="B27" i="398" l="1"/>
  <c r="B13" i="399"/>
  <c r="B27" i="399" l="1"/>
  <c r="B13" i="400"/>
  <c r="B27" i="400" l="1"/>
  <c r="B13" i="401"/>
  <c r="B27" i="401" l="1"/>
  <c r="B13" i="402"/>
  <c r="B27" i="402" l="1"/>
  <c r="B13" i="403"/>
  <c r="B27" i="403" l="1"/>
  <c r="B13" i="404"/>
  <c r="B27" i="404" l="1"/>
  <c r="B13" i="405"/>
  <c r="B27" i="405" l="1"/>
  <c r="B13" i="406"/>
  <c r="B27" i="406" l="1"/>
  <c r="B13" i="407"/>
  <c r="B27" i="407" l="1"/>
  <c r="B13" i="408"/>
  <c r="B27" i="408" l="1"/>
  <c r="B13" i="409"/>
  <c r="B13" i="413" l="1"/>
  <c r="B27" i="415" s="1"/>
  <c r="B27" i="409"/>
  <c r="B13" i="410"/>
  <c r="B27" i="410" l="1"/>
  <c r="B13" i="411"/>
  <c r="B27" i="411" s="1"/>
  <c r="B27" i="413"/>
  <c r="B13" i="414"/>
  <c r="B27" i="414" s="1"/>
  <c r="B13" i="412" l="1"/>
  <c r="B27" i="412" s="1"/>
</calcChain>
</file>

<file path=xl/comments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5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5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5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5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5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57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58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59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0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61.xml><?xml version="1.0" encoding="utf-8"?>
<comments xmlns="http://schemas.openxmlformats.org/spreadsheetml/2006/main">
  <authors>
    <author>作者</author>
  </authors>
  <commentLis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62.xml><?xml version="1.0" encoding="utf-8"?>
<comments xmlns="http://schemas.openxmlformats.org/spreadsheetml/2006/main">
  <authors>
    <author>作者</author>
  </authors>
  <commentLis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63.xml><?xml version="1.0" encoding="utf-8"?>
<comments xmlns="http://schemas.openxmlformats.org/spreadsheetml/2006/main">
  <authors>
    <author>作者</author>
  </authors>
  <commentList>
    <comment ref="C29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64.xml><?xml version="1.0" encoding="utf-8"?>
<comments xmlns="http://schemas.openxmlformats.org/spreadsheetml/2006/main">
  <authors>
    <author>作者</author>
  </authors>
  <commentList>
    <comment ref="C26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65.xml><?xml version="1.0" encoding="utf-8"?>
<comments xmlns="http://schemas.openxmlformats.org/spreadsheetml/2006/main">
  <authors>
    <author>作者</author>
  </authors>
  <commentList>
    <comment ref="C22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66.xml><?xml version="1.0" encoding="utf-8"?>
<comments xmlns="http://schemas.openxmlformats.org/spreadsheetml/2006/main">
  <authors>
    <author>作者</author>
  </authors>
  <commentList>
    <comment ref="C23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5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<sst xmlns="http://schemas.openxmlformats.org/spreadsheetml/2006/main" count="29495" uniqueCount="384">
  <si>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</si>
  <si>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</si>
  <si>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</si>
  <si>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</si>
  <si>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</si>
  <si>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</si>
  <si>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</si>
  <si>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</si>
  <si>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</si>
  <si>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</si>
  <si>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</si>
  <si>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</si>
  <si>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</si>
  <si>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</si>
  <si>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</si>
  <si>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</si>
  <si>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</si>
  <si>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</si>
  <si>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</si>
  <si>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</si>
  <si>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</si>
  <si>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</si>
  <si>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</si>
  <si>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</si>
  <si>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</si>
  <si>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</si>
  <si>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</si>
  <si>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</si>
  <si>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</si>
  <si>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</si>
  <si>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</si>
  <si>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</si>
  <si>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</si>
  <si>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</si>
  <si>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</si>
  <si>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</si>
  <si>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</si>
  <si>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</si>
  <si>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</si>
  <si>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</si>
  <si>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</si>
  <si>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</si>
  <si>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</si>
  <si>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</si>
  <si>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</si>
  <si>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</si>
  <si>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</si>
  <si>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</si>
  <si>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</si>
  <si>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</si>
  <si>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</si>
  <si>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</si>
  <si>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</si>
  <si>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</si>
  <si>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</si>
  <si>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</si>
  <si>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</si>
  <si>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</si>
  <si>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</si>
  <si>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</si>
  <si>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</si>
  <si>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</si>
  <si>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</si>
  <si>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</si>
  <si>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</si>
  <si>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</si>
  <si>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</si>
  <si>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</si>
  <si>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</si>
  <si>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</si>
  <si>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</si>
  <si>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</si>
  <si>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</si>
  <si>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</si>
  <si>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</si>
  <si>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</si>
  <si>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</si>
  <si>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</si>
  <si>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</si>
  <si>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</si>
  <si>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</si>
  <si>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</si>
  <si>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</si>
  <si>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</si>
  <si>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</si>
  <si>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</si>
  <si>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</si>
  <si>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</si>
  <si>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</si>
  <si>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</si>
  <si>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</si>
  <si>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</si>
  <si>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</si>
  <si>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</si>
  <si>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</si>
  <si>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</si>
  <si>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</si>
  <si>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</si>
  <si>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</si>
  <si>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</si>
  <si>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</si>
  <si>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</si>
  <si>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</si>
  <si>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</si>
  <si>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</si>
  <si>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</si>
  <si>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</si>
  <si>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</si>
  <si>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</si>
  <si>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</si>
  <si>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</si>
  <si>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</si>
  <si>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</si>
  <si>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</si>
  <si>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</si>
  <si>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</si>
  <si>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</si>
  <si>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</si>
  <si>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</si>
  <si>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</si>
  <si>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</si>
  <si>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</si>
  <si>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</si>
  <si>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</si>
  <si>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</si>
  <si>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</si>
  <si>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</si>
  <si>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</si>
  <si>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</si>
  <si>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</si>
  <si>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</si>
  <si>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</si>
  <si>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</si>
  <si>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</si>
  <si>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</si>
  <si>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</si>
  <si>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</si>
  <si>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</si>
  <si>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</si>
  <si>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</si>
  <si>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</si>
  <si>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</si>
  <si>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</si>
  <si>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</si>
  <si>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</si>
  <si>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</si>
  <si>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</si>
  <si>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</si>
  <si>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</si>
  <si>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</si>
  <si>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</si>
  <si>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</si>
  <si>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</si>
  <si>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</si>
  <si>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</si>
  <si>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</si>
  <si>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</si>
  <si>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</si>
  <si>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</si>
  <si>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</si>
  <si>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</si>
  <si>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</si>
  <si>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</si>
  <si>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</si>
  <si>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</si>
  <si>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</si>
  <si>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</si>
  <si>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</si>
  <si>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</si>
  <si>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</si>
  <si>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</si>
  <si>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</si>
  <si>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</si>
  <si>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</si>
  <si>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</si>
  <si>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</si>
  <si>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</si>
  <si>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</si>
  <si>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</si>
  <si>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</si>
  <si>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</si>
  <si>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</si>
  <si>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</si>
  <si>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</si>
  <si>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</si>
  <si>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</si>
  <si>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</si>
  <si>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</si>
  <si>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</si>
  <si>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</si>
  <si>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</si>
  <si>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</si>
  <si>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</si>
  <si>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</si>
  <si>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</si>
  <si>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</si>
  <si>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</si>
  <si>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</si>
  <si>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</si>
  <si>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</si>
  <si>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</si>
  <si>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</si>
  <si>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</si>
  <si>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</si>
  <si>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</si>
  <si>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</si>
  <si>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</si>
  <si>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</si>
  <si>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</si>
  <si>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</si>
  <si>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</si>
  <si>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</si>
  <si>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</si>
  <si>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</si>
  <si>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</si>
  <si>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</si>
  <si>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</si>
  <si>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</si>
  <si>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</si>
  <si>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</si>
  <si>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</si>
  <si>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</si>
  <si>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</si>
  <si>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</si>
  <si>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</si>
  <si>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</si>
  <si>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</si>
  <si>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</si>
  <si>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</si>
  <si>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</si>
  <si>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</si>
  <si>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</si>
  <si>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</si>
  <si>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</si>
  <si>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</si>
  <si>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</si>
  <si>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</si>
  <si>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</si>
  <si>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</si>
  <si>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</si>
  <si>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</si>
  <si>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</si>
  <si>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</si>
  <si>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</si>
  <si>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</si>
  <si>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</si>
  <si>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</si>
  <si>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</si>
  <si>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</si>
  <si>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</si>
  <si>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</si>
  <si>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</si>
  <si>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</si>
  <si>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</si>
  <si>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</si>
  <si>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</si>
  <si>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</si>
  <si>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</si>
  <si>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</si>
  <si>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</si>
  <si>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</si>
  <si>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</si>
  <si>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</si>
  <si>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</si>
  <si>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</si>
  <si>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</si>
  <si>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</si>
  <si>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</si>
  <si>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</si>
  <si>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</si>
  <si>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</si>
  <si>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</si>
  <si>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</si>
  <si>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</si>
  <si>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</si>
  <si>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</si>
  <si>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</si>
  <si>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</si>
  <si>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</si>
  <si>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</si>
  <si>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</si>
  <si>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</si>
  <si>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</si>
  <si>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</si>
  <si>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</si>
  <si>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</si>
  <si>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</si>
  <si>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</si>
  <si>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</si>
  <si>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</si>
  <si>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</si>
  <si>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</si>
  <si>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</si>
  <si>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</si>
  <si>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</si>
  <si>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</si>
  <si>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</si>
  <si>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</si>
  <si>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</si>
  <si>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</si>
  <si>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</si>
  <si>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</si>
  <si>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</si>
  <si>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</si>
  <si>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</si>
  <si>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</si>
  <si>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</si>
  <si>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</si>
  <si>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</si>
  <si>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</si>
  <si>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</si>
  <si>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</si>
  <si>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</si>
  <si>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</si>
  <si>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</si>
  <si>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</si>
  <si>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</si>
  <si>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</si>
  <si>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</si>
  <si>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</si>
  <si>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</si>
  <si>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</si>
  <si>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</si>
  <si>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</si>
  <si>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</si>
  <si>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</si>
  <si>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</si>
  <si>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</si>
  <si>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</si>
  <si>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</si>
  <si>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</si>
  <si>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</si>
  <si>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</si>
  <si>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</si>
  <si>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</si>
  <si>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</si>
  <si>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</si>
  <si>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</si>
  <si>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</si>
  <si>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</si>
  <si>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</si>
  <si>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</si>
  <si>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</si>
  <si>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</si>
  <si>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</si>
  <si>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</si>
  <si>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</si>
  <si>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</si>
  <si>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</si>
  <si>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</si>
  <si>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</si>
  <si>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</si>
  <si>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</si>
  <si>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</si>
  <si>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</si>
  <si>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</si>
  <si>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</si>
  <si>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</si>
  <si>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</si>
  <si>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</si>
  <si>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</si>
  <si>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</si>
  <si>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</si>
  <si>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</si>
  <si>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</si>
  <si>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</si>
  <si>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</si>
  <si>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</si>
  <si>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</si>
  <si>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</si>
  <si>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</si>
  <si>
    <t>日成交张数</t>
    <phoneticPr fontId="1" type="noConversion"/>
  </si>
  <si>
    <t>IH 1802</t>
    <phoneticPr fontId="1" type="noConversion"/>
  </si>
  <si>
    <t>IF1801</t>
    <phoneticPr fontId="1" type="noConversion"/>
  </si>
  <si>
    <t>IF1802</t>
    <phoneticPr fontId="1" type="noConversion"/>
  </si>
  <si>
    <t>每日交易盈亏</t>
    <phoneticPr fontId="1" type="noConversion"/>
  </si>
  <si>
    <t>每日持仓盈亏</t>
    <phoneticPr fontId="1" type="noConversion"/>
  </si>
  <si>
    <t>2018年度盈亏</t>
    <phoneticPr fontId="1" type="noConversion"/>
  </si>
  <si>
    <t>风险敞口指标</t>
    <phoneticPr fontId="1" type="noConversion"/>
  </si>
  <si>
    <t>盈亏指标</t>
    <phoneticPr fontId="1" type="noConversion"/>
  </si>
  <si>
    <t>2018年现货交易费用</t>
    <phoneticPr fontId="1" type="noConversion"/>
  </si>
  <si>
    <t>2018年期权交易费用</t>
    <phoneticPr fontId="1" type="noConversion"/>
  </si>
  <si>
    <t>2018年期货交易费用</t>
    <phoneticPr fontId="1" type="noConversion"/>
  </si>
  <si>
    <t>2018年交易费用总额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</si>
</sst>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268" Type="http://schemas.openxmlformats.org/officeDocument/2006/relationships/worksheet" Target="worksheets/sheet268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335" Type="http://schemas.openxmlformats.org/officeDocument/2006/relationships/worksheet" Target="worksheets/sheet335.xml"/><Relationship Id="rId377" Type="http://schemas.openxmlformats.org/officeDocument/2006/relationships/worksheet" Target="worksheets/sheet377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402" Type="http://schemas.openxmlformats.org/officeDocument/2006/relationships/worksheet" Target="worksheets/sheet402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346" Type="http://schemas.openxmlformats.org/officeDocument/2006/relationships/worksheet" Target="worksheets/sheet346.xml"/><Relationship Id="rId367" Type="http://schemas.openxmlformats.org/officeDocument/2006/relationships/worksheet" Target="worksheets/sheet367.xml"/><Relationship Id="rId388" Type="http://schemas.openxmlformats.org/officeDocument/2006/relationships/worksheet" Target="worksheets/sheet388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378" Type="http://schemas.openxmlformats.org/officeDocument/2006/relationships/worksheet" Target="worksheets/sheet378.xml"/><Relationship Id="rId399" Type="http://schemas.openxmlformats.org/officeDocument/2006/relationships/worksheet" Target="worksheets/sheet399.xml"/><Relationship Id="rId403" Type="http://schemas.openxmlformats.org/officeDocument/2006/relationships/worksheet" Target="worksheets/sheet403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368" Type="http://schemas.openxmlformats.org/officeDocument/2006/relationships/worksheet" Target="worksheets/sheet368.xml"/><Relationship Id="rId389" Type="http://schemas.openxmlformats.org/officeDocument/2006/relationships/worksheet" Target="worksheets/sheet389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358" Type="http://schemas.openxmlformats.org/officeDocument/2006/relationships/worksheet" Target="worksheets/sheet358.xml"/><Relationship Id="rId379" Type="http://schemas.openxmlformats.org/officeDocument/2006/relationships/worksheet" Target="worksheets/sheet379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390" Type="http://schemas.openxmlformats.org/officeDocument/2006/relationships/worksheet" Target="worksheets/sheet390.xml"/><Relationship Id="rId404" Type="http://schemas.openxmlformats.org/officeDocument/2006/relationships/worksheet" Target="worksheets/sheet404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369" Type="http://schemas.openxmlformats.org/officeDocument/2006/relationships/worksheet" Target="worksheets/sheet369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359" Type="http://schemas.openxmlformats.org/officeDocument/2006/relationships/worksheet" Target="worksheets/sheet359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391" Type="http://schemas.openxmlformats.org/officeDocument/2006/relationships/worksheet" Target="worksheets/sheet391.xml"/><Relationship Id="rId405" Type="http://schemas.openxmlformats.org/officeDocument/2006/relationships/worksheet" Target="worksheets/sheet405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381" Type="http://schemas.openxmlformats.org/officeDocument/2006/relationships/worksheet" Target="worksheets/sheet381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371" Type="http://schemas.openxmlformats.org/officeDocument/2006/relationships/worksheet" Target="worksheets/sheet371.xml"/><Relationship Id="rId406" Type="http://schemas.openxmlformats.org/officeDocument/2006/relationships/worksheet" Target="worksheets/sheet406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392" Type="http://schemas.openxmlformats.org/officeDocument/2006/relationships/worksheet" Target="worksheets/sheet392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72" Type="http://schemas.openxmlformats.org/officeDocument/2006/relationships/worksheet" Target="worksheets/sheet372.xml"/><Relationship Id="rId393" Type="http://schemas.openxmlformats.org/officeDocument/2006/relationships/worksheet" Target="worksheets/sheet393.xml"/><Relationship Id="rId407" Type="http://schemas.openxmlformats.org/officeDocument/2006/relationships/worksheet" Target="worksheets/sheet407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worksheet" Target="worksheets/sheet362.xml"/><Relationship Id="rId383" Type="http://schemas.openxmlformats.org/officeDocument/2006/relationships/worksheet" Target="worksheets/sheet383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373" Type="http://schemas.openxmlformats.org/officeDocument/2006/relationships/worksheet" Target="worksheets/sheet373.xml"/><Relationship Id="rId394" Type="http://schemas.openxmlformats.org/officeDocument/2006/relationships/worksheet" Target="worksheets/sheet394.xml"/><Relationship Id="rId408" Type="http://schemas.openxmlformats.org/officeDocument/2006/relationships/theme" Target="theme/theme1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384" Type="http://schemas.openxmlformats.org/officeDocument/2006/relationships/worksheet" Target="worksheets/sheet384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374" Type="http://schemas.openxmlformats.org/officeDocument/2006/relationships/worksheet" Target="worksheets/sheet374.xml"/><Relationship Id="rId395" Type="http://schemas.openxmlformats.org/officeDocument/2006/relationships/worksheet" Target="worksheets/sheet395.xml"/><Relationship Id="rId409" Type="http://schemas.openxmlformats.org/officeDocument/2006/relationships/styles" Target="styles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385" Type="http://schemas.openxmlformats.org/officeDocument/2006/relationships/worksheet" Target="worksheets/sheet385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410" Type="http://schemas.openxmlformats.org/officeDocument/2006/relationships/sharedStrings" Target="sharedStrings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75" Type="http://schemas.openxmlformats.org/officeDocument/2006/relationships/worksheet" Target="worksheets/sheet375.xml"/><Relationship Id="rId396" Type="http://schemas.openxmlformats.org/officeDocument/2006/relationships/worksheet" Target="worksheets/sheet396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400" Type="http://schemas.openxmlformats.org/officeDocument/2006/relationships/worksheet" Target="worksheets/sheet400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386" Type="http://schemas.openxmlformats.org/officeDocument/2006/relationships/worksheet" Target="worksheets/sheet386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411" Type="http://schemas.openxmlformats.org/officeDocument/2006/relationships/calcChain" Target="calcChain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Relationship Id="rId376" Type="http://schemas.openxmlformats.org/officeDocument/2006/relationships/worksheet" Target="worksheets/sheet376.xml"/><Relationship Id="rId397" Type="http://schemas.openxmlformats.org/officeDocument/2006/relationships/worksheet" Target="worksheets/sheet397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401" Type="http://schemas.openxmlformats.org/officeDocument/2006/relationships/worksheet" Target="worksheets/sheet401.xml"/><Relationship Id="rId303" Type="http://schemas.openxmlformats.org/officeDocument/2006/relationships/worksheet" Target="worksheets/sheet303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387" Type="http://schemas.openxmlformats.org/officeDocument/2006/relationships/worksheet" Target="worksheets/sheet387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56" Type="http://schemas.openxmlformats.org/officeDocument/2006/relationships/worksheet" Target="worksheets/sheet356.xml"/><Relationship Id="rId398" Type="http://schemas.openxmlformats.org/officeDocument/2006/relationships/worksheet" Target="worksheets/sheet39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4.xml"/><Relationship Id="rId2" Type="http://schemas.openxmlformats.org/officeDocument/2006/relationships/vmlDrawing" Target="../drawings/vmlDrawing314.v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5.xml"/><Relationship Id="rId2" Type="http://schemas.openxmlformats.org/officeDocument/2006/relationships/vmlDrawing" Target="../drawings/vmlDrawing315.v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6.xml"/><Relationship Id="rId2" Type="http://schemas.openxmlformats.org/officeDocument/2006/relationships/vmlDrawing" Target="../drawings/vmlDrawing316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7.xml"/><Relationship Id="rId2" Type="http://schemas.openxmlformats.org/officeDocument/2006/relationships/vmlDrawing" Target="../drawings/vmlDrawing317.v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8.xml"/><Relationship Id="rId2" Type="http://schemas.openxmlformats.org/officeDocument/2006/relationships/vmlDrawing" Target="../drawings/vmlDrawing318.v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9.xml"/><Relationship Id="rId2" Type="http://schemas.openxmlformats.org/officeDocument/2006/relationships/vmlDrawing" Target="../drawings/vmlDrawing319.v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0.xml"/><Relationship Id="rId2" Type="http://schemas.openxmlformats.org/officeDocument/2006/relationships/vmlDrawing" Target="../drawings/vmlDrawing320.v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1.xml"/><Relationship Id="rId2" Type="http://schemas.openxmlformats.org/officeDocument/2006/relationships/vmlDrawing" Target="../drawings/vmlDrawing321.vml"/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2.xml"/><Relationship Id="rId2" Type="http://schemas.openxmlformats.org/officeDocument/2006/relationships/vmlDrawing" Target="../drawings/vmlDrawing322.vml"/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3.xml"/><Relationship Id="rId2" Type="http://schemas.openxmlformats.org/officeDocument/2006/relationships/vmlDrawing" Target="../drawings/vmlDrawing323.vml"/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4.xml"/><Relationship Id="rId2" Type="http://schemas.openxmlformats.org/officeDocument/2006/relationships/vmlDrawing" Target="../drawings/vmlDrawing324.vml"/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5.xml"/><Relationship Id="rId2" Type="http://schemas.openxmlformats.org/officeDocument/2006/relationships/vmlDrawing" Target="../drawings/vmlDrawing325.vml"/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6.xml"/><Relationship Id="rId2" Type="http://schemas.openxmlformats.org/officeDocument/2006/relationships/vmlDrawing" Target="../drawings/vmlDrawing326.vml"/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7.xml"/><Relationship Id="rId2" Type="http://schemas.openxmlformats.org/officeDocument/2006/relationships/vmlDrawing" Target="../drawings/vmlDrawing327.vml"/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8.xml"/><Relationship Id="rId2" Type="http://schemas.openxmlformats.org/officeDocument/2006/relationships/vmlDrawing" Target="../drawings/vmlDrawing328.vml"/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9.xml"/><Relationship Id="rId2" Type="http://schemas.openxmlformats.org/officeDocument/2006/relationships/vmlDrawing" Target="../drawings/vmlDrawing329.vml"/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0.xml"/><Relationship Id="rId2" Type="http://schemas.openxmlformats.org/officeDocument/2006/relationships/vmlDrawing" Target="../drawings/vmlDrawing330.vml"/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1.xml"/><Relationship Id="rId2" Type="http://schemas.openxmlformats.org/officeDocument/2006/relationships/vmlDrawing" Target="../drawings/vmlDrawing331.vml"/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2.xml"/><Relationship Id="rId2" Type="http://schemas.openxmlformats.org/officeDocument/2006/relationships/vmlDrawing" Target="../drawings/vmlDrawing332.vml"/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3.xml"/><Relationship Id="rId2" Type="http://schemas.openxmlformats.org/officeDocument/2006/relationships/vmlDrawing" Target="../drawings/vmlDrawing333.vml"/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4.xml"/><Relationship Id="rId2" Type="http://schemas.openxmlformats.org/officeDocument/2006/relationships/vmlDrawing" Target="../drawings/vmlDrawing334.vml"/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5.xml"/><Relationship Id="rId2" Type="http://schemas.openxmlformats.org/officeDocument/2006/relationships/vmlDrawing" Target="../drawings/vmlDrawing335.vml"/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6.xml"/><Relationship Id="rId2" Type="http://schemas.openxmlformats.org/officeDocument/2006/relationships/vmlDrawing" Target="../drawings/vmlDrawing336.vml"/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7.xml"/><Relationship Id="rId2" Type="http://schemas.openxmlformats.org/officeDocument/2006/relationships/vmlDrawing" Target="../drawings/vmlDrawing337.vml"/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8.xml"/><Relationship Id="rId2" Type="http://schemas.openxmlformats.org/officeDocument/2006/relationships/vmlDrawing" Target="../drawings/vmlDrawing338.vml"/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9.xml"/><Relationship Id="rId2" Type="http://schemas.openxmlformats.org/officeDocument/2006/relationships/vmlDrawing" Target="../drawings/vmlDrawing339.vml"/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0.xml"/><Relationship Id="rId2" Type="http://schemas.openxmlformats.org/officeDocument/2006/relationships/vmlDrawing" Target="../drawings/vmlDrawing340.vml"/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1.xml"/><Relationship Id="rId2" Type="http://schemas.openxmlformats.org/officeDocument/2006/relationships/vmlDrawing" Target="../drawings/vmlDrawing341.vml"/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2.xml"/><Relationship Id="rId2" Type="http://schemas.openxmlformats.org/officeDocument/2006/relationships/vmlDrawing" Target="../drawings/vmlDrawing342.vml"/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3.xml"/><Relationship Id="rId2" Type="http://schemas.openxmlformats.org/officeDocument/2006/relationships/vmlDrawing" Target="../drawings/vmlDrawing343.vml"/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4.xml"/><Relationship Id="rId2" Type="http://schemas.openxmlformats.org/officeDocument/2006/relationships/vmlDrawing" Target="../drawings/vmlDrawing344.vml"/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5.xml"/><Relationship Id="rId2" Type="http://schemas.openxmlformats.org/officeDocument/2006/relationships/vmlDrawing" Target="../drawings/vmlDrawing345.vml"/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6.xml"/><Relationship Id="rId2" Type="http://schemas.openxmlformats.org/officeDocument/2006/relationships/vmlDrawing" Target="../drawings/vmlDrawing346.vml"/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7.xml"/><Relationship Id="rId2" Type="http://schemas.openxmlformats.org/officeDocument/2006/relationships/vmlDrawing" Target="../drawings/vmlDrawing347.vml"/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8.xml"/><Relationship Id="rId2" Type="http://schemas.openxmlformats.org/officeDocument/2006/relationships/vmlDrawing" Target="../drawings/vmlDrawing348.vml"/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9.xml"/><Relationship Id="rId2" Type="http://schemas.openxmlformats.org/officeDocument/2006/relationships/vmlDrawing" Target="../drawings/vmlDrawing349.vml"/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0.xml"/><Relationship Id="rId2" Type="http://schemas.openxmlformats.org/officeDocument/2006/relationships/vmlDrawing" Target="../drawings/vmlDrawing350.vml"/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1.xml"/><Relationship Id="rId2" Type="http://schemas.openxmlformats.org/officeDocument/2006/relationships/vmlDrawing" Target="../drawings/vmlDrawing351.vml"/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2.xml"/><Relationship Id="rId2" Type="http://schemas.openxmlformats.org/officeDocument/2006/relationships/vmlDrawing" Target="../drawings/vmlDrawing352.vml"/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3.xml"/><Relationship Id="rId2" Type="http://schemas.openxmlformats.org/officeDocument/2006/relationships/vmlDrawing" Target="../drawings/vmlDrawing353.vml"/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4.xml"/><Relationship Id="rId2" Type="http://schemas.openxmlformats.org/officeDocument/2006/relationships/vmlDrawing" Target="../drawings/vmlDrawing354.vml"/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5.xml"/><Relationship Id="rId2" Type="http://schemas.openxmlformats.org/officeDocument/2006/relationships/vmlDrawing" Target="../drawings/vmlDrawing355.vml"/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6.xml"/><Relationship Id="rId2" Type="http://schemas.openxmlformats.org/officeDocument/2006/relationships/vmlDrawing" Target="../drawings/vmlDrawing356.vml"/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7.xml"/><Relationship Id="rId2" Type="http://schemas.openxmlformats.org/officeDocument/2006/relationships/vmlDrawing" Target="../drawings/vmlDrawing357.vml"/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8.xml"/><Relationship Id="rId2" Type="http://schemas.openxmlformats.org/officeDocument/2006/relationships/vmlDrawing" Target="../drawings/vmlDrawing358.vml"/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9.xml"/><Relationship Id="rId2" Type="http://schemas.openxmlformats.org/officeDocument/2006/relationships/vmlDrawing" Target="../drawings/vmlDrawing359.vml"/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0.xml"/><Relationship Id="rId2" Type="http://schemas.openxmlformats.org/officeDocument/2006/relationships/vmlDrawing" Target="../drawings/vmlDrawing360.vml"/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2.bin"/></Relationships>
</file>

<file path=xl/worksheets/_rels/sheet3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3.bin"/></Relationships>
</file>

<file path=xl/worksheets/_rels/sheet3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4.bin"/></Relationships>
</file>

<file path=xl/worksheets/_rels/sheet3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5.bin"/></Relationships>
</file>

<file path=xl/worksheets/_rels/sheet3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6.bin"/></Relationships>
</file>

<file path=xl/worksheets/_rels/sheet3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7.bin"/></Relationships>
</file>

<file path=xl/worksheets/_rels/sheet3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8.bin"/></Relationships>
</file>

<file path=xl/worksheets/_rels/sheet3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9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0.bin"/></Relationships>
</file>

<file path=xl/worksheets/_rels/sheet3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1.bin"/></Relationships>
</file>

<file path=xl/worksheets/_rels/sheet3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2.bin"/></Relationships>
</file>

<file path=xl/worksheets/_rels/sheet3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3.bin"/></Relationships>
</file>

<file path=xl/worksheets/_rels/sheet3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4.bin"/></Relationships>
</file>

<file path=xl/worksheets/_rels/sheet3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5.bin"/></Relationships>
</file>

<file path=xl/worksheets/_rels/sheet3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6.bin"/></Relationships>
</file>

<file path=xl/worksheets/_rels/sheet3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7.bin"/></Relationships>
</file>

<file path=xl/worksheets/_rels/sheet3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8.bin"/></Relationships>
</file>

<file path=xl/worksheets/_rels/sheet3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9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0.bin"/></Relationships>
</file>

<file path=xl/worksheets/_rels/sheet3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1.bin"/></Relationships>
</file>

<file path=xl/worksheets/_rels/sheet3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2.bin"/></Relationships>
</file>

<file path=xl/worksheets/_rels/sheet3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3.bin"/></Relationships>
</file>

<file path=xl/worksheets/_rels/sheet3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4.bin"/></Relationships>
</file>

<file path=xl/worksheets/_rels/sheet3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5.bin"/></Relationships>
</file>

<file path=xl/worksheets/_rels/sheet3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1.xml"/><Relationship Id="rId2" Type="http://schemas.openxmlformats.org/officeDocument/2006/relationships/vmlDrawing" Target="../drawings/vmlDrawing361.vml"/><Relationship Id="rId1" Type="http://schemas.openxmlformats.org/officeDocument/2006/relationships/printerSettings" Target="../printerSettings/printerSettings386.bin"/></Relationships>
</file>

<file path=xl/worksheets/_rels/sheet3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2.xml"/><Relationship Id="rId2" Type="http://schemas.openxmlformats.org/officeDocument/2006/relationships/vmlDrawing" Target="../drawings/vmlDrawing362.vml"/><Relationship Id="rId1" Type="http://schemas.openxmlformats.org/officeDocument/2006/relationships/printerSettings" Target="../printerSettings/printerSettings387.bin"/></Relationships>
</file>

<file path=xl/worksheets/_rels/sheet3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8.bin"/></Relationships>
</file>

<file path=xl/worksheets/_rels/sheet3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9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3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0.bin"/></Relationships>
</file>

<file path=xl/worksheets/_rels/sheet3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1.bin"/></Relationships>
</file>

<file path=xl/worksheets/_rels/sheet3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2.bin"/></Relationships>
</file>

<file path=xl/worksheets/_rels/sheet3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3.bin"/></Relationships>
</file>

<file path=xl/worksheets/_rels/sheet3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3.xml"/><Relationship Id="rId2" Type="http://schemas.openxmlformats.org/officeDocument/2006/relationships/vmlDrawing" Target="../drawings/vmlDrawing363.vml"/><Relationship Id="rId1" Type="http://schemas.openxmlformats.org/officeDocument/2006/relationships/printerSettings" Target="../printerSettings/printerSettings394.bin"/></Relationships>
</file>

<file path=xl/worksheets/_rels/sheet3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4.xml"/><Relationship Id="rId2" Type="http://schemas.openxmlformats.org/officeDocument/2006/relationships/vmlDrawing" Target="../drawings/vmlDrawing364.vml"/><Relationship Id="rId1" Type="http://schemas.openxmlformats.org/officeDocument/2006/relationships/printerSettings" Target="../printerSettings/printerSettings395.bin"/></Relationships>
</file>

<file path=xl/worksheets/_rels/sheet3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6.bin"/></Relationships>
</file>

<file path=xl/worksheets/_rels/sheet3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7.bin"/></Relationships>
</file>

<file path=xl/worksheets/_rels/sheet3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8.bin"/></Relationships>
</file>

<file path=xl/worksheets/_rels/sheet3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5.xml"/><Relationship Id="rId2" Type="http://schemas.openxmlformats.org/officeDocument/2006/relationships/vmlDrawing" Target="../drawings/vmlDrawing365.vml"/><Relationship Id="rId1" Type="http://schemas.openxmlformats.org/officeDocument/2006/relationships/printerSettings" Target="../printerSettings/printerSettings39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6.xml"/><Relationship Id="rId2" Type="http://schemas.openxmlformats.org/officeDocument/2006/relationships/vmlDrawing" Target="../drawings/vmlDrawing366.vml"/><Relationship Id="rId1" Type="http://schemas.openxmlformats.org/officeDocument/2006/relationships/printerSettings" Target="../printerSettings/printerSettings400.bin"/></Relationships>
</file>

<file path=xl/worksheets/_rels/sheet4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1.bin"/></Relationships>
</file>

<file path=xl/worksheets/_rels/sheet4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2.bin"/></Relationships>
</file>

<file path=xl/worksheets/_rels/sheet4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3.bin"/></Relationships>
</file>

<file path=xl/worksheets/_rels/sheet4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4.bin"/></Relationships>
</file>

<file path=xl/worksheets/_rels/sheet4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5.bin"/></Relationships>
</file>

<file path=xl/worksheets/_rels/sheet4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6.bin"/></Relationships>
</file>

<file path=xl/worksheets/_rels/sheet4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7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abSelected="1" topLeftCell="A3" zoomScale="80" zoomScaleNormal="80" workbookViewId="0">
      <selection activeCell="B43" sqref="B4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52765792</v>
      </c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251863252.25999999</v>
      </c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'20180208'!E10+'20180209'!E8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'20180208'!B11+'20180209'!B9</f>
        <v>1786917.8</v>
      </c>
      <c r="D11" s="1" t="s">
        <v>381</v>
      </c>
      <c r="E11" s="2">
        <f>E8+'20180208'!E11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'20180208'!B13+'20180209'!B12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B12+'20180208'!B15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/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2000000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52765792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-1290264</v>
      </c>
      <c r="G34" s="16" t="s">
        <v>296</v>
      </c>
      <c r="H34" s="2">
        <f>E40</f>
        <v>17539503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386986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14019</v>
      </c>
      <c r="G36" s="40" t="s">
        <v>298</v>
      </c>
      <c r="H36" s="41">
        <f>H34+H35</f>
        <v>17544660.605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-5246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17539503</v>
      </c>
    </row>
    <row r="41" spans="1:23" s="9" customFormat="1" x14ac:dyDescent="0.25">
      <c r="A41"/>
      <c r="B41"/>
      <c r="D41" s="1" t="s">
        <v>75</v>
      </c>
      <c r="E41" s="2">
        <v>17325398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-31618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-2494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499905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8" sqref="A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'20180126'!E10+'20180129'!E8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'20180126'!B11+'20180129'!B9</f>
        <v>1786917.8</v>
      </c>
      <c r="D11" s="1" t="s">
        <v>381</v>
      </c>
      <c r="E11" s="2">
        <f>E8+'20180126'!E11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'20180126'!B13+'20180129'!B12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B12+'20180126'!B15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11105176.869999999</v>
      </c>
    </row>
    <row r="18" spans="1:14" x14ac:dyDescent="0.25">
      <c r="G18" s="1" t="s">
        <v>12</v>
      </c>
      <c r="H18" s="2"/>
      <c r="I18" s="15">
        <v>431541</v>
      </c>
    </row>
    <row r="19" spans="1:14" x14ac:dyDescent="0.25">
      <c r="A19" s="2"/>
      <c r="G19" s="1" t="s">
        <v>24</v>
      </c>
      <c r="H19" s="2"/>
      <c r="I19" s="15">
        <f>I18+I17-I16</f>
        <v>13536717.869999999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67956446.379999995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-578077</v>
      </c>
      <c r="G34" s="16" t="s">
        <v>296</v>
      </c>
      <c r="H34" s="2">
        <f>E40</f>
        <v>17274136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-425001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-5972</v>
      </c>
      <c r="G36" s="40" t="s">
        <v>298</v>
      </c>
      <c r="H36" s="41">
        <f>H34+H35</f>
        <v>17279293.605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17274136</v>
      </c>
    </row>
    <row r="41" spans="1:23" s="9" customFormat="1" x14ac:dyDescent="0.25">
      <c r="A41"/>
      <c r="B41"/>
      <c r="D41" s="1" t="s">
        <v>75</v>
      </c>
      <c r="E41" s="2">
        <v>17112324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12199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11421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234538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B1" zoomScale="80" zoomScaleNormal="80" workbookViewId="0">
      <selection activeCell="J3" sqref="J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'20180125'!E10+'20180126'!E8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'20180125'!B11+'20180126'!B9</f>
        <v>1786917.8</v>
      </c>
      <c r="D11" s="1" t="s">
        <v>381</v>
      </c>
      <c r="E11" s="2">
        <f>E8+'20180125'!E11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'20180125'!B13+'20180126'!B12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-2848320</v>
      </c>
    </row>
    <row r="15" spans="1:10" x14ac:dyDescent="0.25">
      <c r="A15" s="1" t="s">
        <v>380</v>
      </c>
      <c r="B15" s="2">
        <f>B12+'20180125'!B15</f>
        <v>11353.189999999999</v>
      </c>
      <c r="G15" s="1"/>
      <c r="H15" s="1" t="s">
        <v>32</v>
      </c>
      <c r="I15" s="15">
        <f>I14+I13</f>
        <v>-2848320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11129188.869999999</v>
      </c>
    </row>
    <row r="18" spans="1:14" x14ac:dyDescent="0.25">
      <c r="G18" s="1" t="s">
        <v>12</v>
      </c>
      <c r="H18" s="2"/>
      <c r="I18" s="15">
        <v>428409</v>
      </c>
    </row>
    <row r="19" spans="1:14" x14ac:dyDescent="0.25">
      <c r="A19" s="2"/>
      <c r="G19" s="1" t="s">
        <v>24</v>
      </c>
      <c r="H19" s="2"/>
      <c r="I19" s="15">
        <f>I18+I17-I16</f>
        <v>13557597.869999999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67953314.379999995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-466684</v>
      </c>
      <c r="G34" s="16" t="s">
        <v>296</v>
      </c>
      <c r="H34" s="2">
        <f>E40</f>
        <v>17261938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-380949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-3612</v>
      </c>
      <c r="G36" s="40" t="s">
        <v>298</v>
      </c>
      <c r="H36" s="41">
        <f>H34+H35</f>
        <v>17267095.605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17261938</v>
      </c>
    </row>
    <row r="41" spans="1:23" s="9" customFormat="1" x14ac:dyDescent="0.25">
      <c r="A41"/>
      <c r="B41"/>
      <c r="D41" s="1" t="s">
        <v>75</v>
      </c>
      <c r="E41" s="2">
        <v>17100903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35356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-16785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222340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I21" sqref="I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56958684.119999997</v>
      </c>
      <c r="D4" s="1" t="s">
        <v>11</v>
      </c>
      <c r="E4" s="38">
        <v>20353359.030000001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11470015.82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'20180124'!E10+'20180125'!E8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'20180124'!B11+'20180125'!B9</f>
        <v>1786917.8</v>
      </c>
      <c r="D11" s="1" t="s">
        <v>381</v>
      </c>
      <c r="E11" s="2">
        <f>E8+'20180124'!E11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'20180124'!B13+'20180125'!B12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B12+'20180124'!B15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11111800.869999999</v>
      </c>
    </row>
    <row r="18" spans="1:14" x14ac:dyDescent="0.25">
      <c r="G18" s="1" t="s">
        <v>12</v>
      </c>
      <c r="H18" s="2"/>
      <c r="I18" s="15">
        <v>430677</v>
      </c>
    </row>
    <row r="19" spans="1:14" x14ac:dyDescent="0.25">
      <c r="A19" s="2"/>
      <c r="G19" s="1" t="s">
        <v>24</v>
      </c>
      <c r="H19" s="2"/>
      <c r="I19" s="15">
        <f>I18+I17-I16</f>
        <v>13542477.869999999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68859376.939999998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-871872</v>
      </c>
      <c r="G34" s="16" t="s">
        <v>296</v>
      </c>
      <c r="H34" s="2">
        <f>E40</f>
        <v>17226581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-300434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-3659</v>
      </c>
      <c r="G36" s="40" t="s">
        <v>298</v>
      </c>
      <c r="H36" s="41">
        <f>H34+H35</f>
        <v>17231738.605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-139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17226581</v>
      </c>
    </row>
    <row r="41" spans="1:23" s="9" customFormat="1" x14ac:dyDescent="0.25">
      <c r="A41"/>
      <c r="B41"/>
      <c r="D41" s="1" t="s">
        <v>75</v>
      </c>
      <c r="E41" s="2">
        <v>17117688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-84569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-124315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186983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56976640.829999998</v>
      </c>
      <c r="D4" s="1" t="s">
        <v>11</v>
      </c>
      <c r="E4" s="38">
        <v>20512754.460000001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256074101.09</v>
      </c>
      <c r="D5" s="1" t="s">
        <v>12</v>
      </c>
      <c r="E5" s="2">
        <v>11310620.390000001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'20180123'!E10+'20180124'!E8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'20180123'!B11+'20180124'!B9</f>
        <v>1786917.8</v>
      </c>
      <c r="D11" s="1" t="s">
        <v>381</v>
      </c>
      <c r="E11" s="2">
        <f>E8+'20180123'!E11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'20180123'!B13+'20180124'!B12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-2875500</v>
      </c>
    </row>
    <row r="15" spans="1:10" x14ac:dyDescent="0.25">
      <c r="A15" s="1" t="s">
        <v>380</v>
      </c>
      <c r="B15" s="2">
        <f>B12+'20180123'!B15</f>
        <v>11353.189999999999</v>
      </c>
      <c r="G15" s="1"/>
      <c r="H15" s="1" t="s">
        <v>32</v>
      </c>
      <c r="I15" s="15">
        <f>I14+I13</f>
        <v>-2875500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11122357.869999999</v>
      </c>
    </row>
    <row r="18" spans="1:14" x14ac:dyDescent="0.25">
      <c r="G18" s="1" t="s">
        <v>12</v>
      </c>
      <c r="H18" s="2"/>
      <c r="I18" s="15">
        <v>429300</v>
      </c>
    </row>
    <row r="19" spans="1:14" x14ac:dyDescent="0.25">
      <c r="A19" s="2"/>
      <c r="G19" s="1" t="s">
        <v>24</v>
      </c>
      <c r="H19" s="2"/>
      <c r="I19" s="15">
        <f>I18+I17-I16</f>
        <v>13551657.869999999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68716561.219999999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-723608</v>
      </c>
      <c r="G34" s="16" t="s">
        <v>296</v>
      </c>
      <c r="H34" s="2">
        <f>E40</f>
        <v>17311150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-348542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-5207</v>
      </c>
      <c r="G36" s="40" t="s">
        <v>298</v>
      </c>
      <c r="H36" s="41">
        <f>H34+H35</f>
        <v>17316307.605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182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17311150</v>
      </c>
    </row>
    <row r="41" spans="1:23" s="9" customFormat="1" x14ac:dyDescent="0.25">
      <c r="A41"/>
      <c r="B41"/>
      <c r="D41" s="1" t="s">
        <v>75</v>
      </c>
      <c r="E41" s="2">
        <v>17242003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122300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146017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122300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271552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4" sqref="B8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56186545.590000004</v>
      </c>
      <c r="D4" s="1" t="s">
        <v>11</v>
      </c>
      <c r="E4" s="38">
        <v>21296403.43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255284005.84999999</v>
      </c>
      <c r="D5" s="1" t="s">
        <v>12</v>
      </c>
      <c r="E5" s="2">
        <v>10526971.42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'20180122'!E10+'20180123'!E8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'20180122'!B11+'20180123'!B9</f>
        <v>1786917.8</v>
      </c>
      <c r="D11" s="1" t="s">
        <v>381</v>
      </c>
      <c r="E11" s="2">
        <f>E8+'20180122'!E11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'20180122'!B13+'20180123'!B12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-2824020</v>
      </c>
    </row>
    <row r="15" spans="1:10" x14ac:dyDescent="0.25">
      <c r="A15" s="1" t="s">
        <v>380</v>
      </c>
      <c r="B15" s="2">
        <f>B12+'20180122'!B15</f>
        <v>11353.189999999999</v>
      </c>
      <c r="G15" s="1"/>
      <c r="H15" s="1" t="s">
        <v>32</v>
      </c>
      <c r="I15" s="15">
        <f>I14+I13</f>
        <v>-2824020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11166034.869999999</v>
      </c>
    </row>
    <row r="18" spans="1:14" x14ac:dyDescent="0.25">
      <c r="G18" s="1" t="s">
        <v>12</v>
      </c>
      <c r="H18" s="2"/>
      <c r="I18" s="15">
        <v>423603</v>
      </c>
    </row>
    <row r="19" spans="1:14" x14ac:dyDescent="0.25">
      <c r="A19" s="2"/>
      <c r="G19" s="1" t="s">
        <v>24</v>
      </c>
      <c r="H19" s="2"/>
      <c r="I19" s="15">
        <f>I18+I17-I16</f>
        <v>13589637.869999999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67137120.010000005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-316982</v>
      </c>
      <c r="G34" s="16" t="s">
        <v>296</v>
      </c>
      <c r="H34" s="2">
        <f>E40</f>
        <v>17309806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-310195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-2851</v>
      </c>
      <c r="G36" s="40" t="s">
        <v>298</v>
      </c>
      <c r="H36" s="41">
        <f>H34+H35</f>
        <v>17314963.605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-215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17309806</v>
      </c>
    </row>
    <row r="41" spans="1:23" s="9" customFormat="1" x14ac:dyDescent="0.25">
      <c r="A41"/>
      <c r="B41"/>
      <c r="D41" s="1" t="s">
        <v>75</v>
      </c>
      <c r="E41" s="2">
        <v>17221743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120956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125758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120956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270208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I21" sqref="I21: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55899238.229999997</v>
      </c>
      <c r="D4" s="1" t="s">
        <v>11</v>
      </c>
      <c r="E4" s="38">
        <v>21535640.879999999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254996698.49000001</v>
      </c>
      <c r="D5" s="1" t="s">
        <v>12</v>
      </c>
      <c r="E5" s="2">
        <v>10287733.970000001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'20180119'!E10+'20180122'!E8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'20180119'!B11+'20180122'!B9</f>
        <v>1786917.8</v>
      </c>
      <c r="D11" s="1" t="s">
        <v>381</v>
      </c>
      <c r="E11" s="2">
        <f>E8+'20180119'!E11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'20180119'!B13+'20180122'!B12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-2817720</v>
      </c>
    </row>
    <row r="15" spans="1:10" x14ac:dyDescent="0.25">
      <c r="A15" s="1" t="s">
        <v>380</v>
      </c>
      <c r="B15" s="2">
        <f>B12+'20180119'!B15</f>
        <v>11353.189999999999</v>
      </c>
      <c r="G15" s="1"/>
      <c r="H15" s="1" t="s">
        <v>32</v>
      </c>
      <c r="I15" s="15">
        <f>I14+I13</f>
        <v>-2817720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11173279.869999999</v>
      </c>
    </row>
    <row r="18" spans="1:14" x14ac:dyDescent="0.25">
      <c r="G18" s="1" t="s">
        <v>12</v>
      </c>
      <c r="H18" s="2"/>
      <c r="I18" s="15">
        <v>422658</v>
      </c>
    </row>
    <row r="19" spans="1:14" x14ac:dyDescent="0.25">
      <c r="A19" s="2"/>
      <c r="G19" s="1" t="s">
        <v>24</v>
      </c>
      <c r="H19" s="2"/>
      <c r="I19" s="15">
        <f>I18+I17-I16</f>
        <v>13595937.869999999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66609630.199999996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-135004</v>
      </c>
      <c r="G34" s="16" t="s">
        <v>296</v>
      </c>
      <c r="H34" s="2">
        <f>E40</f>
        <v>17188850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-281368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-2323</v>
      </c>
      <c r="G36" s="40" t="s">
        <v>298</v>
      </c>
      <c r="H36" s="41">
        <f>H34+H35</f>
        <v>17194007.605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-237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17188850</v>
      </c>
    </row>
    <row r="41" spans="1:23" s="9" customFormat="1" x14ac:dyDescent="0.25">
      <c r="A41"/>
      <c r="B41"/>
      <c r="D41" s="1" t="s">
        <v>75</v>
      </c>
      <c r="E41" s="2">
        <v>17095985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20767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-7040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-26830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149252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B34" sqref="B34: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56049845.329999998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60642453.57</v>
      </c>
      <c r="D4" s="1" t="s">
        <v>11</v>
      </c>
      <c r="E4" s="38">
        <v>21675278.27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254871001.52000001</v>
      </c>
      <c r="D5" s="1" t="s">
        <v>12</v>
      </c>
      <c r="E5" s="2">
        <v>10148096.58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1998.4</v>
      </c>
      <c r="G8" s="1"/>
      <c r="H8" s="1"/>
    </row>
    <row r="9" spans="1:10" x14ac:dyDescent="0.25">
      <c r="A9" s="1" t="s">
        <v>82</v>
      </c>
      <c r="B9" s="2">
        <v>47614.93</v>
      </c>
      <c r="D9" s="1" t="s">
        <v>88</v>
      </c>
      <c r="E9" s="3">
        <v>1279</v>
      </c>
      <c r="H9" s="1"/>
    </row>
    <row r="10" spans="1:10" x14ac:dyDescent="0.25">
      <c r="A10" s="1" t="s">
        <v>83</v>
      </c>
      <c r="B10" s="2">
        <v>143000000</v>
      </c>
      <c r="D10" s="1" t="s">
        <v>85</v>
      </c>
      <c r="E10" s="2">
        <f>'20180118'!E10+'20180119'!E8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'20180118'!B11+'20180119'!B9</f>
        <v>1786917.8</v>
      </c>
      <c r="D11" s="1" t="s">
        <v>381</v>
      </c>
      <c r="E11" s="2">
        <f>E8+'20180118'!E11</f>
        <v>24150.400000000001</v>
      </c>
      <c r="G11" s="1"/>
      <c r="H11" s="1" t="s">
        <v>43</v>
      </c>
      <c r="I11" s="3">
        <f>SUM(J4:J9)</f>
        <v>-3</v>
      </c>
    </row>
    <row r="12" spans="1:10" x14ac:dyDescent="0.25">
      <c r="A12" s="1" t="s">
        <v>86</v>
      </c>
      <c r="B12" s="18">
        <v>333.22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'20180118'!B13+'20180119'!B12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-2813760</v>
      </c>
    </row>
    <row r="15" spans="1:10" x14ac:dyDescent="0.25">
      <c r="A15" s="1" t="s">
        <v>380</v>
      </c>
      <c r="B15" s="2">
        <f>B12+'20180118'!B15</f>
        <v>11353.189999999999</v>
      </c>
      <c r="G15" s="1"/>
      <c r="H15" s="1" t="s">
        <v>32</v>
      </c>
      <c r="I15" s="15">
        <f>I14+I13</f>
        <v>-2813760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11191288.869999999</v>
      </c>
    </row>
    <row r="18" spans="1:14" x14ac:dyDescent="0.25">
      <c r="G18" s="1" t="s">
        <v>12</v>
      </c>
      <c r="H18" s="2"/>
      <c r="I18" s="15">
        <v>420309</v>
      </c>
    </row>
    <row r="19" spans="1:14" x14ac:dyDescent="0.25">
      <c r="A19" s="2"/>
      <c r="G19" s="1" t="s">
        <v>24</v>
      </c>
      <c r="H19" s="2"/>
      <c r="I19" s="15">
        <f>I18+I17-I16</f>
        <v>13611597.869999999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71210859.150000006</v>
      </c>
      <c r="G26" s="1"/>
      <c r="H26" s="1" t="s">
        <v>355</v>
      </c>
      <c r="I26" s="2">
        <v>151.21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2482.83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-92544</v>
      </c>
      <c r="G34" s="16" t="s">
        <v>296</v>
      </c>
      <c r="H34" s="2">
        <f>E40</f>
        <v>17168083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-268042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-1694</v>
      </c>
      <c r="G36" s="40" t="s">
        <v>298</v>
      </c>
      <c r="H36" s="41">
        <f>H34+H35</f>
        <v>17173240.605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17168083</v>
      </c>
    </row>
    <row r="41" spans="1:23" s="9" customFormat="1" x14ac:dyDescent="0.25">
      <c r="A41"/>
      <c r="B41"/>
      <c r="D41" s="1" t="s">
        <v>75</v>
      </c>
      <c r="E41" s="2">
        <v>17103025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-29015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-46007</v>
      </c>
    </row>
    <row r="44" spans="1:23" x14ac:dyDescent="0.25">
      <c r="A44" s="8" t="s">
        <v>233</v>
      </c>
      <c r="D44" s="1" t="s">
        <v>375</v>
      </c>
      <c r="E44" s="2">
        <v>30467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-59482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128485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28490332.25</v>
      </c>
      <c r="D3" s="1" t="s">
        <v>1</v>
      </c>
      <c r="E3" s="18">
        <v>38516567.490000002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60642453.509999998</v>
      </c>
      <c r="D4" s="1" t="s">
        <v>11</v>
      </c>
      <c r="E4" s="38">
        <v>26390070.329999998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248150983.46000001</v>
      </c>
      <c r="D5" s="1" t="s">
        <v>12</v>
      </c>
      <c r="E5" s="2">
        <v>12126497.16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5803.2</v>
      </c>
      <c r="G8" s="1"/>
      <c r="H8" s="1"/>
    </row>
    <row r="9" spans="1:10" x14ac:dyDescent="0.25">
      <c r="A9" s="1" t="s">
        <v>82</v>
      </c>
      <c r="B9" s="2">
        <v>18197.7</v>
      </c>
      <c r="D9" s="1" t="s">
        <v>88</v>
      </c>
      <c r="E9" s="3">
        <v>3972</v>
      </c>
      <c r="H9" s="1"/>
    </row>
    <row r="10" spans="1:10" x14ac:dyDescent="0.25">
      <c r="A10" s="1" t="s">
        <v>83</v>
      </c>
      <c r="B10" s="2">
        <v>132000000</v>
      </c>
      <c r="D10" s="1" t="s">
        <v>85</v>
      </c>
      <c r="E10" s="2">
        <f>'20180117'!E10+'20180118'!E8</f>
        <v>777169.09999999939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'20180117'!B11+'20180118'!B9</f>
        <v>1739302.87</v>
      </c>
      <c r="D11" s="1" t="s">
        <v>381</v>
      </c>
      <c r="E11" s="2">
        <f>E8+'20180117'!E11</f>
        <v>22152</v>
      </c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>
        <v>1452.64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'20180117'!B13+'20180118'!B12</f>
        <v>280377.19</v>
      </c>
      <c r="E13" s="2"/>
      <c r="G13" s="1"/>
      <c r="H13" s="1" t="s">
        <v>30</v>
      </c>
      <c r="I13" s="15">
        <v>5562480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-1854840</v>
      </c>
    </row>
    <row r="15" spans="1:10" x14ac:dyDescent="0.25">
      <c r="A15" s="1" t="s">
        <v>380</v>
      </c>
      <c r="B15" s="2">
        <f>B12+'20180117'!B15</f>
        <v>11019.97</v>
      </c>
      <c r="G15" s="1"/>
      <c r="H15" s="1" t="s">
        <v>32</v>
      </c>
      <c r="I15" s="15">
        <f>I14+I13</f>
        <v>3707640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10733170.08</v>
      </c>
    </row>
    <row r="18" spans="1:14" x14ac:dyDescent="0.25">
      <c r="G18" s="1" t="s">
        <v>12</v>
      </c>
      <c r="H18" s="2"/>
      <c r="I18" s="15">
        <v>834372</v>
      </c>
    </row>
    <row r="19" spans="1:14" x14ac:dyDescent="0.25">
      <c r="A19" s="2"/>
      <c r="G19" s="1" t="s">
        <v>24</v>
      </c>
      <c r="H19" s="2"/>
      <c r="I19" s="15">
        <f>I18+I17-I16</f>
        <v>13567542.08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466437.69</v>
      </c>
      <c r="N21" s="2"/>
    </row>
    <row r="22" spans="1:14" x14ac:dyDescent="0.25">
      <c r="G22" s="1"/>
      <c r="H22" s="1" t="s">
        <v>39</v>
      </c>
      <c r="I22" s="15">
        <v>109489.36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611165.9</v>
      </c>
    </row>
    <row r="26" spans="1:14" x14ac:dyDescent="0.25">
      <c r="A26" s="1" t="s">
        <v>71</v>
      </c>
      <c r="B26" s="2">
        <f>B4+E5+I18</f>
        <v>73603322.670000002</v>
      </c>
      <c r="G26" s="1"/>
      <c r="H26" s="1" t="s">
        <v>355</v>
      </c>
      <c r="I26" s="2">
        <v>668.2</v>
      </c>
    </row>
    <row r="27" spans="1:14" x14ac:dyDescent="0.25">
      <c r="A27" s="1" t="s">
        <v>90</v>
      </c>
      <c r="B27" s="2">
        <f>$B$13+$E$10+$I$25</f>
        <v>1668712.1899999995</v>
      </c>
      <c r="H27" s="1" t="s">
        <v>382</v>
      </c>
      <c r="I27" s="2">
        <f>I22-'20180102'!I22</f>
        <v>6607.1499999999942</v>
      </c>
    </row>
    <row r="28" spans="1:14" x14ac:dyDescent="0.25">
      <c r="A28" s="1" t="s">
        <v>356</v>
      </c>
      <c r="B28" s="2">
        <f>B12+E8+I26</f>
        <v>7924.04</v>
      </c>
    </row>
    <row r="29" spans="1:14" x14ac:dyDescent="0.25">
      <c r="A29" s="1" t="s">
        <v>383</v>
      </c>
      <c r="B29" s="2">
        <f>B15+E11+I27</f>
        <v>39779.119999999995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-705321</v>
      </c>
      <c r="G34" s="16" t="s">
        <v>296</v>
      </c>
      <c r="H34" s="2">
        <f>E40</f>
        <v>17197098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-1195309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-7903</v>
      </c>
      <c r="G36" s="40" t="s">
        <v>298</v>
      </c>
      <c r="H36" s="41">
        <f>H34+H35</f>
        <v>17202255.605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6433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17197098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-564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-19538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18974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157500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24203055.09</v>
      </c>
      <c r="D3" s="1" t="s">
        <v>1</v>
      </c>
      <c r="E3" s="18">
        <v>42179928.490000002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89431449.840000004</v>
      </c>
      <c r="D4" s="1" t="s">
        <v>11</v>
      </c>
      <c r="E4" s="38">
        <v>21277414.809999999</v>
      </c>
      <c r="H4" s="1" t="s">
        <v>370</v>
      </c>
      <c r="I4" s="13">
        <v>7</v>
      </c>
      <c r="J4" s="13"/>
    </row>
    <row r="5" spans="1:10" x14ac:dyDescent="0.25">
      <c r="A5" s="1" t="s">
        <v>3</v>
      </c>
      <c r="B5" s="2">
        <v>238646389.83000001</v>
      </c>
      <c r="D5" s="1" t="s">
        <v>12</v>
      </c>
      <c r="E5" s="2">
        <v>27682117.260000002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149214939.99000001</v>
      </c>
      <c r="D6" s="1" t="s">
        <v>4</v>
      </c>
      <c r="E6" s="2">
        <v>11000000</v>
      </c>
      <c r="H6" s="1" t="s">
        <v>323</v>
      </c>
      <c r="I6" s="13">
        <v>5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10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3507.2</v>
      </c>
      <c r="G8" s="1"/>
      <c r="H8" s="1"/>
    </row>
    <row r="9" spans="1:10" x14ac:dyDescent="0.25">
      <c r="A9" s="1" t="s">
        <v>82</v>
      </c>
      <c r="B9" s="2">
        <v>11884.9</v>
      </c>
      <c r="D9" s="1" t="s">
        <v>88</v>
      </c>
      <c r="E9" s="3">
        <v>2192</v>
      </c>
      <c r="H9" s="1"/>
    </row>
    <row r="10" spans="1:10" x14ac:dyDescent="0.25">
      <c r="A10" s="1" t="s">
        <v>83</v>
      </c>
      <c r="B10" s="2">
        <v>125000000</v>
      </c>
      <c r="D10" s="1" t="s">
        <v>85</v>
      </c>
      <c r="E10" s="2">
        <f>'20180116'!E10+'20180117'!E8</f>
        <v>771365.89999999944</v>
      </c>
      <c r="G10" s="1"/>
      <c r="H10" s="1" t="s">
        <v>42</v>
      </c>
      <c r="I10" s="3">
        <f>SUMIF(I4:I9,"&gt;=0")</f>
        <v>22</v>
      </c>
    </row>
    <row r="11" spans="1:10" x14ac:dyDescent="0.25">
      <c r="A11" s="1" t="s">
        <v>84</v>
      </c>
      <c r="B11" s="2">
        <f>'20180116'!B11+'20180117'!B9</f>
        <v>1721105.1700000002</v>
      </c>
      <c r="D11" s="1" t="s">
        <v>381</v>
      </c>
      <c r="E11" s="2">
        <f>E8+'20180116'!E11</f>
        <v>16348.8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1319.67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'20180116'!B13+'20180117'!B12</f>
        <v>278924.55</v>
      </c>
      <c r="E13" s="2"/>
      <c r="G13" s="1"/>
      <c r="H13" s="1" t="s">
        <v>30</v>
      </c>
      <c r="I13" s="15">
        <v>20430480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-6508980</v>
      </c>
    </row>
    <row r="15" spans="1:10" x14ac:dyDescent="0.25">
      <c r="A15" s="1" t="s">
        <v>380</v>
      </c>
      <c r="B15" s="2">
        <f>B12+'20180116'!B15</f>
        <v>9567.33</v>
      </c>
      <c r="G15" s="1"/>
      <c r="H15" s="1" t="s">
        <v>32</v>
      </c>
      <c r="I15" s="15">
        <f>I14+I13</f>
        <v>13921500</v>
      </c>
    </row>
    <row r="16" spans="1:10" x14ac:dyDescent="0.25">
      <c r="B16" s="2"/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17336341.280000001</v>
      </c>
    </row>
    <row r="18" spans="1:14" x14ac:dyDescent="0.25">
      <c r="G18" s="1" t="s">
        <v>12</v>
      </c>
      <c r="H18" s="2"/>
      <c r="I18" s="15">
        <v>3046158</v>
      </c>
    </row>
    <row r="19" spans="1:14" x14ac:dyDescent="0.25">
      <c r="A19" s="2"/>
      <c r="G19" s="1" t="s">
        <v>24</v>
      </c>
      <c r="H19" s="2"/>
      <c r="I19" s="15">
        <f>I18+I17-I16</f>
        <v>13382499.280000001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463541.26</v>
      </c>
      <c r="N21" s="2"/>
    </row>
    <row r="22" spans="1:14" x14ac:dyDescent="0.25">
      <c r="G22" s="1"/>
      <c r="H22" s="1" t="s">
        <v>39</v>
      </c>
      <c r="I22" s="15">
        <v>108821.16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607601.27</v>
      </c>
    </row>
    <row r="26" spans="1:14" x14ac:dyDescent="0.25">
      <c r="A26" s="1" t="s">
        <v>71</v>
      </c>
      <c r="B26" s="2">
        <f>B4+E5+I18</f>
        <v>120159725.10000001</v>
      </c>
      <c r="G26" s="1"/>
      <c r="H26" s="1" t="s">
        <v>355</v>
      </c>
      <c r="I26" s="2">
        <v>593.83000000000004</v>
      </c>
    </row>
    <row r="27" spans="1:14" x14ac:dyDescent="0.25">
      <c r="A27" s="1" t="s">
        <v>90</v>
      </c>
      <c r="B27" s="2">
        <f>$B$13+$E$10+$I$25</f>
        <v>1657891.7199999995</v>
      </c>
      <c r="H27" s="1" t="s">
        <v>382</v>
      </c>
      <c r="I27" s="2">
        <f>I22-'20180102'!I22</f>
        <v>5938.9499999999971</v>
      </c>
    </row>
    <row r="28" spans="1:14" x14ac:dyDescent="0.25">
      <c r="A28" s="1" t="s">
        <v>356</v>
      </c>
      <c r="B28" s="2">
        <f>B12+E8+I26</f>
        <v>5420.7</v>
      </c>
    </row>
    <row r="29" spans="1:14" x14ac:dyDescent="0.25">
      <c r="A29" s="1" t="s">
        <v>383</v>
      </c>
      <c r="B29" s="2">
        <f>B15+E11+I27</f>
        <v>31855.079999999994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1458</v>
      </c>
      <c r="D34" s="1" t="s">
        <v>78</v>
      </c>
      <c r="E34" s="2">
        <v>-2219262</v>
      </c>
      <c r="G34" s="16" t="s">
        <v>296</v>
      </c>
      <c r="H34" s="2">
        <f>E40</f>
        <v>17197662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365</v>
      </c>
      <c r="D35" s="1" t="s">
        <v>182</v>
      </c>
      <c r="E35" s="10">
        <v>-1619064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3142</v>
      </c>
      <c r="D36" s="1" t="s">
        <v>80</v>
      </c>
      <c r="E36" s="10">
        <v>-45282</v>
      </c>
      <c r="G36" s="40" t="s">
        <v>298</v>
      </c>
      <c r="H36" s="41">
        <f>H34+H35</f>
        <v>17202819.605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2576</v>
      </c>
      <c r="D37" s="1" t="s">
        <v>81</v>
      </c>
      <c r="E37" s="2">
        <v>7525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7541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17197662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-66884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-55548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-11336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158064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16932761.899999999</v>
      </c>
      <c r="D3" s="1" t="s">
        <v>1</v>
      </c>
      <c r="E3" s="18">
        <v>45189430.719999999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108056047.53</v>
      </c>
      <c r="D4" s="1" t="s">
        <v>11</v>
      </c>
      <c r="E4" s="38">
        <v>17507313.460000001</v>
      </c>
      <c r="H4" s="1" t="s">
        <v>370</v>
      </c>
      <c r="I4" s="13">
        <v>27</v>
      </c>
      <c r="J4" s="13"/>
    </row>
    <row r="5" spans="1:10" x14ac:dyDescent="0.25">
      <c r="A5" s="1" t="s">
        <v>3</v>
      </c>
      <c r="B5" s="2">
        <v>237998926.55000001</v>
      </c>
      <c r="D5" s="1" t="s">
        <v>12</v>
      </c>
      <c r="E5" s="2">
        <v>27682117.260000002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129942879.02</v>
      </c>
      <c r="D6" s="1" t="s">
        <v>4</v>
      </c>
      <c r="E6" s="2">
        <v>11000000</v>
      </c>
      <c r="H6" s="1" t="s">
        <v>323</v>
      </c>
      <c r="I6" s="13">
        <v>5</v>
      </c>
      <c r="J6" s="13">
        <v>-7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4792</v>
      </c>
      <c r="G8" s="1"/>
      <c r="H8" s="1"/>
    </row>
    <row r="9" spans="1:10" x14ac:dyDescent="0.25">
      <c r="A9" s="1" t="s">
        <v>82</v>
      </c>
      <c r="B9" s="2">
        <v>10117.120000000001</v>
      </c>
      <c r="D9" s="1" t="s">
        <v>88</v>
      </c>
      <c r="E9" s="3">
        <v>3073</v>
      </c>
      <c r="H9" s="1"/>
    </row>
    <row r="10" spans="1:10" x14ac:dyDescent="0.25">
      <c r="A10" s="1" t="s">
        <v>83</v>
      </c>
      <c r="B10" s="2">
        <v>113000000</v>
      </c>
      <c r="D10" s="1" t="s">
        <v>85</v>
      </c>
      <c r="E10" s="2">
        <f>'20180115'!E10+'20180116'!E8</f>
        <v>767858.69999999949</v>
      </c>
      <c r="G10" s="1"/>
      <c r="H10" s="1" t="s">
        <v>42</v>
      </c>
      <c r="I10" s="3">
        <f>SUMIF(I4:I9,"&gt;=0")</f>
        <v>48</v>
      </c>
    </row>
    <row r="11" spans="1:10" x14ac:dyDescent="0.25">
      <c r="A11" s="1" t="s">
        <v>84</v>
      </c>
      <c r="B11" s="2">
        <f>'20180115'!B11+'20180116'!B9</f>
        <v>1709220.2700000003</v>
      </c>
      <c r="D11" s="1" t="s">
        <v>381</v>
      </c>
      <c r="E11" s="2">
        <f>E8+'20180115'!E11</f>
        <v>12841.599999999999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1379.68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'20180115'!B13+'20180116'!B12</f>
        <v>277604.88</v>
      </c>
      <c r="E13" s="2"/>
      <c r="G13" s="1"/>
      <c r="H13" s="1" t="s">
        <v>30</v>
      </c>
      <c r="I13" s="15">
        <v>44113860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-6451620</v>
      </c>
    </row>
    <row r="15" spans="1:10" x14ac:dyDescent="0.25">
      <c r="A15" s="1" t="s">
        <v>380</v>
      </c>
      <c r="B15" s="2">
        <f>B12+'20180115'!B15</f>
        <v>8247.66</v>
      </c>
      <c r="G15" s="1"/>
      <c r="H15" s="1" t="s">
        <v>32</v>
      </c>
      <c r="I15" s="15">
        <f>I14+I13</f>
        <v>37662240</v>
      </c>
    </row>
    <row r="16" spans="1:10" x14ac:dyDescent="0.25">
      <c r="B16" s="2"/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13768973.109999999</v>
      </c>
    </row>
    <row r="18" spans="1:14" x14ac:dyDescent="0.25">
      <c r="G18" s="1" t="s">
        <v>12</v>
      </c>
      <c r="H18" s="2"/>
      <c r="I18" s="15">
        <v>6632118</v>
      </c>
    </row>
    <row r="19" spans="1:14" x14ac:dyDescent="0.25">
      <c r="A19" s="2"/>
      <c r="G19" s="1" t="s">
        <v>24</v>
      </c>
      <c r="H19" s="2"/>
      <c r="I19" s="15">
        <f>I18+I17-I16</f>
        <v>13401091.109999999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460967.33</v>
      </c>
      <c r="N21" s="2"/>
    </row>
    <row r="22" spans="1:14" x14ac:dyDescent="0.25">
      <c r="G22" s="1"/>
      <c r="H22" s="1" t="s">
        <v>39</v>
      </c>
      <c r="I22" s="15">
        <v>108227.33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604433.51</v>
      </c>
    </row>
    <row r="26" spans="1:14" x14ac:dyDescent="0.25">
      <c r="A26" s="1" t="s">
        <v>71</v>
      </c>
      <c r="B26" s="2">
        <f>B4+E5+I18</f>
        <v>142370282.78999999</v>
      </c>
      <c r="G26" s="1"/>
      <c r="H26" s="1" t="s">
        <v>355</v>
      </c>
      <c r="I26" s="2">
        <v>530.05999999999995</v>
      </c>
    </row>
    <row r="27" spans="1:14" x14ac:dyDescent="0.25">
      <c r="A27" s="1" t="s">
        <v>90</v>
      </c>
      <c r="B27" s="2">
        <f>$B$13+$E$10+$I$25</f>
        <v>1649897.0899999994</v>
      </c>
      <c r="H27" s="1" t="s">
        <v>382</v>
      </c>
      <c r="I27" s="2">
        <f>I26+'20180115'!I27</f>
        <v>5345.1200000000008</v>
      </c>
    </row>
    <row r="28" spans="1:14" x14ac:dyDescent="0.25">
      <c r="A28" s="1" t="s">
        <v>356</v>
      </c>
      <c r="B28" s="2">
        <f>B12+E8+I26</f>
        <v>6701.74</v>
      </c>
    </row>
    <row r="29" spans="1:14" x14ac:dyDescent="0.25">
      <c r="A29" s="1" t="s">
        <v>383</v>
      </c>
      <c r="B29" s="2">
        <f>B15+E11+I27</f>
        <v>26434.379999999997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1800</v>
      </c>
      <c r="D34" s="1" t="s">
        <v>78</v>
      </c>
      <c r="E34" s="2">
        <v>2057990</v>
      </c>
      <c r="G34" s="16" t="s">
        <v>296</v>
      </c>
      <c r="H34" s="2">
        <f>E40</f>
        <v>17264791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517</v>
      </c>
      <c r="D35" s="1" t="s">
        <v>182</v>
      </c>
      <c r="E35" s="10">
        <v>-1401386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4754</v>
      </c>
      <c r="D36" s="1" t="s">
        <v>80</v>
      </c>
      <c r="E36" s="10">
        <v>-41193</v>
      </c>
      <c r="G36" s="40" t="s">
        <v>298</v>
      </c>
      <c r="H36" s="41">
        <f>H34+H35</f>
        <v>17269948.605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2632</v>
      </c>
      <c r="D37" s="1" t="s">
        <v>81</v>
      </c>
      <c r="E37" s="2">
        <v>7835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9703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17264791</v>
      </c>
    </row>
    <row r="41" spans="1:23" s="9" customFormat="1" x14ac:dyDescent="0.25">
      <c r="A41"/>
      <c r="B41"/>
      <c r="D41" s="1" t="s">
        <v>75</v>
      </c>
      <c r="E41" s="2">
        <v>17157219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-397853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-379970</v>
      </c>
    </row>
    <row r="44" spans="1:23" x14ac:dyDescent="0.25">
      <c r="A44" s="8" t="s">
        <v>233</v>
      </c>
      <c r="D44" s="1" t="s">
        <v>375</v>
      </c>
      <c r="E44" s="2">
        <v>-67297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-330556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225193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4" zoomScale="80" zoomScaleNormal="80" workbookViewId="0">
      <selection activeCell="A44" sqref="A4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54283134.329999998</v>
      </c>
      <c r="D4" s="1" t="s">
        <v>11</v>
      </c>
      <c r="E4" s="38">
        <v>23161797.359999999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253380594.58999997</v>
      </c>
      <c r="D5" s="1" t="s">
        <v>12</v>
      </c>
      <c r="E5" s="2">
        <v>8661577.4900000002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'20180207'!E10+'20180208'!E8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'20180207'!B11+'20180208'!B9</f>
        <v>1786917.8</v>
      </c>
      <c r="D11" s="1" t="s">
        <v>381</v>
      </c>
      <c r="E11" s="2">
        <f>E8+'20180207'!E11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'20180207'!B13+'20180208'!B12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-2727360</v>
      </c>
    </row>
    <row r="15" spans="1:10" x14ac:dyDescent="0.25">
      <c r="A15" s="1" t="s">
        <v>380</v>
      </c>
      <c r="B15" s="2">
        <f>B12+'20180207'!B15</f>
        <v>11353.189999999999</v>
      </c>
      <c r="G15" s="1"/>
      <c r="H15" s="1" t="s">
        <v>32</v>
      </c>
      <c r="I15" s="15">
        <f>I14+I13</f>
        <v>-2727360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11277193.869999999</v>
      </c>
    </row>
    <row r="18" spans="1:14" x14ac:dyDescent="0.25">
      <c r="G18" s="1" t="s">
        <v>12</v>
      </c>
      <c r="H18" s="2"/>
      <c r="I18" s="15">
        <v>409104</v>
      </c>
    </row>
    <row r="19" spans="1:14" x14ac:dyDescent="0.25">
      <c r="A19" s="2"/>
      <c r="G19" s="1" t="s">
        <v>24</v>
      </c>
      <c r="H19" s="2"/>
      <c r="I19" s="15">
        <f>I18+I17-I16</f>
        <v>13686297.869999999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63353815.82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-478631</v>
      </c>
      <c r="G34" s="16" t="s">
        <v>296</v>
      </c>
      <c r="H34" s="2">
        <f>E40</f>
        <v>17571121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113553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7554</v>
      </c>
      <c r="G36" s="40" t="s">
        <v>298</v>
      </c>
      <c r="H36" s="41">
        <f>H34+H35</f>
        <v>17576278.605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-3224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17571121</v>
      </c>
    </row>
    <row r="41" spans="1:23" s="9" customFormat="1" x14ac:dyDescent="0.25">
      <c r="A41"/>
      <c r="B41"/>
      <c r="D41" s="1" t="s">
        <v>75</v>
      </c>
      <c r="E41" s="2">
        <v>17327892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59328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-100104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531523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75" sqref="B7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12201183.470000001</v>
      </c>
      <c r="D3" s="1" t="s">
        <v>1</v>
      </c>
      <c r="E3" s="18">
        <v>50252707.729999997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135583076.58000001</v>
      </c>
      <c r="D4" s="1" t="s">
        <v>11</v>
      </c>
      <c r="E4" s="38">
        <v>13357901.76</v>
      </c>
      <c r="H4" s="1" t="s">
        <v>370</v>
      </c>
      <c r="I4" s="13">
        <v>43</v>
      </c>
      <c r="J4" s="13"/>
    </row>
    <row r="5" spans="1:10" x14ac:dyDescent="0.25">
      <c r="A5" s="1" t="s">
        <v>3</v>
      </c>
      <c r="B5" s="2">
        <v>233791287.47</v>
      </c>
      <c r="D5" s="1" t="s">
        <v>12</v>
      </c>
      <c r="E5" s="2">
        <v>36894805.969999999</v>
      </c>
      <c r="H5" s="1" t="s">
        <v>372</v>
      </c>
      <c r="I5" s="13">
        <v>5</v>
      </c>
      <c r="J5" s="13"/>
    </row>
    <row r="6" spans="1:10" x14ac:dyDescent="0.25">
      <c r="A6" s="1" t="s">
        <v>11</v>
      </c>
      <c r="B6" s="37">
        <v>98208210.890000001</v>
      </c>
      <c r="D6" s="1" t="s">
        <v>4</v>
      </c>
      <c r="E6" s="2">
        <v>11000000</v>
      </c>
      <c r="H6" s="1" t="s">
        <v>323</v>
      </c>
      <c r="I6" s="13"/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3059.2</v>
      </c>
      <c r="G8" s="1"/>
      <c r="H8" s="1"/>
    </row>
    <row r="9" spans="1:10" x14ac:dyDescent="0.25">
      <c r="A9" s="1" t="s">
        <v>82</v>
      </c>
      <c r="B9" s="2">
        <v>7027.42</v>
      </c>
      <c r="D9" s="1" t="s">
        <v>88</v>
      </c>
      <c r="E9" s="3">
        <v>1927</v>
      </c>
      <c r="H9" s="1"/>
    </row>
    <row r="10" spans="1:10" x14ac:dyDescent="0.25">
      <c r="A10" s="1" t="s">
        <v>83</v>
      </c>
      <c r="B10" s="2">
        <v>86000000</v>
      </c>
      <c r="D10" s="1" t="s">
        <v>85</v>
      </c>
      <c r="E10" s="2">
        <f>'20180112'!E10+'20180115'!E8</f>
        <v>763066.69999999949</v>
      </c>
      <c r="G10" s="1"/>
      <c r="H10" s="1" t="s">
        <v>42</v>
      </c>
      <c r="I10" s="3">
        <f>SUMIF(I4:I9,"&gt;=0")</f>
        <v>66</v>
      </c>
    </row>
    <row r="11" spans="1:10" x14ac:dyDescent="0.25">
      <c r="A11" s="1" t="s">
        <v>84</v>
      </c>
      <c r="B11" s="2">
        <f>'20180112'!B11+'20180115'!B9</f>
        <v>1699103.1500000001</v>
      </c>
      <c r="D11" s="1" t="s">
        <v>381</v>
      </c>
      <c r="E11" s="2">
        <f>E8+'20180112'!E11</f>
        <v>8049.5999999999995</v>
      </c>
      <c r="G11" s="1"/>
      <c r="H11" s="1" t="s">
        <v>43</v>
      </c>
      <c r="I11" s="3">
        <f>SUM(J4:J9)</f>
        <v>-14</v>
      </c>
    </row>
    <row r="12" spans="1:10" x14ac:dyDescent="0.25">
      <c r="A12" s="1" t="s">
        <v>86</v>
      </c>
      <c r="B12" s="18">
        <v>601.11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'20180112'!B13+'20180115'!B12</f>
        <v>276225.2</v>
      </c>
      <c r="E13" s="2"/>
      <c r="G13" s="1"/>
      <c r="H13" s="1" t="s">
        <v>30</v>
      </c>
      <c r="I13" s="15">
        <v>63000105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-12791520</v>
      </c>
    </row>
    <row r="15" spans="1:10" x14ac:dyDescent="0.25">
      <c r="A15" s="1" t="s">
        <v>380</v>
      </c>
      <c r="B15" s="2">
        <f>B12+'20180112'!B15</f>
        <v>6867.98</v>
      </c>
      <c r="G15" s="1"/>
      <c r="H15" s="1" t="s">
        <v>32</v>
      </c>
      <c r="I15" s="15">
        <f>I14+I13</f>
        <v>50208585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13820018.17</v>
      </c>
    </row>
    <row r="18" spans="1:14" x14ac:dyDescent="0.25">
      <c r="G18" s="1" t="s">
        <v>12</v>
      </c>
      <c r="H18" s="2"/>
      <c r="I18" s="15">
        <v>8994060</v>
      </c>
    </row>
    <row r="19" spans="1:14" x14ac:dyDescent="0.25">
      <c r="A19" s="2"/>
      <c r="G19" s="1" t="s">
        <v>24</v>
      </c>
      <c r="H19" s="2"/>
      <c r="I19" s="15">
        <f>I18+I17-I16</f>
        <v>12814078.170000002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458669.73</v>
      </c>
      <c r="N21" s="2"/>
    </row>
    <row r="22" spans="1:14" x14ac:dyDescent="0.25">
      <c r="G22" s="1"/>
      <c r="H22" s="1" t="s">
        <v>39</v>
      </c>
      <c r="I22" s="15">
        <v>107697.27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601605.85</v>
      </c>
    </row>
    <row r="26" spans="1:14" x14ac:dyDescent="0.25">
      <c r="A26" s="1" t="s">
        <v>71</v>
      </c>
      <c r="B26" s="2">
        <f>B4+E5+I18</f>
        <v>181471942.55000001</v>
      </c>
      <c r="G26" s="1"/>
      <c r="H26" s="1" t="s">
        <v>355</v>
      </c>
      <c r="I26" s="2">
        <v>438.63</v>
      </c>
    </row>
    <row r="27" spans="1:14" x14ac:dyDescent="0.25">
      <c r="A27" s="1" t="s">
        <v>90</v>
      </c>
      <c r="B27" s="2">
        <f>$B$13+$E$10+$I$25</f>
        <v>1640897.7499999995</v>
      </c>
      <c r="H27" s="1" t="s">
        <v>382</v>
      </c>
      <c r="I27" s="2">
        <f>I26+'20180112'!I27</f>
        <v>4815.0600000000004</v>
      </c>
    </row>
    <row r="28" spans="1:14" x14ac:dyDescent="0.25">
      <c r="A28" s="1" t="s">
        <v>356</v>
      </c>
      <c r="B28" s="2">
        <f>B12+E8+I26</f>
        <v>4098.9399999999996</v>
      </c>
    </row>
    <row r="29" spans="1:14" x14ac:dyDescent="0.25">
      <c r="A29" s="1" t="s">
        <v>383</v>
      </c>
      <c r="B29" s="2">
        <f>B15+E11+I27</f>
        <v>19732.64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3182</v>
      </c>
      <c r="D34" s="1" t="s">
        <v>78</v>
      </c>
      <c r="E34" s="2">
        <v>-16940940</v>
      </c>
      <c r="G34" s="16" t="s">
        <v>296</v>
      </c>
      <c r="H34" s="2">
        <f>E40</f>
        <v>17662644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577</v>
      </c>
      <c r="D35" s="1" t="s">
        <v>182</v>
      </c>
      <c r="E35" s="10">
        <v>-443293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5989</v>
      </c>
      <c r="D36" s="1" t="s">
        <v>80</v>
      </c>
      <c r="E36" s="10">
        <v>-32148</v>
      </c>
      <c r="G36" s="40" t="s">
        <v>298</v>
      </c>
      <c r="H36" s="41">
        <f>H34+H35</f>
        <v>17667801.605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2778</v>
      </c>
      <c r="D37" s="1" t="s">
        <v>81</v>
      </c>
      <c r="E37" s="2">
        <v>2831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12526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17662644</v>
      </c>
    </row>
    <row r="41" spans="1:23" s="9" customFormat="1" x14ac:dyDescent="0.25">
      <c r="A41"/>
      <c r="B41"/>
      <c r="D41" s="1" t="s">
        <v>75</v>
      </c>
      <c r="E41" s="2">
        <v>17537189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-12795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94546</v>
      </c>
    </row>
    <row r="44" spans="1:23" x14ac:dyDescent="0.25">
      <c r="A44" s="8" t="s">
        <v>233</v>
      </c>
      <c r="D44" s="1" t="s">
        <v>375</v>
      </c>
      <c r="E44" s="2">
        <v>7657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-20453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623046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41639000.869999997</v>
      </c>
      <c r="D3" s="1" t="s">
        <v>1</v>
      </c>
      <c r="E3" s="18">
        <v>52921669.229999997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145872296.31</v>
      </c>
      <c r="D4" s="1" t="s">
        <v>11</v>
      </c>
      <c r="E4" s="38">
        <v>11519911.67</v>
      </c>
      <c r="H4" s="1" t="s">
        <v>370</v>
      </c>
      <c r="I4" s="13">
        <v>57</v>
      </c>
      <c r="J4" s="13"/>
    </row>
    <row r="5" spans="1:10" x14ac:dyDescent="0.25">
      <c r="A5" s="1" t="s">
        <v>3</v>
      </c>
      <c r="B5" s="2">
        <v>232522259.49000001</v>
      </c>
      <c r="D5" s="1" t="s">
        <v>12</v>
      </c>
      <c r="E5" s="2">
        <v>41401757.560000002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86649363.180000007</v>
      </c>
      <c r="D6" s="1" t="s">
        <v>4</v>
      </c>
      <c r="E6" s="2">
        <v>11000000</v>
      </c>
      <c r="H6" s="1" t="s">
        <v>323</v>
      </c>
      <c r="I6" s="13">
        <v>5</v>
      </c>
      <c r="J6" s="13">
        <v>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787.2</v>
      </c>
      <c r="G8" s="1"/>
      <c r="H8" s="1"/>
    </row>
    <row r="9" spans="1:10" x14ac:dyDescent="0.25">
      <c r="A9" s="1" t="s">
        <v>82</v>
      </c>
      <c r="B9" s="2">
        <v>10962.31</v>
      </c>
      <c r="D9" s="1" t="s">
        <v>88</v>
      </c>
      <c r="E9" s="3">
        <v>820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'20180111'!E10+'20180112'!E8</f>
        <v>760007.49999999953</v>
      </c>
      <c r="G10" s="1"/>
      <c r="H10" s="1" t="s">
        <v>42</v>
      </c>
      <c r="I10" s="3">
        <f>SUMIF(I4:I9,"&gt;=0")</f>
        <v>81</v>
      </c>
    </row>
    <row r="11" spans="1:10" x14ac:dyDescent="0.25">
      <c r="A11" s="1" t="s">
        <v>84</v>
      </c>
      <c r="B11" s="2">
        <f>'20180111'!B11+'20180112'!B9</f>
        <v>1692075.7300000002</v>
      </c>
      <c r="D11" s="1" t="s">
        <v>381</v>
      </c>
      <c r="E11" s="2">
        <f>E8+'20180111'!E11</f>
        <v>4990.3999999999996</v>
      </c>
      <c r="G11" s="1"/>
      <c r="H11" s="1" t="s">
        <v>43</v>
      </c>
      <c r="I11" s="3">
        <f>SUM(J4:J9)</f>
        <v>20</v>
      </c>
    </row>
    <row r="12" spans="1:10" x14ac:dyDescent="0.25">
      <c r="A12" s="1" t="s">
        <v>86</v>
      </c>
      <c r="B12" s="18">
        <v>337.86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'20180111'!B13+'20180112'!B12</f>
        <v>275624.09000000003</v>
      </c>
      <c r="E13" s="2"/>
      <c r="G13" s="1"/>
      <c r="H13" s="1" t="s">
        <v>30</v>
      </c>
      <c r="I13" s="15">
        <v>73092720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-18118800</v>
      </c>
    </row>
    <row r="15" spans="1:10" x14ac:dyDescent="0.25">
      <c r="A15" s="1" t="s">
        <v>380</v>
      </c>
      <c r="B15" s="2">
        <f>B12+'20180111'!B15</f>
        <v>6266.87</v>
      </c>
      <c r="G15" s="1"/>
      <c r="H15" s="1" t="s">
        <v>32</v>
      </c>
      <c r="I15" s="15">
        <f>I14+I13</f>
        <v>54973920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11514035.800000001</v>
      </c>
    </row>
    <row r="18" spans="1:14" x14ac:dyDescent="0.25">
      <c r="G18" s="1" t="s">
        <v>12</v>
      </c>
      <c r="H18" s="2"/>
      <c r="I18" s="15">
        <v>10963908</v>
      </c>
    </row>
    <row r="19" spans="1:14" x14ac:dyDescent="0.25">
      <c r="A19" s="2"/>
      <c r="G19" s="1" t="s">
        <v>24</v>
      </c>
      <c r="H19" s="2"/>
      <c r="I19" s="15">
        <f>I18+I17-I16</f>
        <v>12477943.800000001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456768.36</v>
      </c>
      <c r="N21" s="2"/>
    </row>
    <row r="22" spans="1:14" x14ac:dyDescent="0.25">
      <c r="G22" s="1"/>
      <c r="H22" s="1" t="s">
        <v>39</v>
      </c>
      <c r="I22" s="15">
        <v>107258.64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599265.85</v>
      </c>
    </row>
    <row r="26" spans="1:14" x14ac:dyDescent="0.25">
      <c r="A26" s="1" t="s">
        <v>71</v>
      </c>
      <c r="B26" s="2">
        <f>B4+E5+I18</f>
        <v>198237961.87</v>
      </c>
      <c r="G26" s="1"/>
      <c r="H26" s="1" t="s">
        <v>355</v>
      </c>
      <c r="I26" s="2">
        <v>291.49</v>
      </c>
    </row>
    <row r="27" spans="1:14" x14ac:dyDescent="0.25">
      <c r="A27" s="1" t="s">
        <v>90</v>
      </c>
      <c r="B27" s="2">
        <f>$B$13+$E$10+$I$25</f>
        <v>1634897.4399999995</v>
      </c>
      <c r="H27" s="1" t="s">
        <v>382</v>
      </c>
      <c r="I27" s="2">
        <f>I26+'20180111'!I27</f>
        <v>4376.43</v>
      </c>
    </row>
    <row r="28" spans="1:14" x14ac:dyDescent="0.25">
      <c r="A28" s="1" t="s">
        <v>356</v>
      </c>
      <c r="B28" s="2">
        <f>B12+E8+I26</f>
        <v>1416.55</v>
      </c>
    </row>
    <row r="29" spans="1:14" x14ac:dyDescent="0.25">
      <c r="A29" s="1" t="s">
        <v>383</v>
      </c>
      <c r="B29" s="2">
        <f>B15+E11+I27</f>
        <v>15633.7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4021</v>
      </c>
      <c r="D34" s="1" t="s">
        <v>78</v>
      </c>
      <c r="E34" s="2">
        <v>-24553595</v>
      </c>
      <c r="G34" s="16" t="s">
        <v>296</v>
      </c>
      <c r="H34" s="2">
        <f>E40</f>
        <v>17675439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1015</v>
      </c>
      <c r="D35" s="1" t="s">
        <v>182</v>
      </c>
      <c r="E35" s="10">
        <v>-1270389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-37383</v>
      </c>
      <c r="G36" s="40" t="s">
        <v>298</v>
      </c>
      <c r="H36" s="41">
        <f>H34+H35</f>
        <v>17680596.605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2901</v>
      </c>
      <c r="D37" s="1" t="s">
        <v>81</v>
      </c>
      <c r="E37" s="2">
        <v>4934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14467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17675439</v>
      </c>
    </row>
    <row r="41" spans="1:23" s="9" customFormat="1" x14ac:dyDescent="0.25">
      <c r="A41"/>
      <c r="B41"/>
      <c r="D41" s="1" t="s">
        <v>75</v>
      </c>
      <c r="E41" s="2">
        <v>17442642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-153945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-352901</v>
      </c>
    </row>
    <row r="44" spans="1:23" x14ac:dyDescent="0.25">
      <c r="A44" s="8" t="s">
        <v>233</v>
      </c>
      <c r="D44" s="1" t="s">
        <v>375</v>
      </c>
      <c r="E44" s="2">
        <v>21537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-175482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635841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63785345.380000003</v>
      </c>
      <c r="D3" s="1" t="s">
        <v>1</v>
      </c>
      <c r="E3" s="18">
        <v>53035687.659999996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143868915.53999999</v>
      </c>
      <c r="D4" s="1" t="s">
        <v>11</v>
      </c>
      <c r="E4" s="38">
        <v>12783583.449999999</v>
      </c>
      <c r="H4" s="1" t="s">
        <v>370</v>
      </c>
      <c r="I4" s="13">
        <v>61</v>
      </c>
      <c r="J4" s="13">
        <v>-2</v>
      </c>
    </row>
    <row r="5" spans="1:10" x14ac:dyDescent="0.25">
      <c r="A5" s="1" t="s">
        <v>3</v>
      </c>
      <c r="B5" s="2">
        <v>232655844.47</v>
      </c>
      <c r="D5" s="1" t="s">
        <v>12</v>
      </c>
      <c r="E5" s="2">
        <v>40252104.210000001</v>
      </c>
      <c r="H5" s="1" t="s">
        <v>372</v>
      </c>
      <c r="I5" s="13">
        <v>1</v>
      </c>
      <c r="J5" s="13">
        <v>-1</v>
      </c>
    </row>
    <row r="6" spans="1:10" x14ac:dyDescent="0.25">
      <c r="A6" s="1" t="s">
        <v>11</v>
      </c>
      <c r="B6" s="37">
        <v>88786928.930000007</v>
      </c>
      <c r="D6" s="1" t="s">
        <v>4</v>
      </c>
      <c r="E6" s="2">
        <v>11000000</v>
      </c>
      <c r="H6" s="1" t="s">
        <v>323</v>
      </c>
      <c r="I6" s="13">
        <v>6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>
        <v>-1</v>
      </c>
    </row>
    <row r="8" spans="1:10" x14ac:dyDescent="0.25">
      <c r="A8" s="1" t="s">
        <v>5</v>
      </c>
      <c r="B8" s="2">
        <v>189980000</v>
      </c>
      <c r="D8" s="1" t="s">
        <v>86</v>
      </c>
      <c r="E8" s="18">
        <v>1728</v>
      </c>
      <c r="G8" s="1"/>
      <c r="H8" s="1"/>
    </row>
    <row r="9" spans="1:10" x14ac:dyDescent="0.25">
      <c r="A9" s="1" t="s">
        <v>82</v>
      </c>
      <c r="B9" s="2">
        <v>1583.55</v>
      </c>
      <c r="D9" s="1" t="s">
        <v>88</v>
      </c>
      <c r="E9" s="3">
        <v>1220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'20180110'!E10+'20180111'!E8</f>
        <v>759220.29999999958</v>
      </c>
      <c r="G10" s="1"/>
      <c r="H10" s="1" t="s">
        <v>42</v>
      </c>
      <c r="I10" s="3">
        <f>SUMIF(I4:I9,"&gt;=0")</f>
        <v>87</v>
      </c>
    </row>
    <row r="11" spans="1:10" x14ac:dyDescent="0.25">
      <c r="A11" s="1" t="s">
        <v>84</v>
      </c>
      <c r="B11" s="2">
        <f>'20180110'!B11+'20180111'!B9</f>
        <v>1681113.4200000002</v>
      </c>
      <c r="D11" s="1" t="s">
        <v>381</v>
      </c>
      <c r="E11" s="2">
        <f>E8+'20180110'!E11</f>
        <v>4203.2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993.69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'20180110'!B13+'20180111'!B12</f>
        <v>275286.23000000004</v>
      </c>
      <c r="E13" s="2"/>
      <c r="G13" s="1"/>
      <c r="H13" s="1" t="s">
        <v>30</v>
      </c>
      <c r="I13" s="15">
        <v>78361140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-23483340</v>
      </c>
    </row>
    <row r="15" spans="1:10" x14ac:dyDescent="0.25">
      <c r="A15" s="1" t="s">
        <v>380</v>
      </c>
      <c r="B15" s="2">
        <f>B12+'20180110'!B15</f>
        <v>5929.01</v>
      </c>
      <c r="G15" s="1"/>
      <c r="H15" s="1" t="s">
        <v>32</v>
      </c>
      <c r="I15" s="15">
        <f>I14+I13</f>
        <v>54877800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10642126.289999999</v>
      </c>
    </row>
    <row r="18" spans="1:14" x14ac:dyDescent="0.25">
      <c r="G18" s="1" t="s">
        <v>12</v>
      </c>
      <c r="H18" s="2"/>
      <c r="I18" s="15">
        <v>11754171</v>
      </c>
    </row>
    <row r="19" spans="1:14" x14ac:dyDescent="0.25">
      <c r="A19" s="2"/>
      <c r="G19" s="1" t="s">
        <v>24</v>
      </c>
      <c r="H19" s="2"/>
      <c r="I19" s="15">
        <f>I18+I17-I16</f>
        <v>12396297.289999999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455504.91</v>
      </c>
      <c r="N21" s="2"/>
    </row>
    <row r="22" spans="1:14" x14ac:dyDescent="0.25">
      <c r="G22" s="1"/>
      <c r="H22" s="1" t="s">
        <v>39</v>
      </c>
      <c r="I22" s="15">
        <v>106967.15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597710.90999999992</v>
      </c>
    </row>
    <row r="26" spans="1:14" x14ac:dyDescent="0.25">
      <c r="A26" s="1" t="s">
        <v>71</v>
      </c>
      <c r="B26" s="2">
        <f>B4+E5+I18</f>
        <v>195875190.75</v>
      </c>
      <c r="G26" s="1"/>
      <c r="H26" s="1" t="s">
        <v>355</v>
      </c>
      <c r="I26" s="2">
        <v>746.28</v>
      </c>
    </row>
    <row r="27" spans="1:14" x14ac:dyDescent="0.25">
      <c r="A27" s="1" t="s">
        <v>90</v>
      </c>
      <c r="B27" s="2">
        <f>$B$13+$E$10+$I$25</f>
        <v>1632217.4399999995</v>
      </c>
      <c r="H27" s="1" t="s">
        <v>382</v>
      </c>
      <c r="I27" s="2">
        <f>I26+'20180110'!I27</f>
        <v>4084.9400000000005</v>
      </c>
    </row>
    <row r="28" spans="1:14" x14ac:dyDescent="0.25">
      <c r="A28" s="1" t="s">
        <v>356</v>
      </c>
      <c r="B28" s="2">
        <f>B12+E8+I26</f>
        <v>3467.9700000000003</v>
      </c>
    </row>
    <row r="29" spans="1:14" x14ac:dyDescent="0.25">
      <c r="A29" s="1" t="s">
        <v>383</v>
      </c>
      <c r="B29" s="2">
        <f>B15+E11+I27</f>
        <v>14217.15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3655</v>
      </c>
      <c r="D34" s="1" t="s">
        <v>78</v>
      </c>
      <c r="E34" s="2">
        <v>-16780975</v>
      </c>
      <c r="G34" s="16" t="s">
        <v>296</v>
      </c>
      <c r="H34" s="2">
        <f>E40</f>
        <v>17829384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935</v>
      </c>
      <c r="D35" s="1" t="s">
        <v>182</v>
      </c>
      <c r="E35" s="10">
        <v>-1157204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-34075</v>
      </c>
      <c r="G36" s="40" t="s">
        <v>298</v>
      </c>
      <c r="H36" s="41">
        <f>H34+H35</f>
        <v>17834541.605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2887</v>
      </c>
      <c r="D37" s="1" t="s">
        <v>81</v>
      </c>
      <c r="E37" s="2">
        <v>1232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14007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17829384</v>
      </c>
    </row>
    <row r="41" spans="1:23" s="9" customFormat="1" x14ac:dyDescent="0.25">
      <c r="A41"/>
      <c r="B41"/>
      <c r="D41" s="1" t="s">
        <v>75</v>
      </c>
      <c r="E41" s="2">
        <v>17795543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-112270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33486</v>
      </c>
    </row>
    <row r="44" spans="1:23" x14ac:dyDescent="0.25">
      <c r="A44" s="8" t="s">
        <v>233</v>
      </c>
      <c r="D44" s="1" t="s">
        <v>375</v>
      </c>
      <c r="E44" s="2">
        <v>194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-112465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789786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77352644.120000005</v>
      </c>
      <c r="D3" s="1" t="s">
        <v>1</v>
      </c>
      <c r="E3" s="18">
        <v>50112223.240000002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129198296.7</v>
      </c>
      <c r="D4" s="1" t="s">
        <v>11</v>
      </c>
      <c r="E4" s="38">
        <v>11710265.27</v>
      </c>
      <c r="H4" s="1" t="s">
        <v>370</v>
      </c>
      <c r="I4" s="13">
        <v>80</v>
      </c>
      <c r="J4" s="13">
        <v>-6</v>
      </c>
    </row>
    <row r="5" spans="1:10" x14ac:dyDescent="0.25">
      <c r="A5" s="1" t="s">
        <v>3</v>
      </c>
      <c r="B5" s="2">
        <v>231552769.58000001</v>
      </c>
      <c r="D5" s="1" t="s">
        <v>12</v>
      </c>
      <c r="E5" s="2">
        <v>38401957.969999999</v>
      </c>
      <c r="H5" s="1" t="s">
        <v>372</v>
      </c>
      <c r="I5" s="13">
        <v>1</v>
      </c>
      <c r="J5" s="13">
        <v>-3</v>
      </c>
    </row>
    <row r="6" spans="1:10" x14ac:dyDescent="0.25">
      <c r="A6" s="1" t="s">
        <v>11</v>
      </c>
      <c r="B6" s="37">
        <v>102354472.88</v>
      </c>
      <c r="D6" s="1" t="s">
        <v>4</v>
      </c>
      <c r="E6" s="2">
        <v>11000000</v>
      </c>
      <c r="H6" s="1" t="s">
        <v>323</v>
      </c>
      <c r="I6" s="13">
        <v>7</v>
      </c>
      <c r="J6" s="13">
        <v>-25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940.8</v>
      </c>
      <c r="G8" s="1"/>
      <c r="H8" s="1"/>
    </row>
    <row r="9" spans="1:10" x14ac:dyDescent="0.25">
      <c r="A9" s="1" t="s">
        <v>82</v>
      </c>
      <c r="B9" s="2">
        <v>1828.76</v>
      </c>
      <c r="D9" s="1" t="s">
        <v>88</v>
      </c>
      <c r="E9" s="3">
        <v>683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'20180109'!E10+'20180110'!E8</f>
        <v>757492.29999999958</v>
      </c>
      <c r="G10" s="1"/>
      <c r="H10" s="1" t="s">
        <v>42</v>
      </c>
      <c r="I10" s="3">
        <f>SUMIF(I4:I9,"&gt;=0")</f>
        <v>105</v>
      </c>
    </row>
    <row r="11" spans="1:10" x14ac:dyDescent="0.25">
      <c r="A11" s="1" t="s">
        <v>84</v>
      </c>
      <c r="B11" s="2">
        <f>'20180109'!B11+'20180110'!B9</f>
        <v>1679529.87</v>
      </c>
      <c r="D11" s="1" t="s">
        <v>381</v>
      </c>
      <c r="E11" s="2">
        <f>E8+'20180109'!E11</f>
        <v>2475.1999999999998</v>
      </c>
      <c r="G11" s="1"/>
      <c r="H11" s="1" t="s">
        <v>43</v>
      </c>
      <c r="I11" s="3">
        <f>SUM(J4:J9)</f>
        <v>-34</v>
      </c>
    </row>
    <row r="12" spans="1:10" x14ac:dyDescent="0.25">
      <c r="A12" s="1" t="s">
        <v>86</v>
      </c>
      <c r="B12" s="18">
        <v>1105.3499999999999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'20180109'!B13+'20180110'!B12</f>
        <v>274292.54000000004</v>
      </c>
      <c r="E13" s="2"/>
      <c r="G13" s="1"/>
      <c r="H13" s="1" t="s">
        <v>30</v>
      </c>
      <c r="I13" s="15">
        <v>94044900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-30540900</v>
      </c>
    </row>
    <row r="15" spans="1:10" x14ac:dyDescent="0.25">
      <c r="A15" s="1" t="s">
        <v>380</v>
      </c>
      <c r="B15" s="2">
        <f>B12+'20180109'!B15</f>
        <v>4935.32</v>
      </c>
      <c r="G15" s="1"/>
      <c r="H15" s="1" t="s">
        <v>32</v>
      </c>
      <c r="I15" s="15">
        <f>I14+I13</f>
        <v>63504000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10881981.57</v>
      </c>
    </row>
    <row r="18" spans="1:14" x14ac:dyDescent="0.25">
      <c r="G18" s="1" t="s">
        <v>12</v>
      </c>
      <c r="H18" s="2"/>
      <c r="I18" s="15">
        <v>14078079</v>
      </c>
    </row>
    <row r="19" spans="1:14" x14ac:dyDescent="0.25">
      <c r="A19" s="2"/>
      <c r="G19" s="1" t="s">
        <v>24</v>
      </c>
      <c r="H19" s="2"/>
      <c r="I19" s="15">
        <f>I18+I17-I16</f>
        <v>14960060.57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452270.04</v>
      </c>
      <c r="N21" s="2"/>
    </row>
    <row r="22" spans="1:14" x14ac:dyDescent="0.25">
      <c r="G22" s="1"/>
      <c r="H22" s="1" t="s">
        <v>39</v>
      </c>
      <c r="I22" s="15">
        <v>106220.87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593729.75999999989</v>
      </c>
    </row>
    <row r="26" spans="1:14" x14ac:dyDescent="0.25">
      <c r="A26" s="1" t="s">
        <v>71</v>
      </c>
      <c r="B26" s="2">
        <f>B4+E5+I18</f>
        <v>181678333.67000002</v>
      </c>
      <c r="G26" s="1"/>
      <c r="H26" s="1" t="s">
        <v>355</v>
      </c>
      <c r="I26" s="2">
        <v>803.57</v>
      </c>
    </row>
    <row r="27" spans="1:14" x14ac:dyDescent="0.25">
      <c r="A27" s="1" t="s">
        <v>90</v>
      </c>
      <c r="B27" s="2">
        <f>$B$13+$E$10+$I$25</f>
        <v>1625514.5999999996</v>
      </c>
      <c r="H27" s="1" t="s">
        <v>382</v>
      </c>
      <c r="I27" s="2">
        <f>I26+'20180109'!I27</f>
        <v>3338.6600000000003</v>
      </c>
    </row>
    <row r="28" spans="1:14" x14ac:dyDescent="0.25">
      <c r="A28" s="1" t="s">
        <v>356</v>
      </c>
      <c r="B28" s="2">
        <f>B12+E8+I26</f>
        <v>2849.72</v>
      </c>
    </row>
    <row r="29" spans="1:14" x14ac:dyDescent="0.25">
      <c r="A29" s="1" t="s">
        <v>383</v>
      </c>
      <c r="B29" s="2">
        <f>B15+E11+I27</f>
        <v>10749.18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3957</v>
      </c>
      <c r="D34" s="1" t="s">
        <v>78</v>
      </c>
      <c r="E34" s="2">
        <v>-16783497</v>
      </c>
      <c r="G34" s="16" t="s">
        <v>296</v>
      </c>
      <c r="H34" s="2">
        <f>E40</f>
        <v>17947654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826</v>
      </c>
      <c r="D35" s="1" t="s">
        <v>182</v>
      </c>
      <c r="E35" s="10">
        <v>609347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6518</v>
      </c>
      <c r="D36" s="1" t="s">
        <v>80</v>
      </c>
      <c r="E36" s="10">
        <v>-28596</v>
      </c>
      <c r="G36" s="40" t="s">
        <v>298</v>
      </c>
      <c r="H36" s="41">
        <f>H34+H35</f>
        <v>17952811.605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2928</v>
      </c>
      <c r="D37" s="1" t="s">
        <v>81</v>
      </c>
      <c r="E37" s="2">
        <v>-1173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14229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17947654</v>
      </c>
    </row>
    <row r="41" spans="1:23" s="9" customFormat="1" x14ac:dyDescent="0.25">
      <c r="A41"/>
      <c r="B41"/>
      <c r="D41" s="1" t="s">
        <v>75</v>
      </c>
      <c r="E41" s="2">
        <v>17762057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152144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114649</v>
      </c>
    </row>
    <row r="44" spans="1:23" x14ac:dyDescent="0.25">
      <c r="A44" s="8" t="s">
        <v>233</v>
      </c>
      <c r="D44" s="1" t="s">
        <v>375</v>
      </c>
      <c r="E44" s="2">
        <v>-12988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165133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908056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30" sqref="B3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70587774.980000004</v>
      </c>
      <c r="D3" s="1" t="s">
        <v>1</v>
      </c>
      <c r="E3" s="18">
        <v>50345424.840000004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119871165.95</v>
      </c>
      <c r="D4" s="1" t="s">
        <v>11</v>
      </c>
      <c r="E4" s="38">
        <v>13531532.27</v>
      </c>
      <c r="H4" s="1" t="s">
        <v>370</v>
      </c>
      <c r="I4" s="13">
        <v>87</v>
      </c>
      <c r="J4" s="13">
        <v>-1</v>
      </c>
    </row>
    <row r="5" spans="1:10" x14ac:dyDescent="0.25">
      <c r="A5" s="1" t="s">
        <v>3</v>
      </c>
      <c r="B5" s="2">
        <v>230461757.38</v>
      </c>
      <c r="D5" s="1" t="s">
        <v>12</v>
      </c>
      <c r="E5" s="2">
        <v>36813892.57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110590591.43000001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222.4</v>
      </c>
      <c r="G8" s="1"/>
      <c r="H8" s="1"/>
    </row>
    <row r="9" spans="1:10" x14ac:dyDescent="0.25">
      <c r="A9" s="1" t="s">
        <v>82</v>
      </c>
      <c r="B9" s="2">
        <v>2816.45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'20180108'!E10+'20180109'!E8</f>
        <v>756551.49999999953</v>
      </c>
      <c r="G10" s="1"/>
      <c r="H10" s="1" t="s">
        <v>42</v>
      </c>
      <c r="I10" s="3">
        <f>SUMIF(I4:I9,"&gt;=0")</f>
        <v>107</v>
      </c>
    </row>
    <row r="11" spans="1:10" x14ac:dyDescent="0.25">
      <c r="A11" s="1" t="s">
        <v>84</v>
      </c>
      <c r="B11" s="2">
        <f>'20180108'!B11+'20180109'!B9</f>
        <v>1677701.11</v>
      </c>
      <c r="D11" s="1" t="s">
        <v>381</v>
      </c>
      <c r="E11" s="2">
        <f>E8+'20180108'!E11</f>
        <v>1534.4</v>
      </c>
      <c r="G11" s="1"/>
      <c r="H11" s="1" t="s">
        <v>43</v>
      </c>
      <c r="I11" s="3">
        <f>SUM(J4:J9)</f>
        <v>-27</v>
      </c>
    </row>
    <row r="12" spans="1:10" x14ac:dyDescent="0.25">
      <c r="A12" s="1" t="s">
        <v>86</v>
      </c>
      <c r="B12" s="18">
        <v>299.56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'20180108'!B13+'20180109'!B12</f>
        <v>273187.19000000006</v>
      </c>
      <c r="E13" s="2"/>
      <c r="G13" s="1"/>
      <c r="H13" s="1" t="s">
        <v>30</v>
      </c>
      <c r="I13" s="15">
        <v>94894680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-24045420</v>
      </c>
    </row>
    <row r="15" spans="1:10" x14ac:dyDescent="0.25">
      <c r="A15" s="1" t="s">
        <v>380</v>
      </c>
      <c r="B15" s="2">
        <f>B12+'20180108'!B15</f>
        <v>3829.97</v>
      </c>
      <c r="G15" s="1"/>
      <c r="H15" s="1" t="s">
        <v>32</v>
      </c>
      <c r="I15" s="15">
        <f>I14+I13</f>
        <v>70849260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10149924.140000001</v>
      </c>
    </row>
    <row r="18" spans="1:14" x14ac:dyDescent="0.25">
      <c r="G18" s="1" t="s">
        <v>12</v>
      </c>
      <c r="H18" s="2"/>
      <c r="I18" s="15">
        <v>14223555</v>
      </c>
    </row>
    <row r="19" spans="1:14" x14ac:dyDescent="0.25">
      <c r="A19" s="2"/>
      <c r="G19" s="1" t="s">
        <v>24</v>
      </c>
      <c r="H19" s="2"/>
      <c r="I19" s="15">
        <f>I18+I17-I16</f>
        <v>14373479.140000001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448786.8</v>
      </c>
      <c r="N21" s="2"/>
    </row>
    <row r="22" spans="1:14" x14ac:dyDescent="0.25">
      <c r="G22" s="1"/>
      <c r="H22" s="1" t="s">
        <v>39</v>
      </c>
      <c r="I22" s="15">
        <v>105417.3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589442.94999999995</v>
      </c>
    </row>
    <row r="26" spans="1:14" x14ac:dyDescent="0.25">
      <c r="A26" s="1" t="s">
        <v>71</v>
      </c>
      <c r="B26" s="2">
        <f>B4+E5+I18</f>
        <v>170908613.52000001</v>
      </c>
      <c r="G26" s="1"/>
      <c r="H26" s="1" t="s">
        <v>355</v>
      </c>
      <c r="I26" s="2">
        <v>142.79</v>
      </c>
    </row>
    <row r="27" spans="1:14" x14ac:dyDescent="0.25">
      <c r="A27" s="1" t="s">
        <v>90</v>
      </c>
      <c r="B27" s="2">
        <f>$B$13+$E$10+$I$25</f>
        <v>1619181.6399999997</v>
      </c>
      <c r="H27" s="1" t="s">
        <v>382</v>
      </c>
      <c r="I27" s="2">
        <f>I26+'20180108'!I27</f>
        <v>2535.09</v>
      </c>
    </row>
    <row r="28" spans="1:14" x14ac:dyDescent="0.25">
      <c r="A28" s="1" t="s">
        <v>356</v>
      </c>
      <c r="B28" s="2">
        <f>B12+E8+I26</f>
        <v>664.75</v>
      </c>
    </row>
    <row r="29" spans="1:14" x14ac:dyDescent="0.25">
      <c r="A29" s="1" t="s">
        <v>383</v>
      </c>
      <c r="B29" s="2">
        <f>B15+E11+I27</f>
        <v>7899.46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3569</v>
      </c>
      <c r="D34" s="1" t="s">
        <v>78</v>
      </c>
      <c r="E34" s="2">
        <v>-13530003</v>
      </c>
      <c r="G34" s="16" t="s">
        <v>296</v>
      </c>
      <c r="H34" s="2">
        <f>E40</f>
        <v>17789510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693</v>
      </c>
      <c r="D35" s="1" t="s">
        <v>182</v>
      </c>
      <c r="E35" s="10">
        <v>-760418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-37993</v>
      </c>
      <c r="G36" s="40" t="s">
        <v>298</v>
      </c>
      <c r="H36" s="41">
        <f>H34+H35</f>
        <v>17794667.605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3582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13712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17789510</v>
      </c>
    </row>
    <row r="41" spans="1:23" s="9" customFormat="1" x14ac:dyDescent="0.25">
      <c r="A41"/>
      <c r="B41"/>
      <c r="D41" s="1" t="s">
        <v>75</v>
      </c>
      <c r="E41" s="2">
        <v>17647408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-15375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-82521</v>
      </c>
    </row>
    <row r="44" spans="1:23" x14ac:dyDescent="0.25">
      <c r="A44" s="8" t="s">
        <v>233</v>
      </c>
      <c r="D44" s="1" t="s">
        <v>375</v>
      </c>
      <c r="E44" s="2">
        <v>10092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-25467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749912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46383144.509999998</v>
      </c>
      <c r="D3" s="1" t="s">
        <v>1</v>
      </c>
      <c r="E3" s="18">
        <v>50374775.609999999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120618181.95999999</v>
      </c>
      <c r="D4" s="1" t="s">
        <v>11</v>
      </c>
      <c r="E4" s="38">
        <v>14531101.34</v>
      </c>
      <c r="H4" s="1" t="s">
        <v>370</v>
      </c>
      <c r="I4" s="13">
        <v>90</v>
      </c>
      <c r="J4" s="13">
        <v>-5</v>
      </c>
    </row>
    <row r="5" spans="1:10" x14ac:dyDescent="0.25">
      <c r="A5" s="1" t="s">
        <v>3</v>
      </c>
      <c r="B5" s="2">
        <v>230006115.80000001</v>
      </c>
      <c r="D5" s="1" t="s">
        <v>12</v>
      </c>
      <c r="E5" s="2">
        <v>35843674.270000003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109387933.84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460.8</v>
      </c>
      <c r="G8" s="1"/>
      <c r="H8" s="1"/>
    </row>
    <row r="9" spans="1:10" x14ac:dyDescent="0.25">
      <c r="A9" s="1" t="s">
        <v>82</v>
      </c>
      <c r="B9" s="2">
        <v>4789.33</v>
      </c>
      <c r="D9" s="1" t="s">
        <v>88</v>
      </c>
      <c r="E9" s="3">
        <v>335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'20180105'!E10+'20180108'!E8</f>
        <v>756329.09999999951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'20180105'!B11+'20180108'!B9</f>
        <v>1674884.6600000001</v>
      </c>
      <c r="D11" s="1" t="s">
        <v>381</v>
      </c>
      <c r="E11" s="2">
        <f>E8+'20180105'!E11</f>
        <v>1312</v>
      </c>
      <c r="G11" s="1"/>
      <c r="H11" s="1" t="s">
        <v>43</v>
      </c>
      <c r="I11" s="3">
        <f>SUM(J4:J9)</f>
        <v>-31</v>
      </c>
    </row>
    <row r="12" spans="1:10" x14ac:dyDescent="0.25">
      <c r="A12" s="1" t="s">
        <v>86</v>
      </c>
      <c r="B12" s="18">
        <v>714.27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'20180105'!B13+'20180108'!B12</f>
        <v>272887.63000000006</v>
      </c>
      <c r="E13" s="2"/>
      <c r="G13" s="1"/>
      <c r="H13" s="1" t="s">
        <v>30</v>
      </c>
      <c r="I13" s="15">
        <v>97202520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-27483600</v>
      </c>
    </row>
    <row r="15" spans="1:10" x14ac:dyDescent="0.25">
      <c r="A15" s="1" t="s">
        <v>380</v>
      </c>
      <c r="B15" s="2">
        <f>B12+'20180105'!B15</f>
        <v>3530.41</v>
      </c>
      <c r="G15" s="1"/>
      <c r="H15" s="1" t="s">
        <v>32</v>
      </c>
      <c r="I15" s="15">
        <f>I14+I13</f>
        <v>69718920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9596223.9299999997</v>
      </c>
    </row>
    <row r="18" spans="1:14" x14ac:dyDescent="0.25">
      <c r="G18" s="1" t="s">
        <v>12</v>
      </c>
      <c r="H18" s="2"/>
      <c r="I18" s="15">
        <v>14580378</v>
      </c>
    </row>
    <row r="19" spans="1:14" x14ac:dyDescent="0.25">
      <c r="A19" s="2"/>
      <c r="G19" s="1" t="s">
        <v>24</v>
      </c>
      <c r="H19" s="2"/>
      <c r="I19" s="15">
        <f>I18+I17-I16</f>
        <v>14176601.93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448167.86</v>
      </c>
      <c r="N21" s="2"/>
    </row>
    <row r="22" spans="1:14" x14ac:dyDescent="0.25">
      <c r="G22" s="1"/>
      <c r="H22" s="1" t="s">
        <v>39</v>
      </c>
      <c r="I22" s="15">
        <v>105274.51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588681.22</v>
      </c>
    </row>
    <row r="26" spans="1:14" x14ac:dyDescent="0.25">
      <c r="A26" s="1" t="s">
        <v>71</v>
      </c>
      <c r="B26" s="2">
        <f>B4+E5+I18</f>
        <v>171042234.22999999</v>
      </c>
      <c r="G26" s="1"/>
      <c r="H26" s="1" t="s">
        <v>355</v>
      </c>
      <c r="I26" s="2">
        <v>387.37</v>
      </c>
    </row>
    <row r="27" spans="1:14" x14ac:dyDescent="0.25">
      <c r="A27" s="1" t="s">
        <v>90</v>
      </c>
      <c r="B27" s="2">
        <f>$B$13+$E$10+$I$25</f>
        <v>1617897.9499999995</v>
      </c>
      <c r="H27" s="1" t="s">
        <v>382</v>
      </c>
      <c r="I27" s="2">
        <f>I26+'20180105'!I27</f>
        <v>2392.3000000000002</v>
      </c>
    </row>
    <row r="28" spans="1:14" x14ac:dyDescent="0.25">
      <c r="A28" s="1" t="s">
        <v>356</v>
      </c>
      <c r="B28" s="2">
        <f>B12+E8+I26</f>
        <v>1562.44</v>
      </c>
    </row>
    <row r="29" spans="1:14" x14ac:dyDescent="0.25">
      <c r="A29" s="1" t="s">
        <v>383</v>
      </c>
      <c r="B29" s="2">
        <f>B15+E11+I27</f>
        <v>7234.71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3407</v>
      </c>
      <c r="D34" s="1" t="s">
        <v>78</v>
      </c>
      <c r="E34" s="2">
        <v>-11100859</v>
      </c>
      <c r="G34" s="16" t="s">
        <v>296</v>
      </c>
      <c r="H34" s="2">
        <f>E40</f>
        <v>17804885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683</v>
      </c>
      <c r="D35" s="1" t="s">
        <v>182</v>
      </c>
      <c r="E35" s="10">
        <v>-874451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-38447</v>
      </c>
      <c r="G36" s="40" t="s">
        <v>298</v>
      </c>
      <c r="H36" s="41">
        <f>H34+H35</f>
        <v>17810042.605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4166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13540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17804885</v>
      </c>
    </row>
    <row r="41" spans="1:23" s="9" customFormat="1" x14ac:dyDescent="0.25">
      <c r="A41"/>
      <c r="B41"/>
      <c r="D41" s="1" t="s">
        <v>75</v>
      </c>
      <c r="E41" s="2">
        <v>17729929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116692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164932</v>
      </c>
    </row>
    <row r="44" spans="1:23" x14ac:dyDescent="0.25">
      <c r="A44" s="8" t="s">
        <v>233</v>
      </c>
      <c r="D44" s="1" t="s">
        <v>375</v>
      </c>
      <c r="E44" s="2">
        <v>13221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103471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765287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57510165.789999999</v>
      </c>
      <c r="D3" s="1" t="s">
        <v>1</v>
      </c>
      <c r="E3" s="18">
        <v>50427495.119999997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116909476.15000001</v>
      </c>
      <c r="D4" s="1" t="s">
        <v>11</v>
      </c>
      <c r="E4" s="38">
        <v>15496623.609999999</v>
      </c>
      <c r="H4" s="1" t="s">
        <v>370</v>
      </c>
      <c r="I4" s="13">
        <v>89</v>
      </c>
      <c r="J4" s="13">
        <v>-3</v>
      </c>
    </row>
    <row r="5" spans="1:10" x14ac:dyDescent="0.25">
      <c r="A5" s="1" t="s">
        <v>3</v>
      </c>
      <c r="B5" s="2">
        <v>229431666.59999999</v>
      </c>
      <c r="D5" s="1" t="s">
        <v>12</v>
      </c>
      <c r="E5" s="2">
        <v>34930871.509999998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112522190.45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371.2</v>
      </c>
      <c r="G8" s="1"/>
      <c r="H8" s="1"/>
    </row>
    <row r="9" spans="1:10" x14ac:dyDescent="0.25">
      <c r="A9" s="1" t="s">
        <v>82</v>
      </c>
      <c r="B9" s="2">
        <v>12024.66</v>
      </c>
      <c r="D9" s="1" t="s">
        <v>88</v>
      </c>
      <c r="E9" s="3">
        <v>361</v>
      </c>
      <c r="H9" s="1"/>
    </row>
    <row r="10" spans="1:10" x14ac:dyDescent="0.25">
      <c r="A10" s="1" t="s">
        <v>83</v>
      </c>
      <c r="B10" s="2">
        <v>55000000</v>
      </c>
      <c r="D10" s="1" t="s">
        <v>85</v>
      </c>
      <c r="E10" s="2">
        <f>'20180104'!E10+'20180105'!E8</f>
        <v>755868.29999999946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'20180104'!B11+'20180105'!B9</f>
        <v>1670095.33</v>
      </c>
      <c r="D11" s="1" t="s">
        <v>381</v>
      </c>
      <c r="E11" s="2">
        <f>E8+'20180104'!E11</f>
        <v>851.2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924.53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'20180104'!B13+'20180105'!B12</f>
        <v>272173.36000000004</v>
      </c>
      <c r="E13" s="2"/>
      <c r="G13" s="1"/>
      <c r="H13" s="1" t="s">
        <v>30</v>
      </c>
      <c r="I13" s="15">
        <v>96856380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-22979100</v>
      </c>
    </row>
    <row r="15" spans="1:10" x14ac:dyDescent="0.25">
      <c r="A15" s="1" t="s">
        <v>380</v>
      </c>
      <c r="B15" s="2">
        <f>B12+'20180104'!B15</f>
        <v>2816.14</v>
      </c>
      <c r="G15" s="1"/>
      <c r="H15" s="1" t="s">
        <v>32</v>
      </c>
      <c r="I15" s="15">
        <f>I14+I13</f>
        <v>73877280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9261480.3000000007</v>
      </c>
    </row>
    <row r="18" spans="1:14" x14ac:dyDescent="0.25">
      <c r="G18" s="1" t="s">
        <v>12</v>
      </c>
      <c r="H18" s="2"/>
      <c r="I18" s="15">
        <v>14504796</v>
      </c>
    </row>
    <row r="19" spans="1:14" x14ac:dyDescent="0.25">
      <c r="A19" s="2"/>
      <c r="G19" s="1" t="s">
        <v>24</v>
      </c>
      <c r="H19" s="2"/>
      <c r="I19" s="15">
        <f>I18+I17-I16</f>
        <v>13766276.300000001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446488.77</v>
      </c>
      <c r="N21" s="2"/>
    </row>
    <row r="22" spans="1:14" x14ac:dyDescent="0.25">
      <c r="G22" s="1"/>
      <c r="H22" s="1" t="s">
        <v>39</v>
      </c>
      <c r="I22" s="15">
        <v>104887.14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586614.76</v>
      </c>
    </row>
    <row r="26" spans="1:14" x14ac:dyDescent="0.25">
      <c r="A26" s="1" t="s">
        <v>71</v>
      </c>
      <c r="B26" s="2">
        <f>B4+E5+I18</f>
        <v>166345143.66</v>
      </c>
      <c r="G26" s="1"/>
      <c r="H26" s="1" t="s">
        <v>355</v>
      </c>
      <c r="I26" s="2">
        <v>405.68</v>
      </c>
    </row>
    <row r="27" spans="1:14" x14ac:dyDescent="0.25">
      <c r="A27" s="1" t="s">
        <v>90</v>
      </c>
      <c r="B27" s="2">
        <f>$B$13+$E$10+$I$25</f>
        <v>1614656.4199999995</v>
      </c>
      <c r="H27" s="1" t="s">
        <v>382</v>
      </c>
      <c r="I27" s="2">
        <f>I26+'20180104'!I27</f>
        <v>2004.93</v>
      </c>
    </row>
    <row r="28" spans="1:14" x14ac:dyDescent="0.25">
      <c r="A28" s="1" t="s">
        <v>356</v>
      </c>
      <c r="B28" s="2">
        <f>B12+E8+I26</f>
        <v>1701.41</v>
      </c>
    </row>
    <row r="29" spans="1:14" x14ac:dyDescent="0.25">
      <c r="A29" s="1" t="s">
        <v>383</v>
      </c>
      <c r="B29" s="2">
        <f>B15+E11+I27</f>
        <v>5672.27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3321</v>
      </c>
      <c r="D34" s="1" t="s">
        <v>78</v>
      </c>
      <c r="E34" s="2">
        <v>-7297274</v>
      </c>
      <c r="G34" s="16" t="s">
        <v>296</v>
      </c>
      <c r="H34" s="2">
        <f>E40</f>
        <v>17688193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524</v>
      </c>
      <c r="D35" s="1" t="s">
        <v>182</v>
      </c>
      <c r="E35" s="10">
        <v>-1360963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-45600</v>
      </c>
      <c r="G36" s="40" t="s">
        <v>298</v>
      </c>
      <c r="H36" s="41">
        <f>H34+H35</f>
        <v>17693350.605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2932</v>
      </c>
      <c r="D37" s="1" t="s">
        <v>81</v>
      </c>
      <c r="E37" s="2">
        <v>6253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13285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17688193</v>
      </c>
    </row>
    <row r="41" spans="1:23" s="9" customFormat="1" x14ac:dyDescent="0.25">
      <c r="A41"/>
      <c r="B41"/>
      <c r="D41" s="1" t="s">
        <v>75</v>
      </c>
      <c r="E41" s="2">
        <v>17564997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116114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334880</v>
      </c>
    </row>
    <row r="44" spans="1:23" x14ac:dyDescent="0.25">
      <c r="A44" s="8" t="s">
        <v>233</v>
      </c>
      <c r="D44" s="1" t="s">
        <v>375</v>
      </c>
      <c r="E44" s="2">
        <v>24638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91477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648595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40616196.32</v>
      </c>
      <c r="D3" s="1" t="s">
        <v>1</v>
      </c>
      <c r="E3" s="18">
        <v>50126415.409999996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120500321.76000001</v>
      </c>
      <c r="D4" s="1" t="s">
        <v>11</v>
      </c>
      <c r="E4" s="38">
        <v>16065920</v>
      </c>
      <c r="H4" s="1" t="s">
        <v>370</v>
      </c>
      <c r="I4" s="13">
        <v>91</v>
      </c>
      <c r="J4" s="13">
        <v>-16</v>
      </c>
    </row>
    <row r="5" spans="1:10" x14ac:dyDescent="0.25">
      <c r="A5" s="1" t="s">
        <v>3</v>
      </c>
      <c r="B5" s="2">
        <v>229123118.06999999</v>
      </c>
      <c r="D5" s="1" t="s">
        <v>12</v>
      </c>
      <c r="E5" s="2">
        <v>34060495.280000001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108622796.31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324.8</v>
      </c>
      <c r="G8" s="1"/>
      <c r="H8" s="1"/>
    </row>
    <row r="9" spans="1:10" x14ac:dyDescent="0.25">
      <c r="A9" s="1" t="s">
        <v>82</v>
      </c>
      <c r="B9" s="2">
        <v>6599.99</v>
      </c>
      <c r="D9" s="1" t="s">
        <v>88</v>
      </c>
      <c r="E9" s="3">
        <v>274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'20180103'!E10+'20180104'!E8</f>
        <v>755497.09999999951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'20180103'!B11+'20180104'!B9</f>
        <v>1658070.6700000002</v>
      </c>
      <c r="D11" s="1" t="s">
        <v>381</v>
      </c>
      <c r="E11" s="2">
        <f>E8+'20180103'!E11</f>
        <v>480</v>
      </c>
      <c r="G11" s="1"/>
      <c r="H11" s="1" t="s">
        <v>43</v>
      </c>
      <c r="I11" s="3">
        <f>SUM(J4:J9)</f>
        <v>-38</v>
      </c>
    </row>
    <row r="12" spans="1:10" x14ac:dyDescent="0.25">
      <c r="A12" s="1" t="s">
        <v>86</v>
      </c>
      <c r="B12" s="18">
        <v>916.06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'20180103'!B13+'20180104'!B12</f>
        <v>271248.83</v>
      </c>
      <c r="E13" s="2"/>
      <c r="G13" s="1"/>
      <c r="H13" s="1" t="s">
        <v>30</v>
      </c>
      <c r="I13" s="15">
        <v>98458500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-33486360</v>
      </c>
    </row>
    <row r="15" spans="1:10" x14ac:dyDescent="0.25">
      <c r="A15" s="1" t="s">
        <v>380</v>
      </c>
      <c r="B15" s="2">
        <f>B12+'20180103'!B15</f>
        <v>1891.61</v>
      </c>
      <c r="G15" s="1"/>
      <c r="H15" s="1" t="s">
        <v>32</v>
      </c>
      <c r="I15" s="15">
        <f>I14+I13</f>
        <v>64972140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9007590.9800000004</v>
      </c>
    </row>
    <row r="18" spans="1:14" x14ac:dyDescent="0.25">
      <c r="G18" s="1" t="s">
        <v>12</v>
      </c>
      <c r="H18" s="2"/>
      <c r="I18" s="15">
        <v>14768775</v>
      </c>
    </row>
    <row r="19" spans="1:14" x14ac:dyDescent="0.25">
      <c r="A19" s="2"/>
      <c r="G19" s="1" t="s">
        <v>24</v>
      </c>
      <c r="H19" s="2"/>
      <c r="I19" s="15">
        <f>I18+I17-I16</f>
        <v>13776365.98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444730.33</v>
      </c>
      <c r="N21" s="2"/>
    </row>
    <row r="22" spans="1:14" x14ac:dyDescent="0.25">
      <c r="G22" s="1"/>
      <c r="H22" s="1" t="s">
        <v>39</v>
      </c>
      <c r="I22" s="15">
        <v>104481.36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584450.54</v>
      </c>
    </row>
    <row r="26" spans="1:14" x14ac:dyDescent="0.25">
      <c r="A26" s="1" t="s">
        <v>71</v>
      </c>
      <c r="B26" s="2">
        <f>B4+E5+I18</f>
        <v>169329592.04000002</v>
      </c>
      <c r="G26" s="1"/>
      <c r="H26" s="1" t="s">
        <v>355</v>
      </c>
      <c r="I26" s="2">
        <v>832.68</v>
      </c>
    </row>
    <row r="27" spans="1:14" x14ac:dyDescent="0.25">
      <c r="A27" s="1" t="s">
        <v>90</v>
      </c>
      <c r="B27" s="2">
        <f>$B$13+$E$10+$I$25</f>
        <v>1611196.4699999995</v>
      </c>
      <c r="H27" s="1" t="s">
        <v>382</v>
      </c>
      <c r="I27" s="2">
        <f>I26+'20180103'!I27</f>
        <v>1599.25</v>
      </c>
    </row>
    <row r="28" spans="1:14" x14ac:dyDescent="0.25">
      <c r="A28" s="1" t="s">
        <v>356</v>
      </c>
      <c r="B28" s="2">
        <f>B12+E8+I26</f>
        <v>2073.54</v>
      </c>
    </row>
    <row r="29" spans="1:14" x14ac:dyDescent="0.25">
      <c r="A29" s="1" t="s">
        <v>383</v>
      </c>
      <c r="B29" s="2">
        <f>B15+E11+I27</f>
        <v>3970.8599999999997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3437</v>
      </c>
      <c r="D34" s="1" t="s">
        <v>78</v>
      </c>
      <c r="E34" s="2">
        <v>-10026553</v>
      </c>
      <c r="G34" s="16" t="s">
        <v>296</v>
      </c>
      <c r="H34" s="2">
        <f>E40</f>
        <v>17572079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490</v>
      </c>
      <c r="D35" s="1" t="s">
        <v>182</v>
      </c>
      <c r="E35" s="10">
        <v>-1052556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6363</v>
      </c>
      <c r="D36" s="1" t="s">
        <v>80</v>
      </c>
      <c r="E36" s="10">
        <v>-45234</v>
      </c>
      <c r="G36" s="40" t="s">
        <v>298</v>
      </c>
      <c r="H36" s="41">
        <f>H34+H35</f>
        <v>17577236.605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2922</v>
      </c>
      <c r="D37" s="1" t="s">
        <v>81</v>
      </c>
      <c r="E37" s="2">
        <v>5205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17572079</v>
      </c>
    </row>
    <row r="41" spans="1:23" s="9" customFormat="1" x14ac:dyDescent="0.25">
      <c r="A41"/>
      <c r="B41"/>
      <c r="D41" s="1" t="s">
        <v>75</v>
      </c>
      <c r="E41" s="2">
        <v>17230117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40588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64743</v>
      </c>
    </row>
    <row r="44" spans="1:23" x14ac:dyDescent="0.25">
      <c r="A44" s="8" t="s">
        <v>233</v>
      </c>
      <c r="D44" s="1" t="s">
        <v>375</v>
      </c>
      <c r="E44" s="2">
        <v>49888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-9300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532481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17778735.969999999</v>
      </c>
      <c r="D3" s="1" t="s">
        <v>1</v>
      </c>
      <c r="E3" s="18">
        <v>50228717.590000004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117114800.28</v>
      </c>
      <c r="D4" s="1" t="s">
        <v>11</v>
      </c>
      <c r="E4" s="38">
        <v>16251351.050000001</v>
      </c>
      <c r="H4" s="1" t="s">
        <v>370</v>
      </c>
      <c r="I4" s="13">
        <v>85</v>
      </c>
      <c r="J4" s="13">
        <v>-5</v>
      </c>
    </row>
    <row r="5" spans="1:10" x14ac:dyDescent="0.25">
      <c r="A5" s="1" t="s">
        <v>3</v>
      </c>
      <c r="B5" s="2">
        <v>228910115.69</v>
      </c>
      <c r="D5" s="1" t="s">
        <v>12</v>
      </c>
      <c r="E5" s="2">
        <v>33977366.539999999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111795315.14</v>
      </c>
      <c r="D6" s="1" t="s">
        <v>4</v>
      </c>
      <c r="E6" s="2">
        <v>11000000</v>
      </c>
      <c r="H6" s="1" t="s">
        <v>323</v>
      </c>
      <c r="I6" s="13"/>
      <c r="J6" s="13">
        <v>-19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155.19999999999999</v>
      </c>
      <c r="G8" s="1"/>
      <c r="H8" s="1"/>
    </row>
    <row r="9" spans="1:10" x14ac:dyDescent="0.25">
      <c r="A9" s="1" t="s">
        <v>82</v>
      </c>
      <c r="B9" s="2">
        <v>16579.439999999999</v>
      </c>
      <c r="D9" s="1" t="s">
        <v>88</v>
      </c>
      <c r="E9" s="3">
        <v>178</v>
      </c>
      <c r="H9" s="1"/>
    </row>
    <row r="10" spans="1:10" x14ac:dyDescent="0.25">
      <c r="A10" s="1" t="s">
        <v>83</v>
      </c>
      <c r="B10" s="2">
        <v>94000000</v>
      </c>
      <c r="D10" s="1" t="s">
        <v>85</v>
      </c>
      <c r="E10" s="2">
        <f>'20180102'!E10+'20180103'!E8</f>
        <v>755172.29999999946</v>
      </c>
      <c r="G10" s="1"/>
      <c r="H10" s="1" t="s">
        <v>42</v>
      </c>
      <c r="I10" s="3">
        <f>SUMIF(I4:I9,"&gt;=0")</f>
        <v>103</v>
      </c>
    </row>
    <row r="11" spans="1:10" x14ac:dyDescent="0.25">
      <c r="A11" s="1" t="s">
        <v>84</v>
      </c>
      <c r="B11" s="2">
        <f>'20180102'!B11+'20180103'!B9</f>
        <v>1651470.6800000002</v>
      </c>
      <c r="D11" s="1" t="s">
        <v>381</v>
      </c>
      <c r="E11" s="2">
        <f>'20180103'!E8</f>
        <v>155.19999999999999</v>
      </c>
      <c r="G11" s="1"/>
      <c r="H11" s="1" t="s">
        <v>43</v>
      </c>
      <c r="I11" s="3">
        <f>SUM(J4:J9)</f>
        <v>-24</v>
      </c>
    </row>
    <row r="12" spans="1:10" x14ac:dyDescent="0.25">
      <c r="A12" s="1" t="s">
        <v>86</v>
      </c>
      <c r="B12" s="18">
        <v>975.55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'20180102'!B13+'20180103'!B12</f>
        <v>270332.77</v>
      </c>
      <c r="E13" s="2"/>
      <c r="G13" s="1"/>
      <c r="H13" s="1" t="s">
        <v>30</v>
      </c>
      <c r="I13" s="15">
        <v>90384840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-21148140</v>
      </c>
    </row>
    <row r="15" spans="1:10" x14ac:dyDescent="0.25">
      <c r="A15" s="1" t="s">
        <v>380</v>
      </c>
      <c r="B15" s="2">
        <f>'20180103'!B12</f>
        <v>975.55</v>
      </c>
      <c r="G15" s="1"/>
      <c r="H15" s="1" t="s">
        <v>32</v>
      </c>
      <c r="I15" s="15">
        <f>I14+I13</f>
        <v>69236700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9991649.6600000001</v>
      </c>
    </row>
    <row r="18" spans="1:14" x14ac:dyDescent="0.25">
      <c r="G18" s="1" t="s">
        <v>12</v>
      </c>
      <c r="H18" s="2"/>
      <c r="I18" s="15">
        <v>13533282</v>
      </c>
    </row>
    <row r="19" spans="1:14" x14ac:dyDescent="0.25">
      <c r="A19" s="2"/>
      <c r="G19" s="1" t="s">
        <v>24</v>
      </c>
      <c r="H19" s="2"/>
      <c r="I19" s="15">
        <f>I18+I17-I16</f>
        <v>13524931.66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441120.99</v>
      </c>
      <c r="N21" s="2"/>
    </row>
    <row r="22" spans="1:14" x14ac:dyDescent="0.25">
      <c r="G22" s="1"/>
      <c r="H22" s="1" t="s">
        <v>39</v>
      </c>
      <c r="I22" s="15">
        <v>103648.78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580008.62</v>
      </c>
    </row>
    <row r="26" spans="1:14" x14ac:dyDescent="0.25">
      <c r="A26" s="1" t="s">
        <v>71</v>
      </c>
      <c r="B26" s="2">
        <f>B4+E5+I18</f>
        <v>164625448.81999999</v>
      </c>
      <c r="G26" s="1"/>
      <c r="H26" s="1" t="s">
        <v>355</v>
      </c>
      <c r="I26" s="2">
        <v>766.57</v>
      </c>
    </row>
    <row r="27" spans="1:14" x14ac:dyDescent="0.25">
      <c r="A27" s="1" t="s">
        <v>90</v>
      </c>
      <c r="B27" s="2">
        <f>$B$13+$E$10+$I$25</f>
        <v>1605513.6899999995</v>
      </c>
      <c r="H27" s="1" t="s">
        <v>382</v>
      </c>
      <c r="I27" s="2">
        <f>'20180103'!I26</f>
        <v>766.57</v>
      </c>
    </row>
    <row r="28" spans="1:14" x14ac:dyDescent="0.25">
      <c r="A28" s="1" t="s">
        <v>356</v>
      </c>
      <c r="B28" s="2">
        <f>B12+E8+I26</f>
        <v>1897.3200000000002</v>
      </c>
    </row>
    <row r="29" spans="1:14" x14ac:dyDescent="0.25">
      <c r="A29" s="1" t="s">
        <v>383</v>
      </c>
      <c r="B29" s="2">
        <f>B15+E11+I27</f>
        <v>1897.3200000000002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3460</v>
      </c>
      <c r="D34" s="1" t="s">
        <v>78</v>
      </c>
      <c r="E34" s="2">
        <v>-7277406</v>
      </c>
      <c r="G34" s="16" t="s">
        <v>296</v>
      </c>
      <c r="H34" s="2">
        <f>E40</f>
        <v>17531492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475</v>
      </c>
      <c r="D35" s="1" t="s">
        <v>182</v>
      </c>
      <c r="E35" s="10">
        <v>-1061230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6381</v>
      </c>
      <c r="D36" s="1" t="s">
        <v>80</v>
      </c>
      <c r="E36" s="10">
        <v>-50924</v>
      </c>
      <c r="G36" s="40" t="s">
        <v>298</v>
      </c>
      <c r="H36" s="41">
        <f>H34+H35</f>
        <v>17536649.605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2862</v>
      </c>
      <c r="D37" s="1" t="s">
        <v>81</v>
      </c>
      <c r="E37" s="2">
        <v>6129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13178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17531492</v>
      </c>
    </row>
    <row r="41" spans="1:23" s="9" customFormat="1" x14ac:dyDescent="0.25">
      <c r="A41"/>
      <c r="B41"/>
      <c r="D41" s="1" t="s">
        <v>75</v>
      </c>
      <c r="E41" s="2">
        <v>17165375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491893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297322</v>
      </c>
    </row>
    <row r="44" spans="1:23" x14ac:dyDescent="0.25">
      <c r="A44" s="8" t="s">
        <v>233</v>
      </c>
      <c r="D44" s="1" t="s">
        <v>375</v>
      </c>
      <c r="E44" s="2">
        <v>43073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448820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491894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"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9833151.6500000004</v>
      </c>
      <c r="D3" s="1" t="s">
        <v>1</v>
      </c>
      <c r="E3" s="18">
        <v>50187453.229999997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114062619.95</v>
      </c>
      <c r="D4" s="1" t="s">
        <v>11</v>
      </c>
      <c r="E4" s="38">
        <v>19737747.359999999</v>
      </c>
      <c r="H4" s="1" t="s">
        <v>370</v>
      </c>
      <c r="I4" s="13">
        <v>102</v>
      </c>
      <c r="J4" s="13">
        <v>-18</v>
      </c>
    </row>
    <row r="5" spans="1:10" x14ac:dyDescent="0.25">
      <c r="A5" s="1" t="s">
        <v>3</v>
      </c>
      <c r="B5" s="2">
        <v>226931195.96000001</v>
      </c>
      <c r="D5" s="1" t="s">
        <v>12</v>
      </c>
      <c r="E5" s="2">
        <v>30449705.870000001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112868576.01000001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14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521.6</v>
      </c>
      <c r="G8" s="1"/>
      <c r="H8" s="1"/>
    </row>
    <row r="9" spans="1:10" x14ac:dyDescent="0.25">
      <c r="A9" s="1" t="s">
        <v>82</v>
      </c>
      <c r="B9" s="2">
        <v>35424.36</v>
      </c>
      <c r="D9" s="1" t="s">
        <v>88</v>
      </c>
      <c r="E9" s="3">
        <v>548</v>
      </c>
      <c r="H9" s="1"/>
    </row>
    <row r="10" spans="1:10" x14ac:dyDescent="0.25">
      <c r="A10" s="1" t="s">
        <v>83</v>
      </c>
      <c r="B10" s="2">
        <v>83000000</v>
      </c>
      <c r="D10" s="1" t="s">
        <v>85</v>
      </c>
      <c r="E10" s="2">
        <f>'20180101'!E10+'20180102'!E8</f>
        <v>755017.09999999951</v>
      </c>
      <c r="G10" s="1"/>
      <c r="H10" s="1" t="s">
        <v>42</v>
      </c>
      <c r="I10" s="3">
        <f>SUMIF(I4:I9,"&gt;=0")</f>
        <v>116</v>
      </c>
    </row>
    <row r="11" spans="1:10" x14ac:dyDescent="0.25">
      <c r="A11" s="1" t="s">
        <v>84</v>
      </c>
      <c r="B11" s="2">
        <f>'20180101'!B11+'20180102'!B9</f>
        <v>1634891.2400000002</v>
      </c>
      <c r="E11" s="2"/>
      <c r="G11" s="1"/>
      <c r="H11" s="1" t="s">
        <v>43</v>
      </c>
      <c r="I11" s="3">
        <f>SUM(J4:J9)</f>
        <v>-33</v>
      </c>
    </row>
    <row r="12" spans="1:10" x14ac:dyDescent="0.25">
      <c r="A12" s="1" t="s">
        <v>86</v>
      </c>
      <c r="B12" s="18">
        <v>867.29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'20180101'!B13+'20180102'!B12</f>
        <v>269357.22000000003</v>
      </c>
      <c r="E13" s="2"/>
      <c r="G13" s="1"/>
      <c r="H13" s="1" t="s">
        <v>30</v>
      </c>
      <c r="I13" s="15">
        <v>100023720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-28516680</v>
      </c>
    </row>
    <row r="15" spans="1:10" x14ac:dyDescent="0.25">
      <c r="A15" s="1"/>
      <c r="B15" s="1"/>
      <c r="G15" s="1"/>
      <c r="H15" s="1" t="s">
        <v>32</v>
      </c>
      <c r="I15" s="15">
        <f>I14+I13</f>
        <v>71507040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7367557.2300000004</v>
      </c>
    </row>
    <row r="18" spans="1:22" x14ac:dyDescent="0.25">
      <c r="G18" s="1" t="s">
        <v>12</v>
      </c>
      <c r="H18" s="2"/>
      <c r="I18" s="15">
        <v>14989860</v>
      </c>
    </row>
    <row r="19" spans="1:22" x14ac:dyDescent="0.25">
      <c r="A19" s="2"/>
      <c r="G19" s="1" t="s">
        <v>24</v>
      </c>
      <c r="H19" s="2"/>
      <c r="I19" s="15">
        <f>I18+I17-I16</f>
        <v>12357417.23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437797.98</v>
      </c>
      <c r="N21" s="2"/>
    </row>
    <row r="22" spans="1:22" x14ac:dyDescent="0.25">
      <c r="G22" s="1"/>
      <c r="H22" s="1" t="s">
        <v>39</v>
      </c>
      <c r="I22" s="15">
        <v>102882.21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575919.03999999992</v>
      </c>
    </row>
    <row r="26" spans="1:22" x14ac:dyDescent="0.25">
      <c r="A26" s="1" t="s">
        <v>71</v>
      </c>
      <c r="B26" s="2">
        <f>B4+E5+I18</f>
        <v>159502185.81999999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1600293.3599999994</v>
      </c>
    </row>
    <row r="28" spans="1:22" x14ac:dyDescent="0.25">
      <c r="A28" s="1" t="s">
        <v>356</v>
      </c>
      <c r="B28" s="2">
        <f>B12+E8+I26</f>
        <v>1388.8899999999999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378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3432</v>
      </c>
      <c r="D33" s="1" t="s">
        <v>78</v>
      </c>
      <c r="E33" s="2">
        <v>-1794108</v>
      </c>
      <c r="G33" s="16" t="s">
        <v>296</v>
      </c>
      <c r="H33" s="2">
        <f>E39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455</v>
      </c>
      <c r="D34" s="1" t="s">
        <v>182</v>
      </c>
      <c r="E34" s="10">
        <v>-672695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6372</v>
      </c>
      <c r="D35" s="1" t="s">
        <v>80</v>
      </c>
      <c r="E35" s="10">
        <v>-49539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2829</v>
      </c>
      <c r="D36" s="1" t="s">
        <v>81</v>
      </c>
      <c r="E36" s="2">
        <v>5623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13088</v>
      </c>
      <c r="D37"/>
      <c r="E37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8" t="s">
        <v>379</v>
      </c>
    </row>
    <row r="39" spans="1:23" x14ac:dyDescent="0.25">
      <c r="A39" s="1" t="s">
        <v>103</v>
      </c>
      <c r="B39" s="3"/>
      <c r="D39" s="1" t="s">
        <v>74</v>
      </c>
      <c r="E39" s="2">
        <v>17039598</v>
      </c>
    </row>
    <row r="40" spans="1:23" s="9" customFormat="1" x14ac:dyDescent="0.25">
      <c r="A40"/>
      <c r="B40"/>
      <c r="D40" s="1" t="s">
        <v>75</v>
      </c>
      <c r="E40" s="2">
        <v>16868052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 s="1" t="s">
        <v>76</v>
      </c>
      <c r="E41" s="2">
        <v>160523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1" t="s">
        <v>77</v>
      </c>
      <c r="E42" s="2">
        <v>280938</v>
      </c>
    </row>
    <row r="43" spans="1:23" x14ac:dyDescent="0.25">
      <c r="A43" s="8" t="s">
        <v>233</v>
      </c>
      <c r="D43" s="1" t="s">
        <v>375</v>
      </c>
      <c r="E43" s="2"/>
    </row>
    <row r="44" spans="1:23" x14ac:dyDescent="0.25">
      <c r="A44" s="16" t="s">
        <v>5</v>
      </c>
      <c r="B44" s="2">
        <v>1000000</v>
      </c>
      <c r="C44" s="2"/>
      <c r="D44" s="1" t="s">
        <v>376</v>
      </c>
      <c r="E44" s="10"/>
    </row>
    <row r="45" spans="1:23" x14ac:dyDescent="0.25">
      <c r="A45" s="16" t="s">
        <v>234</v>
      </c>
      <c r="B45" s="2">
        <v>1005157.605</v>
      </c>
      <c r="C45" s="2"/>
      <c r="D45" s="1" t="s">
        <v>377</v>
      </c>
      <c r="E45" s="12"/>
    </row>
    <row r="46" spans="1:23" x14ac:dyDescent="0.25">
      <c r="A46" s="16" t="s">
        <v>12</v>
      </c>
      <c r="B46" s="2">
        <v>0</v>
      </c>
      <c r="C46" s="26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F48" s="36"/>
      <c r="G48" s="12"/>
      <c r="H48" s="14"/>
      <c r="I48" s="30"/>
    </row>
    <row r="49" spans="1:9" x14ac:dyDescent="0.25">
      <c r="A49" s="12"/>
      <c r="B49" s="36"/>
      <c r="C49" s="36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5" sqref="B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55800476</v>
      </c>
      <c r="D4" s="1" t="s">
        <v>11</v>
      </c>
      <c r="E4" s="38">
        <v>21752071.5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254897936.25999999</v>
      </c>
      <c r="D5" s="1" t="s">
        <v>12</v>
      </c>
      <c r="E5" s="2">
        <v>10071303.35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'20180202'!E10+'20180207'!E8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'20180202'!B11+'20180207'!B9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'20180201'!B13+'20180207'!B12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-2799000</v>
      </c>
    </row>
    <row r="15" spans="1:10" x14ac:dyDescent="0.25">
      <c r="A15" s="1" t="s">
        <v>380</v>
      </c>
      <c r="B15" s="2">
        <f>B12+'20180206'!B15</f>
        <v>11353.189999999999</v>
      </c>
      <c r="G15" s="1"/>
      <c r="H15" s="1" t="s">
        <v>32</v>
      </c>
      <c r="I15" s="15">
        <f>I14+I13</f>
        <v>-2799000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11193979.869999999</v>
      </c>
    </row>
    <row r="18" spans="1:14" x14ac:dyDescent="0.25">
      <c r="G18" s="1" t="s">
        <v>12</v>
      </c>
      <c r="H18" s="2"/>
      <c r="I18" s="15">
        <v>419958</v>
      </c>
    </row>
    <row r="19" spans="1:14" x14ac:dyDescent="0.25">
      <c r="A19" s="2"/>
      <c r="G19" s="1" t="s">
        <v>24</v>
      </c>
      <c r="H19" s="2"/>
      <c r="I19" s="15">
        <f>I18+I17-I16</f>
        <v>13613937.869999999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66291737.350000001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-316498</v>
      </c>
      <c r="G34" s="16" t="s">
        <v>296</v>
      </c>
      <c r="H34" s="2">
        <f>E40</f>
        <v>17511793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-191657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270</v>
      </c>
      <c r="G36" s="40" t="s">
        <v>298</v>
      </c>
      <c r="H36" s="41">
        <f>H34+H35</f>
        <v>17516950.605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17511793</v>
      </c>
    </row>
    <row r="41" spans="1:23" s="9" customFormat="1" x14ac:dyDescent="0.25">
      <c r="A41"/>
      <c r="B41"/>
      <c r="D41" s="1" t="s">
        <v>75</v>
      </c>
      <c r="E41" s="2">
        <v>17427995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189829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252169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472195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7" zoomScale="80" zoomScaleNormal="80" workbookViewId="0">
      <selection activeCell="G54" sqref="G5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'20171229'!E10+'20180101'!E8</f>
        <v>754495.49999999953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'20171229'!B11+'20180101'!B9</f>
        <v>1599466.8800000001</v>
      </c>
      <c r="E11" s="2"/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'20171229'!B13+'20180101'!B12</f>
        <v>268489.93000000005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1"/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1058224.2799999996</v>
      </c>
    </row>
    <row r="28" spans="1:22" x14ac:dyDescent="0.25">
      <c r="A28" s="1" t="s">
        <v>356</v>
      </c>
      <c r="B28" s="2">
        <f>B12+E8+I26</f>
        <v>0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/>
      <c r="D33" s="1" t="s">
        <v>74</v>
      </c>
      <c r="E33" s="2">
        <v>17039598</v>
      </c>
      <c r="G33" s="16" t="s">
        <v>296</v>
      </c>
      <c r="H33" s="2">
        <f>E33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/>
      <c r="D34" s="1" t="s">
        <v>75</v>
      </c>
      <c r="E34" s="2">
        <v>16868052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160523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280938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-1794108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-672695</v>
      </c>
    </row>
    <row r="39" spans="1:23" x14ac:dyDescent="0.25">
      <c r="A39" s="1" t="s">
        <v>103</v>
      </c>
      <c r="B39" s="3"/>
      <c r="D39" s="1" t="s">
        <v>80</v>
      </c>
      <c r="E39" s="10">
        <v>-49539</v>
      </c>
    </row>
    <row r="40" spans="1:23" s="9" customFormat="1" x14ac:dyDescent="0.25">
      <c r="A40"/>
      <c r="B40"/>
      <c r="D40" s="1" t="s">
        <v>81</v>
      </c>
      <c r="E40" s="2">
        <v>5623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7" sqref="E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5729758.5599999996</v>
      </c>
      <c r="D3" s="1" t="s">
        <v>1</v>
      </c>
      <c r="E3" s="18">
        <v>150119639.34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97990135.099999994</v>
      </c>
      <c r="D4" s="1" t="s">
        <v>11</v>
      </c>
      <c r="E4" s="38">
        <v>40409515.780000001</v>
      </c>
      <c r="H4" s="1" t="s">
        <v>370</v>
      </c>
      <c r="I4" s="13">
        <v>94</v>
      </c>
      <c r="J4" s="13"/>
    </row>
    <row r="5" spans="1:10" x14ac:dyDescent="0.25">
      <c r="A5" s="1" t="s">
        <v>3</v>
      </c>
      <c r="B5" s="2">
        <v>126762633.65000001</v>
      </c>
      <c r="D5" s="1" t="s">
        <v>12</v>
      </c>
      <c r="E5" s="2">
        <v>29710123.559999999</v>
      </c>
      <c r="H5" s="1" t="s">
        <v>372</v>
      </c>
      <c r="I5" s="13">
        <v>1</v>
      </c>
      <c r="J5" s="13"/>
    </row>
    <row r="6" spans="1:10" x14ac:dyDescent="0.25">
      <c r="A6" s="1" t="s">
        <v>11</v>
      </c>
      <c r="B6" s="37">
        <v>108772498.55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761.6</v>
      </c>
      <c r="G8" s="1"/>
      <c r="H8" s="1"/>
    </row>
    <row r="9" spans="1:10" x14ac:dyDescent="0.25">
      <c r="A9" s="1" t="s">
        <v>82</v>
      </c>
      <c r="B9" s="2">
        <v>42739.99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'20171228'!E10+'20171229'!E8</f>
        <v>754495.49999999953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'20171228'!B11+'20171229'!B9</f>
        <v>1599466.8800000001</v>
      </c>
      <c r="E11" s="2"/>
      <c r="G11" s="1"/>
      <c r="H11" s="1" t="s">
        <v>43</v>
      </c>
      <c r="I11" s="3">
        <f>SUM(J4:J9)</f>
        <v>-15</v>
      </c>
    </row>
    <row r="12" spans="1:10" x14ac:dyDescent="0.25">
      <c r="A12" s="1" t="s">
        <v>86</v>
      </c>
      <c r="B12" s="18">
        <v>438.76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'20171228'!B13+'20171229'!B12</f>
        <v>268489.93000000005</v>
      </c>
      <c r="E13" s="2"/>
      <c r="G13" s="1"/>
      <c r="H13" s="1" t="s">
        <v>30</v>
      </c>
      <c r="I13" s="15">
        <v>94780260</v>
      </c>
    </row>
    <row r="14" spans="1:10" x14ac:dyDescent="0.25">
      <c r="A14" s="1" t="s">
        <v>333</v>
      </c>
      <c r="B14" s="3">
        <v>34321734</v>
      </c>
      <c r="G14" s="1"/>
      <c r="H14" s="1" t="s">
        <v>31</v>
      </c>
      <c r="I14" s="15">
        <v>-13009500</v>
      </c>
    </row>
    <row r="15" spans="1:10" x14ac:dyDescent="0.25">
      <c r="A15" s="1"/>
      <c r="B15" s="1"/>
      <c r="G15" s="1"/>
      <c r="H15" s="1" t="s">
        <v>32</v>
      </c>
      <c r="I15" s="15">
        <f>I14+I13</f>
        <v>81770760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8216879.0999999996</v>
      </c>
    </row>
    <row r="18" spans="1:22" x14ac:dyDescent="0.25">
      <c r="G18" s="1" t="s">
        <v>12</v>
      </c>
      <c r="H18" s="2"/>
      <c r="I18" s="15">
        <v>14233401</v>
      </c>
    </row>
    <row r="19" spans="1:22" x14ac:dyDescent="0.25">
      <c r="A19" s="2"/>
      <c r="G19" s="1" t="s">
        <v>24</v>
      </c>
      <c r="H19" s="2"/>
      <c r="I19" s="15">
        <f>I18+I17-I16</f>
        <v>12450280.100000001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434868.31</v>
      </c>
      <c r="N21" s="2"/>
    </row>
    <row r="22" spans="1:22" x14ac:dyDescent="0.25">
      <c r="G22" s="1"/>
      <c r="H22" s="1" t="s">
        <v>39</v>
      </c>
      <c r="I22" s="15">
        <v>102206.34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572313.5</v>
      </c>
    </row>
    <row r="26" spans="1:22" x14ac:dyDescent="0.25">
      <c r="A26" s="1" t="s">
        <v>71</v>
      </c>
      <c r="B26" s="2">
        <f>B4+E5+I18</f>
        <v>141933659.66</v>
      </c>
      <c r="G26" s="1"/>
      <c r="H26" s="1" t="s">
        <v>355</v>
      </c>
      <c r="I26" s="2">
        <v>298.06</v>
      </c>
    </row>
    <row r="27" spans="1:22" x14ac:dyDescent="0.25">
      <c r="A27" s="1" t="s">
        <v>90</v>
      </c>
      <c r="B27" s="2">
        <f>$B$13+$E$10+$I$25</f>
        <v>1595298.9299999997</v>
      </c>
    </row>
    <row r="28" spans="1:22" x14ac:dyDescent="0.25">
      <c r="A28" s="1" t="s">
        <v>356</v>
      </c>
      <c r="B28" s="2">
        <f>B12+E8+I26</f>
        <v>1498.42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3116</v>
      </c>
      <c r="D33" s="1" t="s">
        <v>74</v>
      </c>
      <c r="E33" s="2">
        <v>16879075</v>
      </c>
      <c r="G33" s="16" t="s">
        <v>296</v>
      </c>
      <c r="H33" s="2">
        <f>E33</f>
        <v>16879075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346</v>
      </c>
      <c r="D34" s="1" t="s">
        <v>75</v>
      </c>
      <c r="E34" s="2">
        <v>16587113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6348</v>
      </c>
      <c r="D35" s="1" t="s">
        <v>76</v>
      </c>
      <c r="E35" s="2">
        <v>399068</v>
      </c>
      <c r="G35" s="40" t="s">
        <v>298</v>
      </c>
      <c r="H35" s="41">
        <f>H33+H34</f>
        <v>16884232.605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2810</v>
      </c>
      <c r="D36" s="1" t="s">
        <v>77</v>
      </c>
      <c r="E36" s="2">
        <v>487078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12620</v>
      </c>
      <c r="D37" s="1" t="s">
        <v>78</v>
      </c>
      <c r="E37" s="2">
        <v>-864429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-636849</v>
      </c>
    </row>
    <row r="39" spans="1:23" x14ac:dyDescent="0.25">
      <c r="A39" s="1" t="s">
        <v>103</v>
      </c>
      <c r="B39" s="3"/>
      <c r="D39" s="1" t="s">
        <v>80</v>
      </c>
      <c r="E39" s="10">
        <v>-50938</v>
      </c>
    </row>
    <row r="40" spans="1:23" s="9" customFormat="1" x14ac:dyDescent="0.25">
      <c r="A40"/>
      <c r="B40"/>
      <c r="D40" s="1" t="s">
        <v>81</v>
      </c>
      <c r="E40" s="2">
        <v>5842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14548146.73</v>
      </c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98424788.829999998</v>
      </c>
      <c r="D4" s="1" t="s">
        <v>11</v>
      </c>
      <c r="E4" s="38">
        <v>24352717.719999999</v>
      </c>
      <c r="H4" s="1" t="s">
        <v>370</v>
      </c>
      <c r="I4" s="13">
        <v>97</v>
      </c>
      <c r="J4" s="13">
        <v>-3</v>
      </c>
    </row>
    <row r="5" spans="1:10" x14ac:dyDescent="0.25">
      <c r="A5" s="1" t="s">
        <v>3</v>
      </c>
      <c r="B5" s="2">
        <v>125977801.05</v>
      </c>
      <c r="D5" s="1" t="s">
        <v>12</v>
      </c>
      <c r="E5" s="2">
        <v>26596467.5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27553012.219999999</v>
      </c>
      <c r="D6" s="1" t="s">
        <v>4</v>
      </c>
      <c r="E6" s="2">
        <v>11000000</v>
      </c>
      <c r="H6" s="1" t="s">
        <v>323</v>
      </c>
      <c r="I6" s="13"/>
      <c r="J6" s="13">
        <v>-13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5035.2</v>
      </c>
      <c r="G8" s="1"/>
      <c r="H8" s="1"/>
    </row>
    <row r="9" spans="1:10" x14ac:dyDescent="0.25">
      <c r="A9" s="1" t="s">
        <v>82</v>
      </c>
      <c r="B9" s="2">
        <v>4865.49</v>
      </c>
      <c r="D9" s="1" t="s">
        <v>88</v>
      </c>
      <c r="E9" s="3">
        <v>4024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'20171227'!E10+'20171228'!E8</f>
        <v>753733.89999999956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'20171227'!B11+'20171228'!B9</f>
        <v>1556726.8900000001</v>
      </c>
      <c r="E11" s="2"/>
      <c r="G11" s="1"/>
      <c r="H11" s="1" t="s">
        <v>43</v>
      </c>
      <c r="I11" s="3">
        <f>SUM(J4:J9)</f>
        <v>-16</v>
      </c>
    </row>
    <row r="12" spans="1:10" x14ac:dyDescent="0.25">
      <c r="A12" s="1" t="s">
        <v>86</v>
      </c>
      <c r="B12" s="18">
        <v>647.85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'20171227'!B13+'20171228'!B12</f>
        <v>268051.17000000004</v>
      </c>
      <c r="E13" s="2"/>
      <c r="G13" s="1"/>
      <c r="H13" s="1" t="s">
        <v>30</v>
      </c>
      <c r="I13" s="15">
        <v>95995200</v>
      </c>
    </row>
    <row r="14" spans="1:10" x14ac:dyDescent="0.25">
      <c r="A14" s="1" t="s">
        <v>333</v>
      </c>
      <c r="B14" s="3">
        <v>65733859</v>
      </c>
      <c r="G14" s="1"/>
      <c r="H14" s="1" t="s">
        <v>31</v>
      </c>
      <c r="I14" s="15">
        <v>-13786980</v>
      </c>
    </row>
    <row r="15" spans="1:10" x14ac:dyDescent="0.25">
      <c r="A15" s="1"/>
      <c r="B15" s="1"/>
      <c r="G15" s="1"/>
      <c r="H15" s="1" t="s">
        <v>32</v>
      </c>
      <c r="I15" s="15">
        <f>I14+I13</f>
        <v>82208220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7537577.1600000001</v>
      </c>
    </row>
    <row r="18" spans="1:22" x14ac:dyDescent="0.25">
      <c r="G18" s="1" t="s">
        <v>12</v>
      </c>
      <c r="H18" s="2"/>
      <c r="I18" s="15">
        <v>14399280</v>
      </c>
    </row>
    <row r="19" spans="1:22" x14ac:dyDescent="0.25">
      <c r="A19" s="2"/>
      <c r="G19" s="1" t="s">
        <v>24</v>
      </c>
      <c r="H19" s="2"/>
      <c r="I19" s="15">
        <f>I18+I17-I16</f>
        <v>11936857.16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433576.28</v>
      </c>
      <c r="N21" s="2"/>
    </row>
    <row r="22" spans="1:22" x14ac:dyDescent="0.25">
      <c r="G22" s="1"/>
      <c r="H22" s="1" t="s">
        <v>39</v>
      </c>
      <c r="I22" s="15">
        <v>101908.28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570723.41</v>
      </c>
    </row>
    <row r="26" spans="1:22" x14ac:dyDescent="0.25">
      <c r="A26" s="1" t="s">
        <v>71</v>
      </c>
      <c r="B26" s="2">
        <f>B4+E5+I18</f>
        <v>139420536.32999998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1592508.4799999995</v>
      </c>
    </row>
    <row r="28" spans="1:22" x14ac:dyDescent="0.25">
      <c r="A28" s="1" t="s">
        <v>356</v>
      </c>
      <c r="B28" s="2">
        <f>B12+E8+I26</f>
        <v>5683.05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16480802</v>
      </c>
      <c r="G33" s="16" t="s">
        <v>296</v>
      </c>
      <c r="H33" s="2">
        <f>E33</f>
        <v>16480802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16385813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-183668</v>
      </c>
      <c r="G35" s="40" t="s">
        <v>298</v>
      </c>
      <c r="H35" s="41">
        <f>H33+H34</f>
        <v>16485959.605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46210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14402492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-336959</v>
      </c>
    </row>
    <row r="39" spans="1:23" x14ac:dyDescent="0.25">
      <c r="A39" s="1" t="s">
        <v>103</v>
      </c>
      <c r="B39" s="3"/>
      <c r="D39" s="1" t="s">
        <v>80</v>
      </c>
      <c r="E39" s="10">
        <v>-45037</v>
      </c>
    </row>
    <row r="40" spans="1:23" s="9" customFormat="1" x14ac:dyDescent="0.25">
      <c r="A40"/>
      <c r="B40"/>
      <c r="D40" s="1" t="s">
        <v>81</v>
      </c>
      <c r="E40" s="2">
        <v>4815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3" sqref="D5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12613248.65</v>
      </c>
      <c r="D3" s="1" t="s">
        <v>1</v>
      </c>
      <c r="E3" s="18">
        <v>75743183.180000007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17614470.579999998</v>
      </c>
      <c r="D4" s="1" t="s">
        <v>11</v>
      </c>
      <c r="E4" s="38">
        <v>15754281.67</v>
      </c>
      <c r="H4" s="1" t="s">
        <v>370</v>
      </c>
      <c r="I4" s="13">
        <v>105</v>
      </c>
      <c r="J4" s="13">
        <v>-4</v>
      </c>
    </row>
    <row r="5" spans="1:10" x14ac:dyDescent="0.25">
      <c r="A5" s="1" t="s">
        <v>3</v>
      </c>
      <c r="B5" s="2">
        <v>204884770.56999999</v>
      </c>
      <c r="D5" s="1" t="s">
        <v>12</v>
      </c>
      <c r="E5" s="2">
        <v>59988901.509999998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17614470.579999998</v>
      </c>
      <c r="D6" s="1" t="s">
        <v>4</v>
      </c>
      <c r="E6" s="2">
        <v>11000000</v>
      </c>
      <c r="H6" s="1" t="s">
        <v>323</v>
      </c>
      <c r="I6" s="13">
        <v>-11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1456</v>
      </c>
      <c r="G8" s="1"/>
      <c r="H8" s="1"/>
    </row>
    <row r="9" spans="1:10" x14ac:dyDescent="0.25">
      <c r="A9" s="1" t="s">
        <v>82</v>
      </c>
      <c r="B9" s="2">
        <v>1221.93</v>
      </c>
      <c r="D9" s="1" t="s">
        <v>88</v>
      </c>
      <c r="E9" s="3">
        <v>1208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'20171226'!E10+'20171227'!E8</f>
        <v>748698.6999999996</v>
      </c>
      <c r="G10" s="1"/>
      <c r="H10" s="1" t="s">
        <v>42</v>
      </c>
      <c r="I10" s="3">
        <f>SUMIF(I4:I9,"&gt;=0")</f>
        <v>122</v>
      </c>
    </row>
    <row r="11" spans="1:10" x14ac:dyDescent="0.25">
      <c r="A11" s="1" t="s">
        <v>84</v>
      </c>
      <c r="B11" s="2">
        <f>'20171226'!B11+'20171227'!B9</f>
        <v>1551861.4000000001</v>
      </c>
      <c r="E11" s="2"/>
      <c r="G11" s="1"/>
      <c r="H11" s="1" t="s">
        <v>43</v>
      </c>
      <c r="I11" s="3">
        <f>SUM(J4:J9)</f>
        <v>-4</v>
      </c>
    </row>
    <row r="12" spans="1:10" x14ac:dyDescent="0.25">
      <c r="A12" s="1" t="s">
        <v>86</v>
      </c>
      <c r="B12" s="18">
        <v>727.04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'20171226'!B13+'20171227'!B12</f>
        <v>267403.32000000007</v>
      </c>
      <c r="E13" s="2"/>
      <c r="G13" s="1"/>
      <c r="H13" s="1" t="s">
        <v>30</v>
      </c>
      <c r="I13" s="15">
        <v>106669320</v>
      </c>
    </row>
    <row r="14" spans="1:10" x14ac:dyDescent="0.25">
      <c r="A14" s="1" t="s">
        <v>333</v>
      </c>
      <c r="B14" s="3">
        <v>68880159</v>
      </c>
      <c r="G14" s="1"/>
      <c r="H14" s="1" t="s">
        <v>31</v>
      </c>
      <c r="I14" s="15">
        <v>-13175640</v>
      </c>
    </row>
    <row r="15" spans="1:10" x14ac:dyDescent="0.25">
      <c r="A15" s="1"/>
      <c r="B15" s="2"/>
      <c r="G15" s="1"/>
      <c r="H15" s="1" t="s">
        <v>32</v>
      </c>
      <c r="I15" s="15">
        <f>I14+I13</f>
        <v>93493680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7639091.8799999999</v>
      </c>
    </row>
    <row r="18" spans="1:22" x14ac:dyDescent="0.25">
      <c r="G18" s="1" t="s">
        <v>12</v>
      </c>
      <c r="H18" s="2"/>
      <c r="I18" s="15">
        <v>15981885</v>
      </c>
    </row>
    <row r="19" spans="1:22" x14ac:dyDescent="0.25">
      <c r="A19" s="2"/>
      <c r="G19" s="1" t="s">
        <v>24</v>
      </c>
      <c r="H19" s="2"/>
      <c r="I19" s="15">
        <f>I18+I17-I16</f>
        <v>13620976.879999999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432454.88</v>
      </c>
      <c r="N21" s="2"/>
    </row>
    <row r="22" spans="1:22" x14ac:dyDescent="0.25">
      <c r="G22" s="1"/>
      <c r="H22" s="1" t="s">
        <v>39</v>
      </c>
      <c r="I22" s="15">
        <v>101649.56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569343.28999999992</v>
      </c>
    </row>
    <row r="26" spans="1:22" x14ac:dyDescent="0.25">
      <c r="A26" s="1" t="s">
        <v>71</v>
      </c>
      <c r="B26" s="2">
        <f>B4+E5+I18</f>
        <v>93585257.090000004</v>
      </c>
      <c r="G26" s="1"/>
      <c r="H26" s="1" t="s">
        <v>355</v>
      </c>
      <c r="I26" s="2">
        <v>240.87</v>
      </c>
    </row>
    <row r="27" spans="1:22" x14ac:dyDescent="0.25">
      <c r="A27" s="1" t="s">
        <v>90</v>
      </c>
      <c r="B27" s="2">
        <f>$B$13+$E$10+$I$25</f>
        <v>1585445.3099999996</v>
      </c>
    </row>
    <row r="28" spans="1:22" x14ac:dyDescent="0.25">
      <c r="A28" s="1" t="s">
        <v>356</v>
      </c>
      <c r="B28" s="2">
        <f>B12+E8+I26</f>
        <v>2423.91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6180</v>
      </c>
      <c r="D33" s="1" t="s">
        <v>74</v>
      </c>
      <c r="E33" s="2">
        <v>16664470</v>
      </c>
      <c r="G33" s="16" t="s">
        <v>296</v>
      </c>
      <c r="H33" s="2">
        <f>E33</f>
        <v>16664470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1628</v>
      </c>
      <c r="D34" s="1" t="s">
        <v>75</v>
      </c>
      <c r="E34" s="2">
        <v>16339603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6071</v>
      </c>
      <c r="D35" s="1" t="s">
        <v>76</v>
      </c>
      <c r="E35" s="2">
        <v>-53814</v>
      </c>
      <c r="G35" s="40" t="s">
        <v>298</v>
      </c>
      <c r="H35" s="41">
        <f>H33+H34</f>
        <v>16669627.605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1938</v>
      </c>
      <c r="D36" s="1" t="s">
        <v>77</v>
      </c>
      <c r="E36" s="2">
        <v>-7339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15817</v>
      </c>
      <c r="D37" s="1" t="s">
        <v>78</v>
      </c>
      <c r="E37" s="2">
        <v>2381795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-907435</v>
      </c>
    </row>
    <row r="39" spans="1:23" x14ac:dyDescent="0.25">
      <c r="A39" s="1" t="s">
        <v>103</v>
      </c>
      <c r="B39" s="3"/>
      <c r="D39" s="1" t="s">
        <v>80</v>
      </c>
      <c r="E39" s="10">
        <v>-75094</v>
      </c>
    </row>
    <row r="40" spans="1:23" s="9" customFormat="1" x14ac:dyDescent="0.25">
      <c r="A40"/>
      <c r="B40"/>
      <c r="D40" s="1" t="s">
        <v>81</v>
      </c>
      <c r="E40" s="2">
        <v>6521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27" sqref="E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14975903.939999999</v>
      </c>
      <c r="D3" s="1" t="s">
        <v>1</v>
      </c>
      <c r="E3" s="18">
        <v>75759397.310000002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196712530.08000001</v>
      </c>
      <c r="D4" s="1" t="s">
        <v>11</v>
      </c>
      <c r="E4" s="38">
        <v>18074921.420000002</v>
      </c>
      <c r="H4" s="1" t="s">
        <v>370</v>
      </c>
      <c r="I4" s="13">
        <v>114</v>
      </c>
      <c r="J4" s="13">
        <v>-6</v>
      </c>
    </row>
    <row r="5" spans="1:10" x14ac:dyDescent="0.25">
      <c r="A5" s="1" t="s">
        <v>3</v>
      </c>
      <c r="B5" s="2">
        <v>215688954.56999999</v>
      </c>
      <c r="D5" s="1" t="s">
        <v>12</v>
      </c>
      <c r="E5" s="2">
        <v>57684475.890000001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18976424.489999998</v>
      </c>
      <c r="D6" s="1" t="s">
        <v>4</v>
      </c>
      <c r="E6" s="2">
        <v>11000000</v>
      </c>
      <c r="H6" s="1" t="s">
        <v>323</v>
      </c>
      <c r="I6" s="13"/>
      <c r="J6" s="13">
        <v>-11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2420.8000000000002</v>
      </c>
      <c r="G8" s="1"/>
      <c r="H8" s="1"/>
    </row>
    <row r="9" spans="1:10" x14ac:dyDescent="0.25">
      <c r="A9" s="1" t="s">
        <v>82</v>
      </c>
      <c r="B9" s="2">
        <v>520.54999999999995</v>
      </c>
      <c r="D9" s="1" t="s">
        <v>88</v>
      </c>
      <c r="E9" s="3">
        <v>2060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'20171225'!E10+'20171226'!E8</f>
        <v>747242.6999999996</v>
      </c>
      <c r="G10" s="1"/>
      <c r="H10" s="1" t="s">
        <v>42</v>
      </c>
      <c r="I10" s="3">
        <f>SUMIF(I4:I9,"&gt;=0")</f>
        <v>131</v>
      </c>
    </row>
    <row r="11" spans="1:10" x14ac:dyDescent="0.25">
      <c r="A11" s="1" t="s">
        <v>84</v>
      </c>
      <c r="B11" s="2">
        <f>'20171225'!B11+'20171226'!B9</f>
        <v>1550639.4700000002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834.61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'20171225'!B13+'20171226'!B12</f>
        <v>266676.28000000009</v>
      </c>
      <c r="E13" s="2"/>
      <c r="G13" s="1"/>
      <c r="H13" s="1" t="s">
        <v>30</v>
      </c>
      <c r="I13" s="15">
        <v>113685360</v>
      </c>
    </row>
    <row r="14" spans="1:10" x14ac:dyDescent="0.25">
      <c r="A14" s="1" t="s">
        <v>333</v>
      </c>
      <c r="B14" s="3">
        <v>68397959</v>
      </c>
      <c r="G14" s="1"/>
      <c r="H14" s="1" t="s">
        <v>31</v>
      </c>
      <c r="I14" s="15">
        <v>-15676500</v>
      </c>
    </row>
    <row r="15" spans="1:10" x14ac:dyDescent="0.25">
      <c r="A15" s="1"/>
      <c r="B15" s="2"/>
      <c r="G15" s="1"/>
      <c r="H15" s="1" t="s">
        <v>32</v>
      </c>
      <c r="I15" s="15">
        <f>I14+I13</f>
        <v>98008860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5967711.75</v>
      </c>
    </row>
    <row r="18" spans="1:22" x14ac:dyDescent="0.25">
      <c r="G18" s="1" t="s">
        <v>12</v>
      </c>
      <c r="H18" s="2"/>
      <c r="I18" s="15">
        <v>17054136</v>
      </c>
    </row>
    <row r="19" spans="1:22" x14ac:dyDescent="0.25">
      <c r="A19" s="2"/>
      <c r="G19" s="1" t="s">
        <v>24</v>
      </c>
      <c r="H19" s="2"/>
      <c r="I19" s="15">
        <f>I18+I17-I16</f>
        <v>13021847.75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431410.83</v>
      </c>
      <c r="N21" s="2"/>
    </row>
    <row r="22" spans="1:22" x14ac:dyDescent="0.25">
      <c r="G22" s="1"/>
      <c r="H22" s="1" t="s">
        <v>39</v>
      </c>
      <c r="I22" s="15">
        <v>101408.69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568058.37</v>
      </c>
    </row>
    <row r="26" spans="1:22" x14ac:dyDescent="0.25">
      <c r="A26" s="1" t="s">
        <v>71</v>
      </c>
      <c r="B26" s="2">
        <f>B4+E5+I18</f>
        <v>271451141.97000003</v>
      </c>
      <c r="G26" s="1"/>
      <c r="H26" s="1" t="s">
        <v>355</v>
      </c>
      <c r="I26" s="2">
        <v>324.14</v>
      </c>
    </row>
    <row r="27" spans="1:22" x14ac:dyDescent="0.25">
      <c r="A27" s="1" t="s">
        <v>90</v>
      </c>
      <c r="B27" s="2">
        <f>$B$13+$E$10+$I$25</f>
        <v>1581977.3499999996</v>
      </c>
    </row>
    <row r="28" spans="1:22" x14ac:dyDescent="0.25">
      <c r="A28" s="1" t="s">
        <v>356</v>
      </c>
      <c r="B28" s="2">
        <f>B12+E8+I26</f>
        <v>3579.55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6773</v>
      </c>
      <c r="D33" s="1" t="s">
        <v>74</v>
      </c>
      <c r="E33" s="2">
        <v>16718150</v>
      </c>
      <c r="G33" s="16" t="s">
        <v>296</v>
      </c>
      <c r="H33" s="2">
        <f>E33</f>
        <v>16718150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1386</v>
      </c>
      <c r="D34" s="1" t="s">
        <v>75</v>
      </c>
      <c r="E34" s="2">
        <v>16346809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5850</v>
      </c>
      <c r="D35" s="1" t="s">
        <v>76</v>
      </c>
      <c r="E35" s="2">
        <v>-42097</v>
      </c>
      <c r="G35" s="40" t="s">
        <v>298</v>
      </c>
      <c r="H35" s="41">
        <f>H33+H34</f>
        <v>16723307.605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1804</v>
      </c>
      <c r="D36" s="1" t="s">
        <v>77</v>
      </c>
      <c r="E36" s="2">
        <v>146577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15813</v>
      </c>
      <c r="D37" s="1" t="s">
        <v>78</v>
      </c>
      <c r="E37" s="2">
        <v>5569085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390555</v>
      </c>
    </row>
    <row r="39" spans="1:23" x14ac:dyDescent="0.25">
      <c r="A39" s="1" t="s">
        <v>103</v>
      </c>
      <c r="B39" s="3"/>
      <c r="D39" s="1" t="s">
        <v>80</v>
      </c>
      <c r="E39" s="10">
        <v>-76380</v>
      </c>
    </row>
    <row r="40" spans="1:23" s="9" customFormat="1" x14ac:dyDescent="0.25">
      <c r="A40"/>
      <c r="B40"/>
      <c r="D40" s="1" t="s">
        <v>81</v>
      </c>
      <c r="E40" s="2">
        <v>2840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16" sqref="A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7714639.1200000001</v>
      </c>
      <c r="D3" s="1" t="s">
        <v>1</v>
      </c>
      <c r="E3" s="18">
        <v>81207560.760000005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203035587</v>
      </c>
      <c r="D4" s="1" t="s">
        <v>11</v>
      </c>
      <c r="E4" s="38">
        <v>15652435.279999999</v>
      </c>
      <c r="H4" s="1" t="s">
        <v>370</v>
      </c>
      <c r="I4" s="13">
        <v>122</v>
      </c>
      <c r="J4" s="13">
        <v>-7</v>
      </c>
    </row>
    <row r="5" spans="1:10" x14ac:dyDescent="0.25">
      <c r="A5" s="1" t="s">
        <v>3</v>
      </c>
      <c r="B5" s="2">
        <v>215750879.55000001</v>
      </c>
      <c r="D5" s="1" t="s">
        <v>12</v>
      </c>
      <c r="E5" s="2">
        <v>65555125.479999997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12715292.550000001</v>
      </c>
      <c r="D6" s="1" t="s">
        <v>4</v>
      </c>
      <c r="E6" s="2">
        <v>11000000</v>
      </c>
      <c r="H6" s="1" t="s">
        <v>323</v>
      </c>
      <c r="I6" s="13"/>
      <c r="J6" s="13">
        <v>-10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217.6</v>
      </c>
      <c r="G8" s="1"/>
      <c r="H8" s="1"/>
    </row>
    <row r="9" spans="1:10" x14ac:dyDescent="0.25">
      <c r="A9" s="1" t="s">
        <v>82</v>
      </c>
      <c r="B9" s="2">
        <v>653.42999999999995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'20171222'!E10+'20171225'!E8</f>
        <v>744821.89999999956</v>
      </c>
      <c r="G10" s="1"/>
      <c r="H10" s="1" t="s">
        <v>42</v>
      </c>
      <c r="I10" s="3">
        <f>SUMIF(I4:I9,"&gt;=0")</f>
        <v>139</v>
      </c>
    </row>
    <row r="11" spans="1:10" x14ac:dyDescent="0.25">
      <c r="A11" s="1" t="s">
        <v>84</v>
      </c>
      <c r="B11" s="2">
        <f>'20171222'!B11+'20171225'!B9</f>
        <v>1550118.9200000002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1178.95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'20171222'!B13+'20171225'!B12</f>
        <v>265841.6700000001</v>
      </c>
      <c r="E13" s="2"/>
      <c r="G13" s="1"/>
      <c r="H13" s="1" t="s">
        <v>30</v>
      </c>
      <c r="I13" s="15">
        <v>120693060</v>
      </c>
    </row>
    <row r="14" spans="1:10" x14ac:dyDescent="0.25">
      <c r="A14" s="1" t="s">
        <v>333</v>
      </c>
      <c r="B14" s="3">
        <v>70547459</v>
      </c>
      <c r="G14" s="1"/>
      <c r="H14" s="1" t="s">
        <v>31</v>
      </c>
      <c r="I14" s="15">
        <v>-15669900</v>
      </c>
    </row>
    <row r="15" spans="1:10" x14ac:dyDescent="0.25">
      <c r="A15" s="1"/>
      <c r="B15" s="2"/>
      <c r="G15" s="1"/>
      <c r="H15" s="1" t="s">
        <v>32</v>
      </c>
      <c r="I15" s="15">
        <f>I14+I13</f>
        <v>105023160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5041865.8899999997</v>
      </c>
    </row>
    <row r="18" spans="1:22" x14ac:dyDescent="0.25">
      <c r="G18" s="1" t="s">
        <v>12</v>
      </c>
      <c r="H18" s="2"/>
      <c r="I18" s="15">
        <v>18127827</v>
      </c>
    </row>
    <row r="19" spans="1:22" x14ac:dyDescent="0.25">
      <c r="A19" s="2"/>
      <c r="G19" s="1" t="s">
        <v>24</v>
      </c>
      <c r="H19" s="2"/>
      <c r="I19" s="15">
        <f>I18+I17-I16</f>
        <v>13169692.890000001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430005.83</v>
      </c>
      <c r="N21" s="2"/>
    </row>
    <row r="22" spans="1:22" x14ac:dyDescent="0.25">
      <c r="G22" s="1"/>
      <c r="H22" s="1" t="s">
        <v>39</v>
      </c>
      <c r="I22" s="15">
        <v>101084.55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566329.23</v>
      </c>
    </row>
    <row r="26" spans="1:22" x14ac:dyDescent="0.25">
      <c r="A26" s="1" t="s">
        <v>71</v>
      </c>
      <c r="B26" s="2">
        <f>B4+E5+I18</f>
        <v>286718539.48000002</v>
      </c>
      <c r="G26" s="1"/>
      <c r="H26" s="1" t="s">
        <v>355</v>
      </c>
      <c r="I26" s="2">
        <v>522.67999999999995</v>
      </c>
    </row>
    <row r="27" spans="1:22" x14ac:dyDescent="0.25">
      <c r="A27" s="1" t="s">
        <v>90</v>
      </c>
      <c r="B27" s="2">
        <f>$B$13+$E$10+$I$25</f>
        <v>1576992.7999999996</v>
      </c>
    </row>
    <row r="28" spans="1:22" x14ac:dyDescent="0.25">
      <c r="A28" s="1" t="s">
        <v>356</v>
      </c>
      <c r="B28" s="2">
        <f>B12+E8+I26</f>
        <v>1919.23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7976</v>
      </c>
      <c r="D33" s="1" t="s">
        <v>74</v>
      </c>
      <c r="E33" s="2">
        <v>16760247</v>
      </c>
      <c r="G33" s="16" t="s">
        <v>296</v>
      </c>
      <c r="H33" s="2">
        <f>E33</f>
        <v>16760247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1289</v>
      </c>
      <c r="D34" s="1" t="s">
        <v>75</v>
      </c>
      <c r="E34" s="2">
        <v>16200232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5374</v>
      </c>
      <c r="D35" s="1" t="s">
        <v>76</v>
      </c>
      <c r="E35" s="2">
        <v>-264386</v>
      </c>
      <c r="G35" s="40" t="s">
        <v>298</v>
      </c>
      <c r="H35" s="41">
        <f>H33+H34</f>
        <v>16765404.605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1688</v>
      </c>
      <c r="D36" s="1" t="s">
        <v>77</v>
      </c>
      <c r="E36" s="2">
        <v>-328300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16327</v>
      </c>
      <c r="D37" s="1" t="s">
        <v>78</v>
      </c>
      <c r="E37" s="2">
        <v>101372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96187</v>
      </c>
    </row>
    <row r="39" spans="1:23" x14ac:dyDescent="0.25">
      <c r="A39" s="1" t="s">
        <v>103</v>
      </c>
      <c r="B39" s="3"/>
      <c r="D39" s="1" t="s">
        <v>80</v>
      </c>
      <c r="E39" s="10">
        <v>-72750</v>
      </c>
    </row>
    <row r="40" spans="1:23" s="9" customFormat="1" x14ac:dyDescent="0.25">
      <c r="A40"/>
      <c r="B40"/>
      <c r="D40" s="1" t="s">
        <v>81</v>
      </c>
      <c r="E40" s="2">
        <v>-221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11182857.359999999</v>
      </c>
      <c r="D3" s="1" t="s">
        <v>1</v>
      </c>
      <c r="E3" s="18">
        <v>81030315.079999998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205612623.88999999</v>
      </c>
      <c r="D4" s="1" t="s">
        <v>11</v>
      </c>
      <c r="E4" s="38">
        <v>14512555.02</v>
      </c>
      <c r="H4" s="1" t="s">
        <v>370</v>
      </c>
      <c r="I4" s="13">
        <v>108</v>
      </c>
      <c r="J4" s="13"/>
    </row>
    <row r="5" spans="1:10" x14ac:dyDescent="0.25">
      <c r="A5" s="1" t="s">
        <v>3</v>
      </c>
      <c r="B5" s="2">
        <v>236795481.25</v>
      </c>
      <c r="D5" s="1" t="s">
        <v>12</v>
      </c>
      <c r="E5" s="2">
        <v>66517760.060000002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31182857.359999999</v>
      </c>
      <c r="D6" s="1" t="s">
        <v>4</v>
      </c>
      <c r="E6" s="2">
        <v>11000000</v>
      </c>
      <c r="H6" s="1" t="s">
        <v>323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345.6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252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'20171221'!E10+'20171222'!E8</f>
        <v>744604.29999999958</v>
      </c>
      <c r="G10" s="1"/>
      <c r="H10" s="1" t="s">
        <v>42</v>
      </c>
      <c r="I10" s="3">
        <f>SUMIF(I4:I9,"&gt;=0")</f>
        <v>123</v>
      </c>
    </row>
    <row r="11" spans="1:10" x14ac:dyDescent="0.25">
      <c r="A11" s="1" t="s">
        <v>84</v>
      </c>
      <c r="B11" s="2">
        <f>'20171221'!B11+'20171222'!B9</f>
        <v>1549465.4900000002</v>
      </c>
      <c r="E11" s="2"/>
      <c r="G11" s="1"/>
      <c r="H11" s="1" t="s">
        <v>43</v>
      </c>
      <c r="I11" s="3">
        <f>SUM(J4:J9)</f>
        <v>-10</v>
      </c>
    </row>
    <row r="12" spans="1:10" x14ac:dyDescent="0.25">
      <c r="A12" s="1" t="s">
        <v>86</v>
      </c>
      <c r="B12" s="18">
        <v>656.3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'20171221'!B13+'20171222'!B12</f>
        <v>264662.72000000009</v>
      </c>
      <c r="E13" s="2"/>
      <c r="G13" s="1"/>
      <c r="H13" s="1" t="s">
        <v>30</v>
      </c>
      <c r="I13" s="15">
        <v>107412300</v>
      </c>
    </row>
    <row r="14" spans="1:10" x14ac:dyDescent="0.25">
      <c r="A14" s="1" t="s">
        <v>333</v>
      </c>
      <c r="B14" s="3">
        <v>71072459</v>
      </c>
      <c r="G14" s="1"/>
      <c r="H14" s="1" t="s">
        <v>31</v>
      </c>
      <c r="I14" s="15">
        <v>-8779680</v>
      </c>
    </row>
    <row r="15" spans="1:10" x14ac:dyDescent="0.25">
      <c r="A15" s="1"/>
      <c r="B15" s="2"/>
      <c r="G15" s="1"/>
      <c r="H15" s="1" t="s">
        <v>32</v>
      </c>
      <c r="I15" s="15">
        <f>I14+I13</f>
        <v>98632620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7610188.5700000003</v>
      </c>
    </row>
    <row r="18" spans="1:22" x14ac:dyDescent="0.25">
      <c r="G18" s="1" t="s">
        <v>12</v>
      </c>
      <c r="H18" s="2"/>
      <c r="I18" s="15">
        <v>16133715</v>
      </c>
    </row>
    <row r="19" spans="1:22" x14ac:dyDescent="0.25">
      <c r="A19" s="2"/>
      <c r="G19" s="1" t="s">
        <v>24</v>
      </c>
      <c r="H19" s="2"/>
      <c r="I19" s="15">
        <f>I18+I17-I16</f>
        <v>13743903.57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427740.24</v>
      </c>
      <c r="N21" s="2"/>
    </row>
    <row r="22" spans="1:22" x14ac:dyDescent="0.25">
      <c r="G22" s="1"/>
      <c r="H22" s="1" t="s">
        <v>39</v>
      </c>
      <c r="I22" s="15">
        <v>100561.87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563540.96</v>
      </c>
    </row>
    <row r="26" spans="1:22" x14ac:dyDescent="0.25">
      <c r="A26" s="1" t="s">
        <v>71</v>
      </c>
      <c r="B26" s="2">
        <f>B4+E5+I18</f>
        <v>288264098.94999999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1572807.9799999995</v>
      </c>
    </row>
    <row r="28" spans="1:22" x14ac:dyDescent="0.25">
      <c r="A28" s="1" t="s">
        <v>356</v>
      </c>
      <c r="B28" s="2">
        <f>B12+E8+I26</f>
        <v>1001.9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7864</v>
      </c>
      <c r="D33" s="1" t="s">
        <v>74</v>
      </c>
      <c r="E33" s="2">
        <v>17024633</v>
      </c>
      <c r="G33" s="16" t="s">
        <v>296</v>
      </c>
      <c r="H33" s="2">
        <f>E33</f>
        <v>17024633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1269</v>
      </c>
      <c r="D34" s="1" t="s">
        <v>75</v>
      </c>
      <c r="E34" s="2">
        <v>16528532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5328</v>
      </c>
      <c r="D35" s="1" t="s">
        <v>76</v>
      </c>
      <c r="E35" s="2">
        <v>238251</v>
      </c>
      <c r="G35" s="40" t="s">
        <v>298</v>
      </c>
      <c r="H35" s="41">
        <f>H33+H34</f>
        <v>17029790.605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-26199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16042</v>
      </c>
      <c r="D37" s="1" t="s">
        <v>78</v>
      </c>
      <c r="E37" s="2">
        <v>-522246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53289</v>
      </c>
    </row>
    <row r="39" spans="1:23" x14ac:dyDescent="0.25">
      <c r="A39" s="1" t="s">
        <v>103</v>
      </c>
      <c r="B39" s="3"/>
      <c r="D39" s="1" t="s">
        <v>80</v>
      </c>
      <c r="E39" s="10">
        <v>-72782</v>
      </c>
    </row>
    <row r="40" spans="1:23" s="9" customFormat="1" x14ac:dyDescent="0.25">
      <c r="A40"/>
      <c r="B40"/>
      <c r="D40" s="1" t="s">
        <v>81</v>
      </c>
      <c r="E40" s="2">
        <v>328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11683742.060000001</v>
      </c>
      <c r="D3" s="1" t="s">
        <v>1</v>
      </c>
      <c r="E3" s="18">
        <v>81551750.230000004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207890060.81999999</v>
      </c>
      <c r="D4" s="1" t="s">
        <v>11</v>
      </c>
      <c r="E4" s="38">
        <v>16168617.02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235575741.75999999</v>
      </c>
      <c r="D5" s="1" t="s">
        <v>12</v>
      </c>
      <c r="E5" s="2">
        <v>65383133.210000001</v>
      </c>
      <c r="H5" s="1" t="s">
        <v>372</v>
      </c>
      <c r="I5" s="13">
        <v>2</v>
      </c>
      <c r="J5" s="13"/>
    </row>
    <row r="6" spans="1:10" x14ac:dyDescent="0.25">
      <c r="A6" s="1" t="s">
        <v>11</v>
      </c>
      <c r="B6" s="37">
        <v>27685680.82</v>
      </c>
      <c r="D6" s="1" t="s">
        <v>4</v>
      </c>
      <c r="E6" s="2">
        <v>11000000</v>
      </c>
      <c r="H6" s="1" t="s">
        <v>323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>
        <v>-15</v>
      </c>
    </row>
    <row r="8" spans="1:10" x14ac:dyDescent="0.25">
      <c r="A8" s="1" t="s">
        <v>5</v>
      </c>
      <c r="B8" s="2">
        <v>209000000</v>
      </c>
      <c r="D8" s="1" t="s">
        <v>86</v>
      </c>
      <c r="E8" s="18">
        <v>982.4</v>
      </c>
      <c r="G8" s="1"/>
      <c r="H8" s="1"/>
    </row>
    <row r="9" spans="1:10" x14ac:dyDescent="0.25">
      <c r="A9" s="1" t="s">
        <v>82</v>
      </c>
      <c r="B9" s="2">
        <v>1938.76</v>
      </c>
      <c r="D9" s="1" t="s">
        <v>88</v>
      </c>
      <c r="E9" s="3">
        <v>706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'20171220'!E10+'20171221'!E8</f>
        <v>744258.6999999996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'20171220'!B11+'20171221'!B9</f>
        <v>1549465.4900000002</v>
      </c>
      <c r="E11" s="2"/>
      <c r="G11" s="1"/>
      <c r="H11" s="1" t="s">
        <v>43</v>
      </c>
      <c r="I11" s="3">
        <f>SUM(J4:J9)</f>
        <v>-21</v>
      </c>
    </row>
    <row r="12" spans="1:10" x14ac:dyDescent="0.25">
      <c r="A12" s="1" t="s">
        <v>86</v>
      </c>
      <c r="B12" s="18">
        <v>503.04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'20171220'!B13+'20171221'!B12</f>
        <v>264006.4200000001</v>
      </c>
      <c r="E13" s="2"/>
      <c r="G13" s="1"/>
      <c r="H13" s="1" t="s">
        <v>30</v>
      </c>
      <c r="I13" s="15">
        <v>110018580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-5217840</v>
      </c>
    </row>
    <row r="15" spans="1:10" x14ac:dyDescent="0.25">
      <c r="A15" s="1"/>
      <c r="B15" s="2"/>
      <c r="G15" s="1"/>
      <c r="H15" s="1" t="s">
        <v>32</v>
      </c>
      <c r="I15" s="15">
        <f>I14+I13</f>
        <v>104800740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6154348.1100000003</v>
      </c>
    </row>
    <row r="18" spans="1:22" x14ac:dyDescent="0.25">
      <c r="G18" s="1" t="s">
        <v>12</v>
      </c>
      <c r="H18" s="2"/>
      <c r="I18" s="15">
        <v>16502787</v>
      </c>
    </row>
    <row r="19" spans="1:22" x14ac:dyDescent="0.25">
      <c r="A19" s="2"/>
      <c r="G19" s="1" t="s">
        <v>24</v>
      </c>
      <c r="H19" s="2"/>
      <c r="I19" s="15">
        <f>I18+I17-I16</f>
        <v>12657135.109999999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425991.12</v>
      </c>
      <c r="N21" s="2"/>
    </row>
    <row r="22" spans="1:22" x14ac:dyDescent="0.25">
      <c r="G22" s="1"/>
      <c r="H22" s="1" t="s">
        <v>39</v>
      </c>
      <c r="I22" s="15">
        <v>100158.33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300000000</v>
      </c>
      <c r="H25" s="1" t="s">
        <v>19</v>
      </c>
      <c r="I25" s="15">
        <f>SUM(I21:I24)</f>
        <v>561388.29999999993</v>
      </c>
    </row>
    <row r="26" spans="1:22" x14ac:dyDescent="0.25">
      <c r="A26" s="1" t="s">
        <v>71</v>
      </c>
      <c r="B26" s="2">
        <f>B4+E5+I18</f>
        <v>289775981.02999997</v>
      </c>
      <c r="G26" s="1"/>
      <c r="H26" s="1" t="s">
        <v>355</v>
      </c>
      <c r="I26" s="2">
        <v>95.97</v>
      </c>
    </row>
    <row r="27" spans="1:22" x14ac:dyDescent="0.25">
      <c r="A27" s="1" t="s">
        <v>90</v>
      </c>
      <c r="B27" s="2">
        <f>$B$13+$E$10+$I$25</f>
        <v>1569653.4199999995</v>
      </c>
    </row>
    <row r="28" spans="1:22" x14ac:dyDescent="0.25">
      <c r="A28" s="1" t="s">
        <v>356</v>
      </c>
      <c r="B28" s="2">
        <f>B12+E8+I26</f>
        <v>1581.41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8097</v>
      </c>
      <c r="D33" s="1" t="s">
        <v>74</v>
      </c>
      <c r="E33" s="2">
        <v>16786382</v>
      </c>
      <c r="G33" s="16" t="s">
        <v>296</v>
      </c>
      <c r="H33" s="2">
        <f>E33</f>
        <v>16786382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1272</v>
      </c>
      <c r="D34" s="1" t="s">
        <v>75</v>
      </c>
      <c r="E34" s="2">
        <v>16554731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5312</v>
      </c>
      <c r="D35" s="1" t="s">
        <v>76</v>
      </c>
      <c r="E35" s="2">
        <v>-232935</v>
      </c>
      <c r="G35" s="40" t="s">
        <v>298</v>
      </c>
      <c r="H35" s="41">
        <f>H33+H34</f>
        <v>16791539.605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150672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16262</v>
      </c>
      <c r="D37" s="1" t="s">
        <v>78</v>
      </c>
      <c r="E37" s="2">
        <v>5613099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373918</v>
      </c>
    </row>
    <row r="39" spans="1:23" x14ac:dyDescent="0.25">
      <c r="A39" s="1" t="s">
        <v>103</v>
      </c>
      <c r="B39" s="3"/>
      <c r="D39" s="1" t="s">
        <v>80</v>
      </c>
      <c r="E39" s="10">
        <v>-70594</v>
      </c>
    </row>
    <row r="40" spans="1:23" s="9" customFormat="1" x14ac:dyDescent="0.25">
      <c r="A40"/>
      <c r="B40"/>
      <c r="D40" s="1" t="s">
        <v>81</v>
      </c>
      <c r="E40" s="2">
        <v>-770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30066541.030000001</v>
      </c>
      <c r="D3" s="1" t="s">
        <v>1</v>
      </c>
      <c r="E3" s="18">
        <v>82882631.780000001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219053163.28</v>
      </c>
      <c r="D4" s="1" t="s">
        <v>11</v>
      </c>
      <c r="E4" s="38">
        <v>15308451.57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265121518.28999999</v>
      </c>
      <c r="D5" s="1" t="s">
        <v>12</v>
      </c>
      <c r="E5" s="2">
        <v>67574180.209999993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46068355.009999998</v>
      </c>
      <c r="D6" s="1" t="s">
        <v>4</v>
      </c>
      <c r="E6" s="2">
        <v>11000000</v>
      </c>
      <c r="H6" s="1" t="s">
        <v>323</v>
      </c>
      <c r="I6" s="13">
        <v>2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651.20000000000005</v>
      </c>
      <c r="G8" s="1"/>
      <c r="H8" s="1" t="s">
        <v>373</v>
      </c>
      <c r="J8">
        <v>-1</v>
      </c>
    </row>
    <row r="9" spans="1:10" x14ac:dyDescent="0.25">
      <c r="A9" s="1" t="s">
        <v>82</v>
      </c>
      <c r="B9" s="2">
        <v>1813.98</v>
      </c>
      <c r="D9" s="1" t="s">
        <v>88</v>
      </c>
      <c r="E9" s="3">
        <v>444</v>
      </c>
      <c r="H9" s="1" t="s">
        <v>374</v>
      </c>
      <c r="I9">
        <v>1</v>
      </c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'20171219'!E10+'20171220'!E8</f>
        <v>743276.29999999958</v>
      </c>
    </row>
    <row r="11" spans="1:10" x14ac:dyDescent="0.25">
      <c r="A11" s="1" t="s">
        <v>84</v>
      </c>
      <c r="B11" s="2">
        <f>'20171219'!B11+'20171220'!B9</f>
        <v>1547526.7300000002</v>
      </c>
      <c r="E11" s="2"/>
    </row>
    <row r="12" spans="1:10" x14ac:dyDescent="0.25">
      <c r="A12" s="1" t="s">
        <v>86</v>
      </c>
      <c r="B12" s="18">
        <v>744.64</v>
      </c>
      <c r="E12" s="2"/>
      <c r="G12" s="1"/>
      <c r="H12" s="1" t="s">
        <v>42</v>
      </c>
      <c r="I12" s="3">
        <f>SUMIF(I4:I9,"&gt;=0")</f>
        <v>126</v>
      </c>
    </row>
    <row r="13" spans="1:10" x14ac:dyDescent="0.25">
      <c r="A13" s="1" t="s">
        <v>85</v>
      </c>
      <c r="B13" s="2">
        <f>'20171219'!B13+'20171220'!B12</f>
        <v>263503.38000000012</v>
      </c>
      <c r="E13" s="2"/>
      <c r="G13" s="1"/>
      <c r="H13" s="1" t="s">
        <v>43</v>
      </c>
      <c r="I13" s="3">
        <f>SUM(J4:J9)</f>
        <v>-7</v>
      </c>
    </row>
    <row r="14" spans="1:10" x14ac:dyDescent="0.25">
      <c r="A14" s="1" t="s">
        <v>333</v>
      </c>
      <c r="B14" s="3"/>
      <c r="G14" s="1" t="s">
        <v>36</v>
      </c>
      <c r="I14" s="2"/>
    </row>
    <row r="15" spans="1:10" x14ac:dyDescent="0.25">
      <c r="A15" s="1"/>
      <c r="B15" s="2"/>
      <c r="G15" s="1"/>
      <c r="H15" s="1" t="s">
        <v>30</v>
      </c>
      <c r="I15" s="15">
        <v>109421160</v>
      </c>
    </row>
    <row r="16" spans="1:10" x14ac:dyDescent="0.25">
      <c r="A16" s="1"/>
      <c r="B16" s="2"/>
      <c r="G16" s="1"/>
      <c r="H16" s="1" t="s">
        <v>31</v>
      </c>
      <c r="I16" s="15">
        <v>-6426360</v>
      </c>
    </row>
    <row r="17" spans="1:22" x14ac:dyDescent="0.25">
      <c r="A17" s="6"/>
      <c r="B17" s="2"/>
      <c r="G17" s="1"/>
      <c r="H17" s="1" t="s">
        <v>32</v>
      </c>
      <c r="I17" s="15">
        <f>I16+I15</f>
        <v>102994800</v>
      </c>
    </row>
    <row r="18" spans="1:22" x14ac:dyDescent="0.25">
      <c r="G18" s="1" t="s">
        <v>5</v>
      </c>
      <c r="H18" s="2"/>
      <c r="I18" s="15">
        <v>10000000</v>
      </c>
    </row>
    <row r="19" spans="1:22" x14ac:dyDescent="0.25">
      <c r="A19" s="2"/>
      <c r="G19" s="1" t="s">
        <v>26</v>
      </c>
      <c r="H19" s="2"/>
      <c r="I19" s="15">
        <v>6192791.0800000001</v>
      </c>
    </row>
    <row r="20" spans="1:22" x14ac:dyDescent="0.25">
      <c r="D20" s="2"/>
      <c r="G20" s="1" t="s">
        <v>12</v>
      </c>
      <c r="H20" s="2"/>
      <c r="I20" s="15">
        <v>16391007</v>
      </c>
    </row>
    <row r="21" spans="1:22" x14ac:dyDescent="0.25">
      <c r="G21" s="1" t="s">
        <v>24</v>
      </c>
      <c r="H21" s="2"/>
      <c r="I21" s="15">
        <f>I20+I19-I18</f>
        <v>12583798.079999998</v>
      </c>
      <c r="N21" s="2"/>
    </row>
    <row r="22" spans="1:22" x14ac:dyDescent="0.25">
      <c r="G22" s="1" t="s">
        <v>33</v>
      </c>
      <c r="I22" s="15"/>
    </row>
    <row r="23" spans="1:22" x14ac:dyDescent="0.25">
      <c r="G23" s="1"/>
      <c r="H23" s="1" t="s">
        <v>38</v>
      </c>
      <c r="I23" s="15">
        <v>425756.2</v>
      </c>
      <c r="N23" s="2"/>
    </row>
    <row r="24" spans="1:22" x14ac:dyDescent="0.25">
      <c r="A24" s="8" t="s">
        <v>69</v>
      </c>
      <c r="G24" s="1"/>
      <c r="H24" s="1" t="s">
        <v>39</v>
      </c>
      <c r="I24" s="15">
        <v>100062.36</v>
      </c>
    </row>
    <row r="25" spans="1:22" x14ac:dyDescent="0.25">
      <c r="A25" s="1" t="s">
        <v>70</v>
      </c>
      <c r="B25" s="2">
        <f>B8+E7+I18+B44</f>
        <v>330000000</v>
      </c>
      <c r="G25" s="1"/>
      <c r="H25" s="1" t="s">
        <v>106</v>
      </c>
      <c r="I25" s="15">
        <v>24054.85</v>
      </c>
    </row>
    <row r="26" spans="1:22" x14ac:dyDescent="0.25">
      <c r="A26" s="1" t="s">
        <v>71</v>
      </c>
      <c r="B26" s="2">
        <f>B4+E5+I20</f>
        <v>303018350.49000001</v>
      </c>
      <c r="H26" s="1" t="s">
        <v>107</v>
      </c>
      <c r="I26" s="15">
        <v>11184</v>
      </c>
    </row>
    <row r="27" spans="1:22" x14ac:dyDescent="0.25">
      <c r="A27" s="1" t="s">
        <v>90</v>
      </c>
      <c r="B27" s="2">
        <f>$B$13+$E$10+$I$27</f>
        <v>1567837.0899999999</v>
      </c>
      <c r="H27" s="1" t="s">
        <v>19</v>
      </c>
      <c r="I27" s="15">
        <f>SUM(I23:I26)</f>
        <v>561057.41</v>
      </c>
    </row>
    <row r="28" spans="1:22" x14ac:dyDescent="0.25">
      <c r="A28" s="1" t="s">
        <v>356</v>
      </c>
      <c r="B28" s="2">
        <f>B12+E8+I28</f>
        <v>1651.3400000000001</v>
      </c>
      <c r="G28" s="1"/>
      <c r="H28" s="1" t="s">
        <v>355</v>
      </c>
      <c r="I28" s="2">
        <v>255.5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8697</v>
      </c>
      <c r="D33" s="1" t="s">
        <v>74</v>
      </c>
      <c r="E33" s="2">
        <v>17019316</v>
      </c>
      <c r="G33" s="16" t="s">
        <v>296</v>
      </c>
      <c r="H33" s="2">
        <f>E33</f>
        <v>17019316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1256</v>
      </c>
      <c r="D34" s="1" t="s">
        <v>75</v>
      </c>
      <c r="E34" s="2">
        <v>16404059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5266</v>
      </c>
      <c r="D35" s="1" t="s">
        <v>76</v>
      </c>
      <c r="E35" s="2">
        <v>320407</v>
      </c>
      <c r="G35" s="40" t="s">
        <v>298</v>
      </c>
      <c r="H35" s="41">
        <f>H33+H34</f>
        <v>17024473.605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384102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16800</v>
      </c>
      <c r="D37" s="1" t="s">
        <v>78</v>
      </c>
      <c r="E37" s="2">
        <v>4100955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877293</v>
      </c>
    </row>
    <row r="39" spans="1:23" x14ac:dyDescent="0.25">
      <c r="A39" s="1" t="s">
        <v>103</v>
      </c>
      <c r="B39" s="3"/>
      <c r="D39" s="1" t="s">
        <v>80</v>
      </c>
      <c r="E39" s="10">
        <v>-66315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44140625" bestFit="1" customWidth="1"/>
    <col min="8" max="8" width="20.4414062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44140625" bestFit="1" customWidth="1"/>
    <col min="8" max="8" width="20.4414062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44140625" customWidth="1"/>
    <col min="6" max="6" width="6.4414062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7" sqref="I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251.2</v>
      </c>
      <c r="G8" s="1"/>
    </row>
    <row r="9" spans="1:10" x14ac:dyDescent="0.25">
      <c r="A9" s="1" t="s">
        <v>82</v>
      </c>
      <c r="B9" s="2">
        <v>2656.43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'20171218'!E10+'20171219'!E8</f>
        <v>742625.09999999963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'20171218'!B11+'20171219'!B9</f>
        <v>1545712.7500000002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1111.3499999999999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'20171218'!B13+'20171219'!B12</f>
        <v>262758.74000000011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424830.56</v>
      </c>
      <c r="N21" s="2"/>
    </row>
    <row r="22" spans="1:22" x14ac:dyDescent="0.25">
      <c r="G22" s="1"/>
      <c r="H22" s="1" t="s">
        <v>39</v>
      </c>
      <c r="I22" s="15">
        <v>99806.86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559876.27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118.58</v>
      </c>
    </row>
    <row r="27" spans="1:22" x14ac:dyDescent="0.25">
      <c r="A27" s="1" t="s">
        <v>90</v>
      </c>
      <c r="B27" s="2">
        <f>$B$13+$E$10+$I$25</f>
        <v>1565260.1099999999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1481.1299999999999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16698910</v>
      </c>
      <c r="G33" s="16" t="s">
        <v>296</v>
      </c>
      <c r="H33" s="2">
        <f>E33</f>
        <v>16698910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16019957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123141</v>
      </c>
      <c r="G35" s="40" t="s">
        <v>298</v>
      </c>
      <c r="H35" s="41">
        <f>H33+H34</f>
        <v>16704067.605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309427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2831868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2149269</v>
      </c>
    </row>
    <row r="39" spans="1:23" x14ac:dyDescent="0.25">
      <c r="A39" s="1" t="s">
        <v>103</v>
      </c>
      <c r="B39" s="3"/>
      <c r="D39" s="1" t="s">
        <v>80</v>
      </c>
      <c r="E39" s="10">
        <v>-65921</v>
      </c>
    </row>
    <row r="40" spans="1:23" s="9" customFormat="1" x14ac:dyDescent="0.25">
      <c r="A40"/>
      <c r="B40"/>
      <c r="D40" s="1" t="s">
        <v>81</v>
      </c>
      <c r="E40" s="2">
        <v>-2638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57093359</v>
      </c>
      <c r="D4" s="1" t="s">
        <v>11</v>
      </c>
      <c r="E4" s="38">
        <v>20468060.199999999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256190819.25999999</v>
      </c>
      <c r="D5" s="1" t="s">
        <v>12</v>
      </c>
      <c r="E5" s="2">
        <v>11355314.65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'20180205'!B11+'20180206'!B9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'20180205'!B13+'20180206'!B12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-2873880</v>
      </c>
    </row>
    <row r="15" spans="1:10" x14ac:dyDescent="0.25">
      <c r="A15" s="1" t="s">
        <v>380</v>
      </c>
      <c r="B15" s="2">
        <f>B12+'20180205'!B15</f>
        <v>11353.189999999999</v>
      </c>
      <c r="G15" s="1"/>
      <c r="H15" s="1" t="s">
        <v>32</v>
      </c>
      <c r="I15" s="15">
        <f>I14+I13</f>
        <v>-2873880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11118838.869999999</v>
      </c>
    </row>
    <row r="18" spans="1:14" x14ac:dyDescent="0.25">
      <c r="G18" s="1" t="s">
        <v>12</v>
      </c>
      <c r="H18" s="2"/>
      <c r="I18" s="15">
        <v>429759</v>
      </c>
    </row>
    <row r="19" spans="1:14" x14ac:dyDescent="0.25">
      <c r="A19" s="2"/>
      <c r="G19" s="1" t="s">
        <v>24</v>
      </c>
      <c r="H19" s="2"/>
      <c r="I19" s="15">
        <f>I18+I17-I16</f>
        <v>13548597.869999999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68878432.650000006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-662938</v>
      </c>
      <c r="G34" s="16" t="s">
        <v>296</v>
      </c>
      <c r="H34" s="2">
        <f>E40</f>
        <v>17321964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-415735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-6616</v>
      </c>
      <c r="G36" s="40" t="s">
        <v>298</v>
      </c>
      <c r="H36" s="41">
        <f>H34+H35</f>
        <v>17327121.605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452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17321964</v>
      </c>
    </row>
    <row r="41" spans="1:23" s="9" customFormat="1" x14ac:dyDescent="0.25">
      <c r="A41"/>
      <c r="B41"/>
      <c r="D41" s="1" t="s">
        <v>75</v>
      </c>
      <c r="E41" s="2">
        <v>17175826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18212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-5904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282366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9480422.9600000009</v>
      </c>
      <c r="D3" s="1" t="s">
        <v>1</v>
      </c>
      <c r="E3" s="18">
        <v>83290967.930000007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213469256.69999999</v>
      </c>
      <c r="D4" s="1" t="s">
        <v>11</v>
      </c>
      <c r="E4" s="38">
        <v>20586647.41</v>
      </c>
      <c r="H4" s="1" t="s">
        <v>370</v>
      </c>
      <c r="I4" s="13">
        <v>116</v>
      </c>
      <c r="J4" s="13"/>
    </row>
    <row r="5" spans="1:10" x14ac:dyDescent="0.25">
      <c r="A5" s="1" t="s">
        <v>3</v>
      </c>
      <c r="B5" s="2">
        <v>260954496.09999999</v>
      </c>
      <c r="D5" s="1" t="s">
        <v>12</v>
      </c>
      <c r="E5" s="2">
        <v>62704320.520000003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47485239.399999999</v>
      </c>
      <c r="D6" s="1" t="s">
        <v>4</v>
      </c>
      <c r="E6" s="2">
        <v>11000000</v>
      </c>
      <c r="H6" s="1" t="s">
        <v>323</v>
      </c>
      <c r="I6" s="13">
        <v>12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19.2</v>
      </c>
      <c r="G8" s="1"/>
    </row>
    <row r="9" spans="1:10" x14ac:dyDescent="0.25">
      <c r="A9" s="1" t="s">
        <v>82</v>
      </c>
      <c r="B9" s="2">
        <v>4816.4399999999996</v>
      </c>
      <c r="D9" s="1" t="s">
        <v>371</v>
      </c>
      <c r="E9" s="3">
        <v>35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'20171215'!E10+'20171218'!E8</f>
        <v>742373.89999999967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'20171215'!B11+'20171218'!B9</f>
        <v>1543056.3200000003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402.54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'20171215'!B13+'20171218'!B12</f>
        <v>261647.3900000001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424316.56</v>
      </c>
      <c r="N21" s="2"/>
    </row>
    <row r="22" spans="1:22" x14ac:dyDescent="0.25">
      <c r="G22" s="1"/>
      <c r="H22" s="1" t="s">
        <v>39</v>
      </c>
      <c r="I22" s="15">
        <v>99688.28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559243.68999999994</v>
      </c>
    </row>
    <row r="26" spans="1:22" x14ac:dyDescent="0.25">
      <c r="A26" s="1" t="s">
        <v>71</v>
      </c>
      <c r="B26" s="2">
        <f>B4+E5+I18</f>
        <v>276173577.21999997</v>
      </c>
      <c r="G26" s="1"/>
      <c r="H26" s="1" t="s">
        <v>355</v>
      </c>
      <c r="I26" s="2">
        <v>570.04999999999995</v>
      </c>
    </row>
    <row r="27" spans="1:22" x14ac:dyDescent="0.25">
      <c r="A27" s="1" t="s">
        <v>90</v>
      </c>
      <c r="B27" s="2">
        <f>$B$13+$E$10+$I$25</f>
        <v>1563264.9799999997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991.79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9134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1544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17252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8" sqref="E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3.2</v>
      </c>
      <c r="G8" s="1"/>
    </row>
    <row r="9" spans="1:10" x14ac:dyDescent="0.25">
      <c r="A9" s="1" t="s">
        <v>82</v>
      </c>
      <c r="B9" s="2">
        <v>10873.98</v>
      </c>
      <c r="D9" s="1" t="s">
        <v>371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'20171214'!E10+'20171215'!E8</f>
        <v>742354.69999999972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'20171214'!B11+'20171215'!B9</f>
        <v>1538239.8800000004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348.86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'20171214'!B13+'20171215'!B12</f>
        <v>261244.85000000009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74431544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1038838.3999999998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1308.68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16594265</v>
      </c>
      <c r="G33" s="16" t="s">
        <v>296</v>
      </c>
      <c r="H33" s="2">
        <f>E33</f>
        <v>16594265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15898850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65629</v>
      </c>
      <c r="G35" s="40" t="s">
        <v>298</v>
      </c>
      <c r="H35" s="41">
        <f>H33+H34</f>
        <v>16599422.605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192562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6175687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1279233</v>
      </c>
    </row>
    <row r="39" spans="1:23" x14ac:dyDescent="0.25">
      <c r="A39" s="1" t="s">
        <v>103</v>
      </c>
      <c r="B39" s="3"/>
      <c r="D39" s="1" t="s">
        <v>80</v>
      </c>
      <c r="E39" s="10">
        <v>-70821</v>
      </c>
    </row>
    <row r="40" spans="1:23" s="9" customFormat="1" x14ac:dyDescent="0.25">
      <c r="A40"/>
      <c r="B40"/>
      <c r="D40" s="1" t="s">
        <v>81</v>
      </c>
      <c r="E40" s="2">
        <v>1268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15589262.189999999</v>
      </c>
      <c r="D3" s="1" t="s">
        <v>1</v>
      </c>
      <c r="E3" s="18">
        <v>83268027.469999999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213378025.28</v>
      </c>
      <c r="D4" s="1" t="s">
        <v>11</v>
      </c>
      <c r="E4" s="38">
        <v>13924990.800000001</v>
      </c>
      <c r="H4" s="1" t="s">
        <v>238</v>
      </c>
      <c r="I4" s="13">
        <v>26</v>
      </c>
      <c r="J4" s="13"/>
    </row>
    <row r="5" spans="1:10" x14ac:dyDescent="0.25">
      <c r="A5" s="1" t="s">
        <v>3</v>
      </c>
      <c r="B5" s="2">
        <v>266971028.56</v>
      </c>
      <c r="D5" s="1" t="s">
        <v>12</v>
      </c>
      <c r="E5" s="2">
        <v>69343036.670000002</v>
      </c>
      <c r="H5" s="1" t="s">
        <v>370</v>
      </c>
      <c r="I5" s="13">
        <v>91</v>
      </c>
      <c r="J5" s="13">
        <v>-3</v>
      </c>
    </row>
    <row r="6" spans="1:10" x14ac:dyDescent="0.25">
      <c r="A6" s="1" t="s">
        <v>11</v>
      </c>
      <c r="B6" s="37">
        <v>53593003.280000001</v>
      </c>
      <c r="D6" s="1" t="s">
        <v>4</v>
      </c>
      <c r="E6" s="2">
        <v>11000000</v>
      </c>
      <c r="H6" s="1" t="s">
        <v>323</v>
      </c>
      <c r="I6" s="13">
        <v>4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97.6</v>
      </c>
      <c r="G8" s="1"/>
    </row>
    <row r="9" spans="1:10" x14ac:dyDescent="0.25">
      <c r="A9" s="1" t="s">
        <v>82</v>
      </c>
      <c r="B9" s="2">
        <v>3741.09</v>
      </c>
      <c r="D9" s="1" t="s">
        <v>371</v>
      </c>
      <c r="E9" s="3">
        <v>147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'20171213'!E10+'20171214'!E8</f>
        <v>742351.49999999977</v>
      </c>
      <c r="G10" s="1"/>
      <c r="H10" s="1" t="s">
        <v>42</v>
      </c>
      <c r="I10" s="3">
        <f>SUMIF(I4:I8,"&gt;=0")</f>
        <v>134</v>
      </c>
    </row>
    <row r="11" spans="1:10" x14ac:dyDescent="0.25">
      <c r="A11" s="1" t="s">
        <v>84</v>
      </c>
      <c r="B11" s="2">
        <f>'20171213'!B11+'20171214'!B9</f>
        <v>1527365.9000000004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382.99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'20171213'!B13+'20171214'!B12</f>
        <v>260895.99000000011</v>
      </c>
      <c r="E13" s="2"/>
      <c r="G13" s="1"/>
      <c r="H13" s="1" t="s">
        <v>30</v>
      </c>
      <c r="I13" s="15">
        <v>115943280</v>
      </c>
    </row>
    <row r="14" spans="1:10" x14ac:dyDescent="0.25">
      <c r="A14" s="1" t="s">
        <v>333</v>
      </c>
      <c r="B14" s="3">
        <v>74347744</v>
      </c>
      <c r="G14" s="1"/>
      <c r="H14" s="1" t="s">
        <v>31</v>
      </c>
      <c r="I14" s="15">
        <v>-9547980</v>
      </c>
    </row>
    <row r="15" spans="1:10" x14ac:dyDescent="0.25">
      <c r="A15" s="1"/>
      <c r="B15" s="2"/>
      <c r="G15" s="1"/>
      <c r="H15" s="1" t="s">
        <v>32</v>
      </c>
      <c r="I15" s="15">
        <f>I14+I13</f>
        <v>106395300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3386440.94</v>
      </c>
    </row>
    <row r="18" spans="1:22" x14ac:dyDescent="0.25">
      <c r="G18" s="1" t="s">
        <v>12</v>
      </c>
      <c r="H18" s="2"/>
      <c r="I18" s="15">
        <v>17391492</v>
      </c>
    </row>
    <row r="19" spans="1:22" x14ac:dyDescent="0.25">
      <c r="A19" s="2"/>
      <c r="G19" s="1" t="s">
        <v>24</v>
      </c>
      <c r="H19" s="2"/>
      <c r="I19" s="15">
        <f>I18+I17-I16</f>
        <v>10777932.940000001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419180.04</v>
      </c>
      <c r="N21" s="2"/>
    </row>
    <row r="22" spans="1:22" x14ac:dyDescent="0.25">
      <c r="G22" s="1"/>
      <c r="H22" s="1" t="s">
        <v>39</v>
      </c>
      <c r="I22" s="15">
        <v>98503.3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552922.18999999994</v>
      </c>
    </row>
    <row r="26" spans="1:22" x14ac:dyDescent="0.25">
      <c r="A26" s="1" t="s">
        <v>71</v>
      </c>
      <c r="B26" s="2">
        <f>B4+E5+I18</f>
        <v>300112553.94999999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1556169.6799999997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1437.21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9091</v>
      </c>
      <c r="D33" s="1" t="s">
        <v>74</v>
      </c>
      <c r="E33" s="2">
        <v>16528637</v>
      </c>
      <c r="G33" s="16" t="s">
        <v>296</v>
      </c>
      <c r="H33" s="2">
        <f>E33</f>
        <v>16528637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>
        <v>15706288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>
        <v>-246473</v>
      </c>
      <c r="G35" s="40" t="s">
        <v>298</v>
      </c>
      <c r="H35" s="41">
        <f>H33+H34</f>
        <v>16533794.605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1540</v>
      </c>
      <c r="D36" s="1" t="s">
        <v>77</v>
      </c>
      <c r="E36" s="2">
        <v>50314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17205</v>
      </c>
      <c r="D37" s="1" t="s">
        <v>78</v>
      </c>
      <c r="E37" s="2">
        <v>-993521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-118574</v>
      </c>
    </row>
    <row r="39" spans="1:23" x14ac:dyDescent="0.25">
      <c r="A39" s="1" t="s">
        <v>103</v>
      </c>
      <c r="B39" s="3"/>
      <c r="D39" s="1" t="s">
        <v>80</v>
      </c>
      <c r="E39" s="10">
        <v>-69467</v>
      </c>
    </row>
    <row r="40" spans="1:23" s="9" customFormat="1" x14ac:dyDescent="0.25">
      <c r="A40"/>
      <c r="B40"/>
      <c r="D40" s="1" t="s">
        <v>81</v>
      </c>
      <c r="E40" s="2">
        <v>201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3" zoomScale="80" zoomScaleNormal="80" workbookViewId="0">
      <selection activeCell="I24" sqref="I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20444242.109999999</v>
      </c>
      <c r="D3" s="1" t="s">
        <v>1</v>
      </c>
      <c r="E3" s="18">
        <v>83218697.609999999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215703872.62</v>
      </c>
      <c r="D4" s="1" t="s">
        <v>11</v>
      </c>
      <c r="E4" s="38">
        <v>16987529.949999999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265151062</v>
      </c>
      <c r="D5" s="1" t="s">
        <v>12</v>
      </c>
      <c r="E5" s="2">
        <v>66231167.659999996</v>
      </c>
      <c r="H5" s="1" t="s">
        <v>370</v>
      </c>
      <c r="I5" s="13">
        <v>72</v>
      </c>
      <c r="J5" s="13">
        <v>-1</v>
      </c>
    </row>
    <row r="6" spans="1:10" x14ac:dyDescent="0.25">
      <c r="A6" s="1" t="s">
        <v>11</v>
      </c>
      <c r="B6" s="37">
        <v>49447189.380000003</v>
      </c>
      <c r="D6" s="1" t="s">
        <v>4</v>
      </c>
      <c r="E6" s="2">
        <v>11000000</v>
      </c>
      <c r="H6" s="1" t="s">
        <v>323</v>
      </c>
      <c r="I6" s="13"/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84.8</v>
      </c>
      <c r="G8" s="1"/>
    </row>
    <row r="9" spans="1:10" x14ac:dyDescent="0.25">
      <c r="A9" s="1" t="s">
        <v>82</v>
      </c>
      <c r="B9" s="2">
        <v>2947.27</v>
      </c>
      <c r="D9" s="1" t="s">
        <v>371</v>
      </c>
      <c r="E9" s="3">
        <v>83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'20171212'!E10+'20171213'!E8</f>
        <v>742253.89999999979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'20171212'!B11+'20171213'!B9</f>
        <v>1523624.8100000003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270.64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'20171212'!B13+'20171213'!B12</f>
        <v>260513.00000000012</v>
      </c>
      <c r="E13" s="2"/>
      <c r="G13" s="1"/>
      <c r="H13" s="1" t="s">
        <v>30</v>
      </c>
      <c r="I13" s="15">
        <v>104615400</v>
      </c>
    </row>
    <row r="14" spans="1:10" x14ac:dyDescent="0.25">
      <c r="A14" s="1" t="s">
        <v>333</v>
      </c>
      <c r="B14" s="3">
        <v>75791944</v>
      </c>
      <c r="G14" s="1"/>
      <c r="H14" s="1" t="s">
        <v>31</v>
      </c>
      <c r="I14" s="15">
        <v>-2579280</v>
      </c>
    </row>
    <row r="15" spans="1:10" x14ac:dyDescent="0.25">
      <c r="A15" s="1"/>
      <c r="B15" s="2"/>
      <c r="G15" s="1"/>
      <c r="H15" s="1" t="s">
        <v>32</v>
      </c>
      <c r="I15" s="15">
        <f>I14+I13</f>
        <v>102036120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4603463.5599999996</v>
      </c>
    </row>
    <row r="18" spans="1:22" x14ac:dyDescent="0.25">
      <c r="G18" s="1" t="s">
        <v>12</v>
      </c>
      <c r="H18" s="2"/>
      <c r="I18" s="15">
        <v>15768855</v>
      </c>
    </row>
    <row r="19" spans="1:22" x14ac:dyDescent="0.25">
      <c r="A19" s="2"/>
      <c r="G19" s="1" t="s">
        <v>24</v>
      </c>
      <c r="H19" s="2"/>
      <c r="I19" s="15">
        <f>I18+I17-I16</f>
        <v>10372318.559999999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415033.35</v>
      </c>
      <c r="N21" s="2"/>
    </row>
    <row r="22" spans="1:22" x14ac:dyDescent="0.25">
      <c r="G22" s="1"/>
      <c r="H22" s="1" t="s">
        <v>39</v>
      </c>
      <c r="I22" s="15">
        <v>97546.68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547818.88</v>
      </c>
    </row>
    <row r="26" spans="1:22" x14ac:dyDescent="0.25">
      <c r="A26" s="1" t="s">
        <v>71</v>
      </c>
      <c r="B26" s="2">
        <f>B4+E5+I18</f>
        <v>297703895.27999997</v>
      </c>
      <c r="G26" s="1"/>
      <c r="H26" s="1" t="s">
        <v>355</v>
      </c>
      <c r="I26" s="2">
        <v>239.68</v>
      </c>
    </row>
    <row r="27" spans="1:22" x14ac:dyDescent="0.25">
      <c r="A27" s="1" t="s">
        <v>90</v>
      </c>
      <c r="B27" s="2">
        <f>$B$13+$E$10+$I$25</f>
        <v>1550585.7799999998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595.12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9016</v>
      </c>
      <c r="D33" s="1" t="s">
        <v>74</v>
      </c>
      <c r="E33" s="2">
        <v>16775110</v>
      </c>
      <c r="G33" s="16" t="s">
        <v>296</v>
      </c>
      <c r="H33" s="2">
        <f>E33</f>
        <v>16775110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1224</v>
      </c>
      <c r="D34" s="1" t="s">
        <v>75</v>
      </c>
      <c r="E34" s="2">
        <v>15655974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147283</v>
      </c>
      <c r="G35" s="40" t="s">
        <v>298</v>
      </c>
      <c r="H35" s="41">
        <f>H33+H34</f>
        <v>16780267.605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-529692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17058</v>
      </c>
      <c r="D37" s="1" t="s">
        <v>78</v>
      </c>
      <c r="E37" s="2">
        <v>607125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1538121</v>
      </c>
    </row>
    <row r="39" spans="1:23" x14ac:dyDescent="0.25">
      <c r="A39" s="1" t="s">
        <v>103</v>
      </c>
      <c r="B39" s="3"/>
      <c r="D39" s="1" t="s">
        <v>80</v>
      </c>
      <c r="E39" s="10">
        <v>-66621</v>
      </c>
    </row>
    <row r="40" spans="1:23" s="9" customFormat="1" x14ac:dyDescent="0.25">
      <c r="A40"/>
      <c r="B40"/>
      <c r="D40" s="1" t="s">
        <v>81</v>
      </c>
      <c r="E40" s="2">
        <v>843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17052106.32</v>
      </c>
      <c r="D3" s="1" t="s">
        <v>1</v>
      </c>
      <c r="E3" s="18">
        <v>83185909.700000003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217007873.71000001</v>
      </c>
      <c r="D4" s="1" t="s">
        <v>11</v>
      </c>
      <c r="E4" s="38">
        <v>11438452.310000001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269063516.45999998</v>
      </c>
      <c r="D5" s="1" t="s">
        <v>12</v>
      </c>
      <c r="E5" s="2">
        <v>71747457.390000001</v>
      </c>
      <c r="H5" s="1" t="s">
        <v>370</v>
      </c>
      <c r="I5" s="13">
        <v>64</v>
      </c>
      <c r="J5" s="13"/>
    </row>
    <row r="6" spans="1:10" x14ac:dyDescent="0.25">
      <c r="A6" s="1" t="s">
        <v>11</v>
      </c>
      <c r="B6" s="37">
        <v>52055642.75</v>
      </c>
      <c r="D6" s="1" t="s">
        <v>4</v>
      </c>
      <c r="E6" s="2">
        <v>11000000</v>
      </c>
      <c r="H6" s="1" t="s">
        <v>323</v>
      </c>
      <c r="I6" s="13"/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52.8</v>
      </c>
      <c r="G8" s="1"/>
    </row>
    <row r="9" spans="1:10" x14ac:dyDescent="0.25">
      <c r="A9" s="1" t="s">
        <v>82</v>
      </c>
      <c r="B9" s="2">
        <v>3536.43</v>
      </c>
      <c r="D9" s="1" t="s">
        <v>371</v>
      </c>
      <c r="E9" s="3">
        <v>79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'20171211'!E10+'20171212'!E8</f>
        <v>742169.09999999974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'20171211'!B11+'20171212'!B9</f>
        <v>1520677.5400000003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620.5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'20171211'!B13+'20171212'!B12</f>
        <v>260242.3600000001</v>
      </c>
      <c r="E13" s="2"/>
      <c r="G13" s="1"/>
      <c r="H13" s="1" t="s">
        <v>30</v>
      </c>
      <c r="I13" s="15">
        <v>99256320</v>
      </c>
    </row>
    <row r="14" spans="1:10" x14ac:dyDescent="0.25">
      <c r="A14" s="1" t="s">
        <v>333</v>
      </c>
      <c r="B14" s="3">
        <v>74881944</v>
      </c>
      <c r="G14" s="1"/>
      <c r="H14" s="1" t="s">
        <v>31</v>
      </c>
      <c r="I14" s="15">
        <v>-2622060</v>
      </c>
    </row>
    <row r="15" spans="1:10" x14ac:dyDescent="0.25">
      <c r="A15" s="1"/>
      <c r="B15" s="2"/>
      <c r="G15" s="1"/>
      <c r="H15" s="1" t="s">
        <v>32</v>
      </c>
      <c r="I15" s="15">
        <f>I14+I13</f>
        <v>96634260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6489566.2400000002</v>
      </c>
    </row>
    <row r="18" spans="1:22" x14ac:dyDescent="0.25">
      <c r="G18" s="1" t="s">
        <v>12</v>
      </c>
      <c r="H18" s="2"/>
      <c r="I18" s="15">
        <v>14888448</v>
      </c>
    </row>
    <row r="19" spans="1:22" x14ac:dyDescent="0.25">
      <c r="A19" s="2"/>
      <c r="G19" s="1" t="s">
        <v>24</v>
      </c>
      <c r="H19" s="2"/>
      <c r="I19" s="15">
        <f>I18+I17-I16</f>
        <v>11378014.240000002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413994.44</v>
      </c>
      <c r="N21" s="2"/>
    </row>
    <row r="22" spans="1:22" x14ac:dyDescent="0.25">
      <c r="G22" s="1"/>
      <c r="H22" s="1" t="s">
        <v>39</v>
      </c>
      <c r="I22" s="15">
        <v>97307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546540.29</v>
      </c>
    </row>
    <row r="26" spans="1:22" x14ac:dyDescent="0.25">
      <c r="A26" s="1" t="s">
        <v>71</v>
      </c>
      <c r="B26" s="2">
        <f>B4+E5+I18</f>
        <v>303643779.10000002</v>
      </c>
      <c r="G26" s="1"/>
      <c r="H26" s="1" t="s">
        <v>355</v>
      </c>
      <c r="I26" s="2">
        <v>420.79</v>
      </c>
    </row>
    <row r="27" spans="1:22" x14ac:dyDescent="0.25">
      <c r="A27" s="1" t="s">
        <v>90</v>
      </c>
      <c r="B27" s="2">
        <f>$B$13+$E$10+$I$25</f>
        <v>1548951.75</v>
      </c>
      <c r="G27" s="1"/>
      <c r="H27" s="1"/>
      <c r="I27" s="2"/>
    </row>
    <row r="28" spans="1:22" x14ac:dyDescent="0.25">
      <c r="A28" s="1" t="s">
        <v>356</v>
      </c>
      <c r="B28" s="2">
        <f>B12+E8+I26</f>
        <v>1094.0899999999999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8936</v>
      </c>
      <c r="D33" s="1" t="s">
        <v>74</v>
      </c>
      <c r="E33" s="2">
        <v>16627827</v>
      </c>
      <c r="G33" s="16" t="s">
        <v>296</v>
      </c>
      <c r="H33" s="2">
        <f>E33</f>
        <v>16627827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1227</v>
      </c>
      <c r="D34" s="1" t="s">
        <v>75</v>
      </c>
      <c r="E34" s="2">
        <v>16185666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-58644</v>
      </c>
      <c r="G35" s="40" t="s">
        <v>298</v>
      </c>
      <c r="H35" s="41">
        <f>H33+H34</f>
        <v>16632984.605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217480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16981</v>
      </c>
      <c r="D37" s="1" t="s">
        <v>78</v>
      </c>
      <c r="E37" s="2">
        <v>-6423248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500404</v>
      </c>
    </row>
    <row r="39" spans="1:23" x14ac:dyDescent="0.25">
      <c r="A39" s="1" t="s">
        <v>103</v>
      </c>
      <c r="B39" s="3"/>
      <c r="D39" s="1" t="s">
        <v>80</v>
      </c>
      <c r="E39" s="10">
        <v>-67604</v>
      </c>
    </row>
    <row r="40" spans="1:23" s="9" customFormat="1" x14ac:dyDescent="0.25">
      <c r="A40"/>
      <c r="B40"/>
      <c r="D40" s="1" t="s">
        <v>81</v>
      </c>
      <c r="E40" s="2">
        <v>1148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7" sqref="A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16723913.42</v>
      </c>
      <c r="D3" s="1" t="s">
        <v>1</v>
      </c>
      <c r="E3" s="18">
        <v>83183691.170000002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219342183.72999999</v>
      </c>
      <c r="D4" s="1" t="s">
        <v>11</v>
      </c>
      <c r="E4" s="38">
        <v>15212282.77</v>
      </c>
      <c r="H4" s="1" t="s">
        <v>238</v>
      </c>
      <c r="I4" s="13"/>
      <c r="J4" s="13"/>
    </row>
    <row r="5" spans="1:10" x14ac:dyDescent="0.25">
      <c r="A5" s="1" t="s">
        <v>3</v>
      </c>
      <c r="B5" s="2">
        <v>269068990.69999999</v>
      </c>
      <c r="D5" s="1" t="s">
        <v>12</v>
      </c>
      <c r="E5" s="2">
        <v>67971408.400000006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49726806.969999999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64</v>
      </c>
      <c r="G8" s="1"/>
    </row>
    <row r="9" spans="1:10" x14ac:dyDescent="0.25">
      <c r="A9" s="1" t="s">
        <v>82</v>
      </c>
      <c r="B9" s="2">
        <v>2893.55</v>
      </c>
      <c r="D9" s="1" t="s">
        <v>371</v>
      </c>
      <c r="E9" s="3">
        <v>141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'20171208'!E10+'20171211'!E8</f>
        <v>742116.2999999997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'20171208'!B11+'20171211'!B9</f>
        <v>1517141.1100000003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390.55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'20171208'!B13+'20171211'!B12</f>
        <v>259621.8600000001</v>
      </c>
      <c r="E13" s="2"/>
      <c r="G13" s="1"/>
      <c r="H13" s="1" t="s">
        <v>30</v>
      </c>
      <c r="I13" s="15">
        <v>99163620</v>
      </c>
    </row>
    <row r="14" spans="1:10" x14ac:dyDescent="0.25">
      <c r="A14" s="1" t="s">
        <v>333</v>
      </c>
      <c r="B14" s="3">
        <v>75687434</v>
      </c>
      <c r="G14" s="1"/>
      <c r="H14" s="1" t="s">
        <v>31</v>
      </c>
      <c r="I14" s="15">
        <v>-865800</v>
      </c>
    </row>
    <row r="15" spans="1:10" x14ac:dyDescent="0.25">
      <c r="A15" s="1"/>
      <c r="B15" s="2"/>
      <c r="G15" s="1"/>
      <c r="H15" s="1" t="s">
        <v>32</v>
      </c>
      <c r="I15" s="15">
        <f>I14+I13</f>
        <v>98297820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5588126.0300000003</v>
      </c>
    </row>
    <row r="18" spans="1:22" x14ac:dyDescent="0.25">
      <c r="G18" s="1" t="s">
        <v>12</v>
      </c>
      <c r="H18" s="2"/>
      <c r="I18" s="15">
        <v>14877441</v>
      </c>
    </row>
    <row r="19" spans="1:22" x14ac:dyDescent="0.25">
      <c r="A19" s="2"/>
      <c r="G19" s="1" t="s">
        <v>24</v>
      </c>
      <c r="H19" s="2"/>
      <c r="I19" s="15">
        <f>I18+I17-I16</f>
        <v>10465567.030000001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412170.36</v>
      </c>
      <c r="N21" s="2"/>
    </row>
    <row r="22" spans="1:22" x14ac:dyDescent="0.25">
      <c r="G22" s="1"/>
      <c r="H22" s="1" t="s">
        <v>39</v>
      </c>
      <c r="I22" s="15">
        <v>96886.21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544295.42000000004</v>
      </c>
    </row>
    <row r="26" spans="1:22" x14ac:dyDescent="0.25">
      <c r="A26" s="1" t="s">
        <v>71</v>
      </c>
      <c r="B26" s="2">
        <f>B4+E5+I18</f>
        <v>302191033.13</v>
      </c>
      <c r="G26" s="1"/>
      <c r="H26" s="1" t="s">
        <v>355</v>
      </c>
      <c r="I26" s="2">
        <v>357.54</v>
      </c>
    </row>
    <row r="27" spans="1:22" x14ac:dyDescent="0.25">
      <c r="A27" s="1" t="s">
        <v>90</v>
      </c>
      <c r="B27" s="2">
        <f>$B$13+$E$10+$I$25</f>
        <v>1546033.5799999998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812.09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16686471</v>
      </c>
      <c r="G33" s="16" t="s">
        <v>296</v>
      </c>
      <c r="H33" s="2">
        <f>E33</f>
        <v>16686471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15968186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-12054</v>
      </c>
      <c r="G35" s="40" t="s">
        <v>298</v>
      </c>
      <c r="H35" s="41">
        <f>H33+H34</f>
        <v>16691628.605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-310952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-1184587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-126729</v>
      </c>
    </row>
    <row r="39" spans="1:23" x14ac:dyDescent="0.25">
      <c r="A39" s="1" t="s">
        <v>103</v>
      </c>
      <c r="B39" s="3"/>
      <c r="D39" s="1" t="s">
        <v>80</v>
      </c>
      <c r="E39" s="10">
        <v>-68231</v>
      </c>
    </row>
    <row r="40" spans="1:23" s="9" customFormat="1" x14ac:dyDescent="0.25">
      <c r="A40"/>
      <c r="B40"/>
      <c r="D40" s="1" t="s">
        <v>81</v>
      </c>
      <c r="E40" s="2">
        <v>1745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68" sqref="C6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14121401.15</v>
      </c>
      <c r="D3" s="1" t="s">
        <v>1</v>
      </c>
      <c r="E3" s="18">
        <v>83153464.450000003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215835807.09999999</v>
      </c>
      <c r="D4" s="1" t="s">
        <v>11</v>
      </c>
      <c r="E4" s="38">
        <v>18335048.420000002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264965867.16999999</v>
      </c>
      <c r="D5" s="1" t="s">
        <v>12</v>
      </c>
      <c r="E5" s="2">
        <v>64818416.030000001</v>
      </c>
      <c r="H5" s="1" t="s">
        <v>370</v>
      </c>
      <c r="I5" s="13">
        <v>53</v>
      </c>
      <c r="J5" s="13"/>
    </row>
    <row r="6" spans="1:10" x14ac:dyDescent="0.25">
      <c r="A6" s="1" t="s">
        <v>11</v>
      </c>
      <c r="B6" s="37">
        <v>49130060.07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136</v>
      </c>
      <c r="G8" s="1"/>
    </row>
    <row r="9" spans="1:10" x14ac:dyDescent="0.25">
      <c r="A9" s="1" t="s">
        <v>82</v>
      </c>
      <c r="B9" s="2">
        <v>8658.92</v>
      </c>
      <c r="D9" s="1" t="s">
        <v>371</v>
      </c>
      <c r="E9" s="3">
        <v>118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'20171207'!E10+'20171208'!E8</f>
        <v>742052.2999999997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'20171207'!B11+'20171208'!B9</f>
        <v>1514247.5600000003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333.46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'20171207'!B13+'20171208'!B12</f>
        <v>259231.31000000011</v>
      </c>
      <c r="E13" s="2"/>
      <c r="G13" s="1"/>
      <c r="H13" s="1" t="s">
        <v>30</v>
      </c>
      <c r="I13" s="15">
        <v>97355460</v>
      </c>
    </row>
    <row r="14" spans="1:10" x14ac:dyDescent="0.25">
      <c r="A14" s="1" t="s">
        <v>333</v>
      </c>
      <c r="B14" s="3">
        <v>75891634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97355460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4752139.57</v>
      </c>
    </row>
    <row r="18" spans="1:22" x14ac:dyDescent="0.25">
      <c r="G18" s="1" t="s">
        <v>12</v>
      </c>
      <c r="H18" s="2"/>
      <c r="I18" s="15">
        <v>14576346</v>
      </c>
    </row>
    <row r="19" spans="1:22" x14ac:dyDescent="0.25">
      <c r="A19" s="2"/>
      <c r="G19" s="1" t="s">
        <v>24</v>
      </c>
      <c r="H19" s="2"/>
      <c r="I19" s="15">
        <f>I18+I17-I16</f>
        <v>9328485.5700000003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410620.54</v>
      </c>
      <c r="N21" s="2"/>
    </row>
    <row r="22" spans="1:22" x14ac:dyDescent="0.25">
      <c r="G22" s="1"/>
      <c r="H22" s="1" t="s">
        <v>39</v>
      </c>
      <c r="I22" s="15">
        <v>96528.67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542388.05999999994</v>
      </c>
    </row>
    <row r="26" spans="1:22" x14ac:dyDescent="0.25">
      <c r="A26" s="1" t="s">
        <v>71</v>
      </c>
      <c r="B26" s="2">
        <f>B4+E5+I18</f>
        <v>295230569.13</v>
      </c>
      <c r="G26" s="1"/>
      <c r="H26" s="1" t="s">
        <v>355</v>
      </c>
      <c r="I26" s="2">
        <v>217.8</v>
      </c>
    </row>
    <row r="27" spans="1:22" x14ac:dyDescent="0.25">
      <c r="A27" s="1" t="s">
        <v>90</v>
      </c>
      <c r="B27" s="2">
        <f>$B$13+$E$10+$I$25</f>
        <v>1543671.67</v>
      </c>
      <c r="G27" s="1"/>
      <c r="H27" s="1"/>
      <c r="I27" s="2"/>
    </row>
    <row r="28" spans="1:22" x14ac:dyDescent="0.25">
      <c r="A28" s="1" t="s">
        <v>356</v>
      </c>
      <c r="B28" s="2">
        <f>B12+E8+I26</f>
        <v>687.26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8924</v>
      </c>
      <c r="D33" s="1" t="s">
        <v>74</v>
      </c>
      <c r="E33" s="2">
        <v>16698525</v>
      </c>
      <c r="G33" s="16" t="s">
        <v>296</v>
      </c>
      <c r="H33" s="2">
        <f>E33</f>
        <v>16698525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1069</v>
      </c>
      <c r="D34" s="1" t="s">
        <v>75</v>
      </c>
      <c r="E34" s="2">
        <v>16279139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145332</v>
      </c>
      <c r="G35" s="40" t="s">
        <v>298</v>
      </c>
      <c r="H35" s="41">
        <f>H33+H34</f>
        <v>16703682.605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1504</v>
      </c>
      <c r="D36" s="1" t="s">
        <v>77</v>
      </c>
      <c r="E36" s="2">
        <v>845042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16781</v>
      </c>
      <c r="D37" s="1" t="s">
        <v>78</v>
      </c>
      <c r="E37" s="2">
        <v>879256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1115303</v>
      </c>
    </row>
    <row r="39" spans="1:23" x14ac:dyDescent="0.25">
      <c r="A39" s="1" t="s">
        <v>103</v>
      </c>
      <c r="B39" s="3"/>
      <c r="D39" s="1" t="s">
        <v>80</v>
      </c>
      <c r="E39" s="10">
        <v>-71794</v>
      </c>
    </row>
    <row r="40" spans="1:23" s="9" customFormat="1" x14ac:dyDescent="0.25">
      <c r="A40"/>
      <c r="B40"/>
      <c r="D40" s="1" t="s">
        <v>81</v>
      </c>
      <c r="E40" s="2">
        <v>5033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4" sqref="I4:I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26074219.699999999</v>
      </c>
      <c r="D3" s="1" t="s">
        <v>1</v>
      </c>
      <c r="E3" s="18">
        <v>83150488.299999997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217947181.91</v>
      </c>
      <c r="D4" s="1" t="s">
        <v>11</v>
      </c>
      <c r="E4" s="38">
        <v>14572150.390000001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267023347.36000001</v>
      </c>
      <c r="D5" s="1" t="s">
        <v>12</v>
      </c>
      <c r="E5" s="2">
        <v>68578337.909999996</v>
      </c>
      <c r="H5" s="1" t="s">
        <v>370</v>
      </c>
      <c r="I5" s="13">
        <v>47</v>
      </c>
      <c r="J5" s="13"/>
    </row>
    <row r="6" spans="1:10" x14ac:dyDescent="0.25">
      <c r="A6" s="1" t="s">
        <v>11</v>
      </c>
      <c r="B6" s="37">
        <v>49076165.450000003</v>
      </c>
      <c r="D6" s="1" t="s">
        <v>4</v>
      </c>
      <c r="E6" s="2">
        <v>11000000</v>
      </c>
      <c r="H6" s="1" t="s">
        <v>323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628.79999999999995</v>
      </c>
      <c r="G8" s="1"/>
    </row>
    <row r="9" spans="1:10" x14ac:dyDescent="0.25">
      <c r="A9" s="1" t="s">
        <v>82</v>
      </c>
      <c r="B9" s="2">
        <v>1945.75</v>
      </c>
      <c r="D9" s="1" t="s">
        <v>88</v>
      </c>
      <c r="E9" s="3">
        <v>697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'20171206'!E10+'20171207'!E8</f>
        <v>741916.2999999997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'20171206'!B11+'20171207'!B9</f>
        <v>1505588.6400000004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437.26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'20171206'!B13+'20171207'!B12</f>
        <v>258897.85000000012</v>
      </c>
      <c r="E13" s="2"/>
      <c r="G13" s="1"/>
      <c r="H13" s="1" t="s">
        <v>30</v>
      </c>
      <c r="I13" s="15">
        <v>95694660</v>
      </c>
    </row>
    <row r="14" spans="1:10" x14ac:dyDescent="0.25">
      <c r="A14" s="1" t="s">
        <v>333</v>
      </c>
      <c r="B14" s="3">
        <v>75913334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95694660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5935415.3700000001</v>
      </c>
    </row>
    <row r="18" spans="1:22" x14ac:dyDescent="0.25">
      <c r="G18" s="1" t="s">
        <v>12</v>
      </c>
      <c r="H18" s="2"/>
      <c r="I18" s="15">
        <v>14338629</v>
      </c>
    </row>
    <row r="19" spans="1:22" x14ac:dyDescent="0.25">
      <c r="A19" s="2"/>
      <c r="G19" s="1" t="s">
        <v>24</v>
      </c>
      <c r="H19" s="2"/>
      <c r="I19" s="15">
        <f>I18+I17-I16</f>
        <v>10274044.370000001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409676.48</v>
      </c>
      <c r="N21" s="2"/>
    </row>
    <row r="22" spans="1:22" x14ac:dyDescent="0.25">
      <c r="G22" s="1"/>
      <c r="H22" s="1" t="s">
        <v>39</v>
      </c>
      <c r="I22" s="15">
        <v>96310.87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541226.19999999995</v>
      </c>
    </row>
    <row r="26" spans="1:22" x14ac:dyDescent="0.25">
      <c r="A26" s="1" t="s">
        <v>71</v>
      </c>
      <c r="B26" s="2">
        <f>B4+E5+I18</f>
        <v>300864148.81999999</v>
      </c>
      <c r="G26" s="1"/>
      <c r="H26" s="1" t="s">
        <v>355</v>
      </c>
      <c r="I26" s="2">
        <v>619.75</v>
      </c>
    </row>
    <row r="27" spans="1:22" x14ac:dyDescent="0.25">
      <c r="A27" s="1" t="s">
        <v>90</v>
      </c>
      <c r="B27" s="2">
        <f>$B$13+$E$10+$I$25</f>
        <v>1542040.3499999996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1685.81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8888</v>
      </c>
      <c r="D33" s="1" t="s">
        <v>74</v>
      </c>
      <c r="E33" s="2">
        <v>16553193</v>
      </c>
      <c r="G33" s="16" t="s">
        <v>296</v>
      </c>
      <c r="H33" s="2">
        <f>E33</f>
        <v>16553193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1085</v>
      </c>
      <c r="D34" s="1" t="s">
        <v>75</v>
      </c>
      <c r="E34" s="2">
        <v>15434096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92194</v>
      </c>
      <c r="G35" s="40" t="s">
        <v>298</v>
      </c>
      <c r="H35" s="41">
        <f>H33+H34</f>
        <v>16558350.605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1502</v>
      </c>
      <c r="D36" s="1" t="s">
        <v>77</v>
      </c>
      <c r="E36" s="2">
        <v>-135085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16759</v>
      </c>
      <c r="D37" s="1" t="s">
        <v>78</v>
      </c>
      <c r="E37" s="2">
        <v>-357923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722976</v>
      </c>
    </row>
    <row r="39" spans="1:23" x14ac:dyDescent="0.25">
      <c r="A39" s="1" t="s">
        <v>103</v>
      </c>
      <c r="B39" s="3"/>
      <c r="D39" s="1" t="s">
        <v>80</v>
      </c>
      <c r="E39" s="10">
        <v>-72875</v>
      </c>
    </row>
    <row r="40" spans="1:23" s="9" customFormat="1" x14ac:dyDescent="0.25">
      <c r="A40"/>
      <c r="B40"/>
      <c r="D40" s="1" t="s">
        <v>81</v>
      </c>
      <c r="E40" s="2">
        <v>5167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78" sqref="A7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22330172.16</v>
      </c>
      <c r="D3" s="1" t="s">
        <v>1</v>
      </c>
      <c r="E3" s="18">
        <v>78948207.409999996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221497515.27000001</v>
      </c>
      <c r="D4" s="1" t="s">
        <v>11</v>
      </c>
      <c r="E4" s="38">
        <v>7262774.75</v>
      </c>
      <c r="H4" s="1" t="s">
        <v>238</v>
      </c>
      <c r="I4" s="13">
        <v>49</v>
      </c>
      <c r="J4" s="13"/>
    </row>
    <row r="5" spans="1:10" x14ac:dyDescent="0.25">
      <c r="A5" s="1" t="s">
        <v>3</v>
      </c>
      <c r="B5" s="2">
        <v>273830238.12</v>
      </c>
      <c r="D5" s="1" t="s">
        <v>12</v>
      </c>
      <c r="E5" s="2">
        <v>71685432.659999996</v>
      </c>
      <c r="H5" s="1" t="s">
        <v>370</v>
      </c>
      <c r="I5" s="13">
        <v>32</v>
      </c>
      <c r="J5" s="13">
        <v>-1</v>
      </c>
    </row>
    <row r="6" spans="1:10" x14ac:dyDescent="0.25">
      <c r="A6" s="1" t="s">
        <v>11</v>
      </c>
      <c r="B6" s="37">
        <v>52332722.850000001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633.6</v>
      </c>
      <c r="G8" s="1"/>
    </row>
    <row r="9" spans="1:10" x14ac:dyDescent="0.25">
      <c r="A9" s="1" t="s">
        <v>82</v>
      </c>
      <c r="B9" s="2">
        <v>2550.69</v>
      </c>
      <c r="D9" s="1" t="s">
        <v>88</v>
      </c>
      <c r="E9" s="3">
        <v>399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'20171205'!E10+'20171206'!E8</f>
        <v>741287.49999999965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'20171205'!B11+'20171206'!B9</f>
        <v>1503642.8900000004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531.46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'20171205'!B13+'20171206'!B12</f>
        <v>258460.59000000011</v>
      </c>
      <c r="E13" s="2"/>
      <c r="G13" s="1"/>
      <c r="H13" s="1" t="s">
        <v>30</v>
      </c>
      <c r="I13" s="15">
        <v>90880980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-3500940</v>
      </c>
    </row>
    <row r="15" spans="1:10" x14ac:dyDescent="0.25">
      <c r="A15" s="1"/>
      <c r="B15" s="2"/>
      <c r="G15" s="1"/>
      <c r="H15" s="1" t="s">
        <v>32</v>
      </c>
      <c r="I15" s="15">
        <f>I14+I13</f>
        <v>87380040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7916642.1200000001</v>
      </c>
    </row>
    <row r="18" spans="1:22" x14ac:dyDescent="0.25">
      <c r="G18" s="1" t="s">
        <v>12</v>
      </c>
      <c r="H18" s="2"/>
      <c r="I18" s="15">
        <v>13635117</v>
      </c>
    </row>
    <row r="19" spans="1:22" x14ac:dyDescent="0.25">
      <c r="A19" s="2"/>
      <c r="G19" s="1" t="s">
        <v>24</v>
      </c>
      <c r="H19" s="2"/>
      <c r="I19" s="15">
        <f>I18+I17-I16</f>
        <v>11551759.120000001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406990.08000000002</v>
      </c>
      <c r="N21" s="2"/>
    </row>
    <row r="22" spans="1:22" x14ac:dyDescent="0.25">
      <c r="G22" s="1"/>
      <c r="H22" s="1" t="s">
        <v>39</v>
      </c>
      <c r="I22" s="15">
        <v>95691.12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537920.05000000005</v>
      </c>
    </row>
    <row r="26" spans="1:22" x14ac:dyDescent="0.25">
      <c r="A26" s="1" t="s">
        <v>71</v>
      </c>
      <c r="B26" s="2">
        <f>B4+E5+I18</f>
        <v>306818064.93000001</v>
      </c>
      <c r="G26" s="1"/>
      <c r="H26" s="1" t="s">
        <v>355</v>
      </c>
      <c r="I26" s="2">
        <v>722.22</v>
      </c>
    </row>
    <row r="27" spans="1:22" x14ac:dyDescent="0.25">
      <c r="A27" s="1" t="s">
        <v>90</v>
      </c>
      <c r="B27" s="2">
        <f>$B$13+$E$10+$I$25</f>
        <v>1537668.1399999997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1887.28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8650</v>
      </c>
      <c r="D33" s="1" t="s">
        <v>74</v>
      </c>
      <c r="E33" s="2">
        <v>16460999</v>
      </c>
      <c r="G33" s="16" t="s">
        <v>296</v>
      </c>
      <c r="H33" s="2">
        <f>E33</f>
        <v>16460999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1045</v>
      </c>
      <c r="D34" s="1" t="s">
        <v>75</v>
      </c>
      <c r="E34" s="2">
        <v>15569181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5222</v>
      </c>
      <c r="D35" s="1" t="s">
        <v>76</v>
      </c>
      <c r="E35" s="2">
        <v>134525</v>
      </c>
      <c r="G35" s="40" t="s">
        <v>298</v>
      </c>
      <c r="H35" s="41">
        <f>H33+H34</f>
        <v>16466156.605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1541</v>
      </c>
      <c r="D36" s="1" t="s">
        <v>77</v>
      </c>
      <c r="E36" s="2">
        <v>-76192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16458</v>
      </c>
      <c r="D37" s="1" t="s">
        <v>78</v>
      </c>
      <c r="E37" s="2">
        <v>-3623280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898434</v>
      </c>
    </row>
    <row r="39" spans="1:23" x14ac:dyDescent="0.25">
      <c r="A39" s="1" t="s">
        <v>103</v>
      </c>
      <c r="B39" s="3"/>
      <c r="D39" s="1" t="s">
        <v>80</v>
      </c>
      <c r="E39" s="10">
        <v>-62045</v>
      </c>
    </row>
    <row r="40" spans="1:23" s="9" customFormat="1" x14ac:dyDescent="0.25">
      <c r="A40"/>
      <c r="B40"/>
      <c r="D40" s="1" t="s">
        <v>81</v>
      </c>
      <c r="E40" s="2">
        <v>2405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1" sqref="G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18378459.52</v>
      </c>
      <c r="D3" s="1" t="s">
        <v>1</v>
      </c>
      <c r="E3" s="18">
        <v>84379302.819999993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221558984.90000001</v>
      </c>
      <c r="D4" s="1" t="s">
        <v>11</v>
      </c>
      <c r="E4" s="38">
        <v>17427494.539999999</v>
      </c>
      <c r="H4" s="1" t="s">
        <v>238</v>
      </c>
      <c r="I4" s="13">
        <v>61</v>
      </c>
      <c r="J4" s="13"/>
    </row>
    <row r="5" spans="1:10" x14ac:dyDescent="0.25">
      <c r="A5" s="1" t="s">
        <v>3</v>
      </c>
      <c r="B5" s="2">
        <v>264939767.02000001</v>
      </c>
      <c r="D5" s="1" t="s">
        <v>12</v>
      </c>
      <c r="E5" s="2">
        <v>66951808.280000001</v>
      </c>
      <c r="H5" s="1" t="s">
        <v>370</v>
      </c>
      <c r="I5" s="13">
        <v>21</v>
      </c>
      <c r="J5" s="13"/>
    </row>
    <row r="6" spans="1:10" x14ac:dyDescent="0.25">
      <c r="A6" s="1" t="s">
        <v>11</v>
      </c>
      <c r="B6" s="37">
        <v>43380782.119999997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>
        <v>-1</v>
      </c>
    </row>
    <row r="8" spans="1:10" x14ac:dyDescent="0.25">
      <c r="A8" s="1" t="s">
        <v>5</v>
      </c>
      <c r="B8" s="2">
        <v>239000000</v>
      </c>
      <c r="D8" s="1" t="s">
        <v>86</v>
      </c>
      <c r="E8" s="18">
        <v>1240</v>
      </c>
      <c r="G8" s="1"/>
    </row>
    <row r="9" spans="1:10" x14ac:dyDescent="0.25">
      <c r="A9" s="1" t="s">
        <v>82</v>
      </c>
      <c r="B9" s="2">
        <v>2322.6</v>
      </c>
      <c r="D9" s="1" t="s">
        <v>88</v>
      </c>
      <c r="E9" s="3">
        <v>904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'20171204'!E10+'20171205'!E8</f>
        <v>740653.89999999967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'20171204'!B11+'20171205'!B9</f>
        <v>1501092.2000000004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779.23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'20171204'!B13+'20171205'!B12</f>
        <v>257929.13000000012</v>
      </c>
      <c r="E13" s="2"/>
      <c r="G13" s="1"/>
      <c r="H13" s="1" t="s">
        <v>30</v>
      </c>
      <c r="I13" s="15">
        <v>86797500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-865560</v>
      </c>
    </row>
    <row r="15" spans="1:10" x14ac:dyDescent="0.25">
      <c r="A15" s="1"/>
      <c r="B15" s="2"/>
      <c r="G15" s="1"/>
      <c r="H15" s="1" t="s">
        <v>32</v>
      </c>
      <c r="I15" s="15">
        <f>I14+I13</f>
        <v>85931940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7211603.3399999999</v>
      </c>
    </row>
    <row r="18" spans="1:22" x14ac:dyDescent="0.25">
      <c r="G18" s="1" t="s">
        <v>12</v>
      </c>
      <c r="H18" s="2"/>
      <c r="I18" s="15">
        <v>13033926</v>
      </c>
    </row>
    <row r="19" spans="1:22" x14ac:dyDescent="0.25">
      <c r="A19" s="2"/>
      <c r="G19" s="1" t="s">
        <v>24</v>
      </c>
      <c r="H19" s="2"/>
      <c r="I19" s="15">
        <f>I18+I17-I16</f>
        <v>10245529.34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403859.65</v>
      </c>
      <c r="N21" s="2"/>
    </row>
    <row r="22" spans="1:22" x14ac:dyDescent="0.25">
      <c r="G22" s="1"/>
      <c r="H22" s="1" t="s">
        <v>39</v>
      </c>
      <c r="I22" s="15">
        <v>94968.9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534067.4</v>
      </c>
    </row>
    <row r="26" spans="1:22" x14ac:dyDescent="0.25">
      <c r="A26" s="1" t="s">
        <v>71</v>
      </c>
      <c r="B26" s="2">
        <f>B4+E5+I18</f>
        <v>301544719.18000001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1532650.4299999997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2019.23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8759</v>
      </c>
      <c r="D33" s="1" t="s">
        <v>74</v>
      </c>
      <c r="E33" s="2">
        <v>16326474</v>
      </c>
      <c r="G33" s="16" t="s">
        <v>296</v>
      </c>
      <c r="H33" s="2">
        <f>E33</f>
        <v>16326474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1090</v>
      </c>
      <c r="D34" s="1" t="s">
        <v>75</v>
      </c>
      <c r="E34" s="2">
        <v>15645373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5212</v>
      </c>
      <c r="D35" s="1" t="s">
        <v>76</v>
      </c>
      <c r="E35" s="2">
        <v>324535</v>
      </c>
      <c r="G35" s="40" t="s">
        <v>298</v>
      </c>
      <c r="H35" s="41">
        <f>H33+H34</f>
        <v>16331631.605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1542</v>
      </c>
      <c r="D36" s="1" t="s">
        <v>77</v>
      </c>
      <c r="E36" s="2">
        <v>-279275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16603</v>
      </c>
      <c r="D37" s="1" t="s">
        <v>78</v>
      </c>
      <c r="E37" s="2">
        <v>-3290619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810433</v>
      </c>
    </row>
    <row r="39" spans="1:23" x14ac:dyDescent="0.25">
      <c r="A39" s="1" t="s">
        <v>103</v>
      </c>
      <c r="B39" s="3"/>
      <c r="D39" s="1" t="s">
        <v>80</v>
      </c>
      <c r="E39" s="10">
        <v>-72901</v>
      </c>
    </row>
    <row r="40" spans="1:23" s="9" customFormat="1" x14ac:dyDescent="0.25">
      <c r="A40"/>
      <c r="B40"/>
      <c r="D40" s="1" t="s">
        <v>81</v>
      </c>
      <c r="E40" s="2">
        <v>6772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1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56473852.950000003</v>
      </c>
      <c r="D4" s="1" t="s">
        <v>11</v>
      </c>
      <c r="E4" s="38">
        <v>21150263.879999999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255571313.20999998</v>
      </c>
      <c r="D5" s="1" t="s">
        <v>12</v>
      </c>
      <c r="E5" s="2">
        <v>10673110.970000001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'20180202'!B11+'20180205'!B9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'20180202'!B13+'20180205'!B12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-2842200</v>
      </c>
    </row>
    <row r="15" spans="1:10" x14ac:dyDescent="0.25">
      <c r="A15" s="1" t="s">
        <v>380</v>
      </c>
      <c r="B15" s="2">
        <f>B12+'20180202'!B15</f>
        <v>11353.189999999999</v>
      </c>
      <c r="G15" s="1"/>
      <c r="H15" s="1" t="s">
        <v>32</v>
      </c>
      <c r="I15" s="15">
        <f>I14+I13</f>
        <v>-2842200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11150176.869999999</v>
      </c>
    </row>
    <row r="18" spans="1:14" x14ac:dyDescent="0.25">
      <c r="G18" s="1" t="s">
        <v>12</v>
      </c>
      <c r="H18" s="2"/>
      <c r="I18" s="15">
        <v>425601</v>
      </c>
    </row>
    <row r="19" spans="1:14" x14ac:dyDescent="0.25">
      <c r="A19" s="2"/>
      <c r="G19" s="1" t="s">
        <v>24</v>
      </c>
      <c r="H19" s="2"/>
      <c r="I19" s="15">
        <f>I18+I17-I16</f>
        <v>13575777.869999999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67572564.920000002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-178505</v>
      </c>
      <c r="G34" s="16" t="s">
        <v>296</v>
      </c>
      <c r="H34" s="2">
        <f>E40</f>
        <v>17303753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-429864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-6678</v>
      </c>
      <c r="G36" s="40" t="s">
        <v>298</v>
      </c>
      <c r="H36" s="41">
        <f>H34+H35</f>
        <v>17308910.605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546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17303753</v>
      </c>
    </row>
    <row r="41" spans="1:23" s="9" customFormat="1" x14ac:dyDescent="0.25">
      <c r="A41"/>
      <c r="B41"/>
      <c r="D41" s="1" t="s">
        <v>75</v>
      </c>
      <c r="E41" s="2">
        <v>17181730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-114519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-156185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264155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1576</v>
      </c>
      <c r="G8" s="1"/>
    </row>
    <row r="9" spans="1:10" x14ac:dyDescent="0.25">
      <c r="A9" s="1" t="s">
        <v>82</v>
      </c>
      <c r="B9" s="2">
        <v>2592</v>
      </c>
      <c r="D9" s="1" t="s">
        <v>88</v>
      </c>
      <c r="E9" s="3">
        <v>1225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'20171201'!E10+'20171204'!E8</f>
        <v>739413.89999999967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'20171201'!B11+'20171204'!B9</f>
        <v>1498769.6000000003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283.19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'20171201'!B13+'20171204'!B12</f>
        <v>257149.90000000011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79466988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399632.42</v>
      </c>
      <c r="N21" s="2"/>
    </row>
    <row r="22" spans="1:22" x14ac:dyDescent="0.25">
      <c r="G22" s="1"/>
      <c r="H22" s="1" t="s">
        <v>39</v>
      </c>
      <c r="I22" s="15">
        <v>93993.69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528864.96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535.85</v>
      </c>
    </row>
    <row r="27" spans="1:22" x14ac:dyDescent="0.25">
      <c r="A27" s="1" t="s">
        <v>90</v>
      </c>
      <c r="B27" s="2">
        <f>$B$13+$E$10+$I$25</f>
        <v>1525428.7599999998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2395.04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16001940</v>
      </c>
      <c r="G33" s="16" t="s">
        <v>296</v>
      </c>
      <c r="H33" s="2">
        <f>E33</f>
        <v>16001940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15924648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362799</v>
      </c>
      <c r="G35" s="40" t="s">
        <v>298</v>
      </c>
      <c r="H35" s="41">
        <f>H33+H34</f>
        <v>16007097.605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1019018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-333104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-201592</v>
      </c>
    </row>
    <row r="39" spans="1:23" x14ac:dyDescent="0.25">
      <c r="A39" s="1" t="s">
        <v>103</v>
      </c>
      <c r="B39" s="3"/>
      <c r="D39" s="1" t="s">
        <v>80</v>
      </c>
      <c r="E39" s="10">
        <v>-108940</v>
      </c>
    </row>
    <row r="40" spans="1:23" s="9" customFormat="1" x14ac:dyDescent="0.25">
      <c r="A40"/>
      <c r="B40"/>
      <c r="D40" s="1" t="s">
        <v>81</v>
      </c>
      <c r="E40" s="2">
        <v>15993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27949988.379999999</v>
      </c>
      <c r="D3" s="1" t="s">
        <v>1</v>
      </c>
      <c r="E3" s="18">
        <v>84264093.069999993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224949430.30000001</v>
      </c>
      <c r="D4" s="1" t="s">
        <v>11</v>
      </c>
      <c r="E4" s="38">
        <v>16710883.810000001</v>
      </c>
      <c r="H4" s="1" t="s">
        <v>238</v>
      </c>
      <c r="I4" s="13">
        <v>77</v>
      </c>
      <c r="J4" s="13"/>
    </row>
    <row r="5" spans="1:10" x14ac:dyDescent="0.25">
      <c r="A5" s="1" t="s">
        <v>3</v>
      </c>
      <c r="B5" s="2">
        <v>264903358.94999999</v>
      </c>
      <c r="D5" s="1" t="s">
        <v>12</v>
      </c>
      <c r="E5" s="2">
        <v>67553209.260000005</v>
      </c>
      <c r="H5" s="1" t="s">
        <v>370</v>
      </c>
      <c r="I5" s="13">
        <v>14</v>
      </c>
      <c r="J5" s="13">
        <v>-4</v>
      </c>
    </row>
    <row r="6" spans="1:10" x14ac:dyDescent="0.25">
      <c r="A6" s="1" t="s">
        <v>11</v>
      </c>
      <c r="B6" s="37">
        <v>39953928.649999999</v>
      </c>
      <c r="D6" s="1" t="s">
        <v>4</v>
      </c>
      <c r="E6" s="2">
        <v>11000000</v>
      </c>
      <c r="H6" s="1" t="s">
        <v>323</v>
      </c>
      <c r="I6" s="13">
        <v>12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6</v>
      </c>
      <c r="J7" s="13">
        <v>-6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1108.8</v>
      </c>
      <c r="G8" s="1"/>
    </row>
    <row r="9" spans="1:10" x14ac:dyDescent="0.25">
      <c r="A9" s="1" t="s">
        <v>82</v>
      </c>
      <c r="B9" s="2">
        <v>3940.27</v>
      </c>
      <c r="D9" s="1" t="s">
        <v>88</v>
      </c>
      <c r="E9" s="3">
        <v>1331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'20171130'!E10+'20171201'!E8</f>
        <v>737837.89999999967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'20171130'!B11+'20171201'!B9</f>
        <v>1496177.6000000003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1018.05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'20171130'!B13+'20171201'!B12</f>
        <v>256866.71000000011</v>
      </c>
      <c r="E13" s="2"/>
      <c r="G13" s="1"/>
      <c r="H13" s="1" t="s">
        <v>30</v>
      </c>
      <c r="I13" s="15">
        <v>93839940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-11260920</v>
      </c>
    </row>
    <row r="15" spans="1:10" x14ac:dyDescent="0.25">
      <c r="A15" s="1"/>
      <c r="B15" s="2"/>
      <c r="G15" s="1"/>
      <c r="H15" s="1" t="s">
        <v>32</v>
      </c>
      <c r="I15" s="15">
        <f>I14+I13</f>
        <v>82579020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6234967.4000000004</v>
      </c>
    </row>
    <row r="18" spans="1:22" x14ac:dyDescent="0.25">
      <c r="G18" s="1" t="s">
        <v>12</v>
      </c>
      <c r="H18" s="2"/>
      <c r="I18" s="15">
        <v>14075991</v>
      </c>
    </row>
    <row r="19" spans="1:22" x14ac:dyDescent="0.25">
      <c r="A19" s="2"/>
      <c r="G19" s="1" t="s">
        <v>24</v>
      </c>
      <c r="H19" s="2"/>
      <c r="I19" s="15">
        <f>I18+I17-I16</f>
        <v>10310958.399999999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397309.68</v>
      </c>
      <c r="N21" s="2"/>
    </row>
    <row r="22" spans="1:22" x14ac:dyDescent="0.25">
      <c r="G22" s="1"/>
      <c r="H22" s="1" t="s">
        <v>39</v>
      </c>
      <c r="I22" s="15">
        <v>93457.84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526006.37</v>
      </c>
    </row>
    <row r="26" spans="1:22" x14ac:dyDescent="0.25">
      <c r="A26" s="1" t="s">
        <v>71</v>
      </c>
      <c r="B26" s="2">
        <f>B4+E5+I18</f>
        <v>306578630.56</v>
      </c>
      <c r="G26" s="1"/>
      <c r="H26" s="1" t="s">
        <v>355</v>
      </c>
      <c r="I26" s="2">
        <v>619.53</v>
      </c>
    </row>
    <row r="27" spans="1:22" x14ac:dyDescent="0.25">
      <c r="A27" s="1" t="s">
        <v>90</v>
      </c>
      <c r="B27" s="2">
        <f>$B$13+$E$10+$I$25</f>
        <v>1520710.9799999997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2746.38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15639140</v>
      </c>
      <c r="G33" s="16" t="s">
        <v>296</v>
      </c>
      <c r="H33" s="2">
        <f>E33</f>
        <v>15639140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14905630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39511</v>
      </c>
      <c r="G35" s="40" t="s">
        <v>298</v>
      </c>
      <c r="H35" s="41">
        <f>H33+H34</f>
        <v>15644297.605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-344070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-563225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5174</v>
      </c>
    </row>
    <row r="39" spans="1:23" x14ac:dyDescent="0.25">
      <c r="A39" s="1" t="s">
        <v>103</v>
      </c>
      <c r="B39" s="3"/>
      <c r="D39" s="1" t="s">
        <v>80</v>
      </c>
      <c r="E39" s="10">
        <v>-96606</v>
      </c>
    </row>
    <row r="40" spans="1:23" s="9" customFormat="1" x14ac:dyDescent="0.25">
      <c r="A40"/>
      <c r="B40"/>
      <c r="D40" s="1" t="s">
        <v>81</v>
      </c>
      <c r="E40" s="2">
        <v>10063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3" sqref="A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13123148.710000001</v>
      </c>
      <c r="D3" s="1" t="s">
        <v>1</v>
      </c>
      <c r="E3" s="18">
        <v>83506085.840000004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221242470.31999999</v>
      </c>
      <c r="D4" s="1" t="s">
        <v>11</v>
      </c>
      <c r="E4" s="38">
        <v>14258039.33</v>
      </c>
      <c r="H4" s="1" t="s">
        <v>238</v>
      </c>
      <c r="I4" s="13">
        <v>83</v>
      </c>
      <c r="J4" s="13">
        <v>-5</v>
      </c>
    </row>
    <row r="5" spans="1:10" x14ac:dyDescent="0.25">
      <c r="A5" s="1" t="s">
        <v>3</v>
      </c>
      <c r="B5" s="2">
        <v>263368987.50999999</v>
      </c>
      <c r="D5" s="1" t="s">
        <v>12</v>
      </c>
      <c r="E5" s="2">
        <v>69248046.510000005</v>
      </c>
      <c r="H5" s="1" t="s">
        <v>370</v>
      </c>
      <c r="I5" s="13">
        <v>15</v>
      </c>
      <c r="J5" s="13">
        <v>-4</v>
      </c>
    </row>
    <row r="6" spans="1:10" x14ac:dyDescent="0.25">
      <c r="A6" s="1" t="s">
        <v>11</v>
      </c>
      <c r="B6" s="37">
        <v>42126517.189999998</v>
      </c>
      <c r="D6" s="1" t="s">
        <v>4</v>
      </c>
      <c r="E6" s="2">
        <v>11000000</v>
      </c>
      <c r="H6" s="1" t="s">
        <v>323</v>
      </c>
      <c r="I6" s="13">
        <v>17</v>
      </c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7</v>
      </c>
      <c r="J7" s="13">
        <v>-9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1246.4000000000001</v>
      </c>
      <c r="G8" s="1"/>
    </row>
    <row r="9" spans="1:10" x14ac:dyDescent="0.25">
      <c r="A9" s="1" t="s">
        <v>82</v>
      </c>
      <c r="B9" s="2">
        <v>3368.48</v>
      </c>
      <c r="D9" s="1" t="s">
        <v>88</v>
      </c>
      <c r="E9" s="3">
        <v>1280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'20171129'!E10+'20171130'!E8</f>
        <v>736729.09999999963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'20171129'!B11+'20171130'!B9</f>
        <v>1492237.3300000003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819.5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'20171129'!B13+'20171130'!B12</f>
        <v>255848.66000000012</v>
      </c>
      <c r="E13" s="2"/>
      <c r="G13" s="1"/>
      <c r="H13" s="1" t="s">
        <v>30</v>
      </c>
      <c r="I13" s="15">
        <v>106099020</v>
      </c>
    </row>
    <row r="14" spans="1:10" x14ac:dyDescent="0.25">
      <c r="A14" s="1" t="s">
        <v>333</v>
      </c>
      <c r="B14" s="3">
        <v>76554488</v>
      </c>
      <c r="G14" s="1"/>
      <c r="H14" s="1" t="s">
        <v>31</v>
      </c>
      <c r="I14" s="15">
        <v>-23591580</v>
      </c>
    </row>
    <row r="15" spans="1:10" x14ac:dyDescent="0.25">
      <c r="A15" s="1"/>
      <c r="B15" s="2"/>
      <c r="G15" s="1"/>
      <c r="H15" s="1" t="s">
        <v>32</v>
      </c>
      <c r="I15" s="15">
        <f>I14+I13</f>
        <v>82507440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5234182.93</v>
      </c>
    </row>
    <row r="18" spans="1:22" x14ac:dyDescent="0.25">
      <c r="G18" s="1" t="s">
        <v>12</v>
      </c>
      <c r="H18" s="2"/>
      <c r="I18" s="15">
        <v>15930432</v>
      </c>
    </row>
    <row r="19" spans="1:22" x14ac:dyDescent="0.25">
      <c r="A19" s="2"/>
      <c r="G19" s="1" t="s">
        <v>24</v>
      </c>
      <c r="H19" s="2"/>
      <c r="I19" s="15">
        <f>I18+I17-I16</f>
        <v>11164614.93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394624.22</v>
      </c>
      <c r="N21" s="2"/>
    </row>
    <row r="22" spans="1:22" x14ac:dyDescent="0.25">
      <c r="G22" s="1"/>
      <c r="H22" s="1" t="s">
        <v>39</v>
      </c>
      <c r="I22" s="15">
        <v>92838.31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522701.37999999995</v>
      </c>
    </row>
    <row r="26" spans="1:22" x14ac:dyDescent="0.25">
      <c r="A26" s="1" t="s">
        <v>71</v>
      </c>
      <c r="B26" s="2">
        <f>B4+E5+I18</f>
        <v>306420948.82999998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1515279.1399999997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2065.9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15599629</v>
      </c>
      <c r="G33" s="16" t="s">
        <v>296</v>
      </c>
      <c r="H33" s="2">
        <f>E33</f>
        <v>15599629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15249700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384618</v>
      </c>
      <c r="G35" s="40" t="s">
        <v>298</v>
      </c>
      <c r="H35" s="41">
        <f>H33+H34</f>
        <v>15604786.605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419853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-299695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-17147</v>
      </c>
    </row>
    <row r="39" spans="1:23" x14ac:dyDescent="0.25">
      <c r="A39" s="1" t="s">
        <v>103</v>
      </c>
      <c r="B39" s="3"/>
      <c r="D39" s="1" t="s">
        <v>80</v>
      </c>
      <c r="E39" s="10">
        <v>-90019</v>
      </c>
    </row>
    <row r="40" spans="1:23" s="9" customFormat="1" x14ac:dyDescent="0.25">
      <c r="A40"/>
      <c r="B40"/>
      <c r="D40" s="1" t="s">
        <v>81</v>
      </c>
      <c r="E40" s="2">
        <v>5222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1844.8</v>
      </c>
      <c r="G8" s="1"/>
    </row>
    <row r="9" spans="1:10" x14ac:dyDescent="0.25">
      <c r="A9" s="1" t="s">
        <v>82</v>
      </c>
      <c r="B9" s="2">
        <v>1754.45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'20171128'!E10+'20171129'!E8</f>
        <v>735482.6999999996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'20171128'!B11+'20171129'!B9</f>
        <v>1488868.8500000003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722.76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'20171128'!B13+'20171129'!B12</f>
        <v>255029.16000000012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390170.07</v>
      </c>
      <c r="N21" s="2"/>
    </row>
    <row r="22" spans="1:22" x14ac:dyDescent="0.25">
      <c r="G22" s="1"/>
      <c r="H22" s="1" t="s">
        <v>39</v>
      </c>
      <c r="I22" s="15">
        <v>91810.73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517219.64999999997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1507731.5099999998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2567.56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1216</v>
      </c>
      <c r="G8" s="1"/>
    </row>
    <row r="9" spans="1:10" x14ac:dyDescent="0.25">
      <c r="A9" s="1" t="s">
        <v>82</v>
      </c>
      <c r="B9" s="2">
        <v>3275.06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'20171127'!E10+'20171128'!E8</f>
        <v>733637.89999999956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'20171127'!B11+'20171128'!B9</f>
        <v>1487114.4000000004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940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'20171127'!B13+'20171128'!B12</f>
        <v>254306.40000000011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385705.94</v>
      </c>
      <c r="N21" s="2"/>
    </row>
    <row r="22" spans="1:22" x14ac:dyDescent="0.25">
      <c r="G22" s="1"/>
      <c r="H22" s="1" t="s">
        <v>39</v>
      </c>
      <c r="I22" s="15">
        <v>90780.86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511725.64999999997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1499669.9499999997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2281.46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690705</v>
      </c>
    </row>
    <row r="39" spans="1:23" x14ac:dyDescent="0.2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2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79" sqref="B7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2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2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2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2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2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2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7019295.5099999998</v>
      </c>
    </row>
    <row r="18" spans="1:22" x14ac:dyDescent="0.25">
      <c r="G18" s="1" t="s">
        <v>12</v>
      </c>
      <c r="H18" s="2"/>
      <c r="I18" s="15">
        <v>13278249</v>
      </c>
    </row>
    <row r="19" spans="1:22" x14ac:dyDescent="0.25">
      <c r="A19" s="2"/>
      <c r="G19" s="1" t="s">
        <v>24</v>
      </c>
      <c r="H19" s="2"/>
      <c r="I19" s="15">
        <f>I18+I17-I16</f>
        <v>10297544.509999998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383421.04</v>
      </c>
      <c r="N21" s="2"/>
    </row>
    <row r="22" spans="1:22" x14ac:dyDescent="0.25">
      <c r="G22" s="1"/>
      <c r="H22" s="1" t="s">
        <v>39</v>
      </c>
      <c r="I22" s="15">
        <v>90253.73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2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896355</v>
      </c>
    </row>
    <row r="39" spans="1:23" x14ac:dyDescent="0.2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2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2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2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2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2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2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8724622.4299999997</v>
      </c>
    </row>
    <row r="18" spans="1:22" x14ac:dyDescent="0.25">
      <c r="G18" s="1" t="s">
        <v>12</v>
      </c>
      <c r="H18" s="2"/>
      <c r="I18" s="15">
        <v>11695374</v>
      </c>
    </row>
    <row r="19" spans="1:22" x14ac:dyDescent="0.25">
      <c r="A19" s="2"/>
      <c r="G19" s="1" t="s">
        <v>24</v>
      </c>
      <c r="H19" s="2"/>
      <c r="I19" s="15">
        <f>I18+I17-I16</f>
        <v>10419996.43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380040.37</v>
      </c>
      <c r="N21" s="2"/>
    </row>
    <row r="22" spans="1:22" x14ac:dyDescent="0.25">
      <c r="G22" s="1"/>
      <c r="H22" s="1" t="s">
        <v>39</v>
      </c>
      <c r="I22" s="15">
        <v>89473.81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2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1090212</v>
      </c>
    </row>
    <row r="39" spans="1:23" x14ac:dyDescent="0.2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2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2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379409.16</v>
      </c>
      <c r="N21" s="2"/>
    </row>
    <row r="22" spans="1:22" x14ac:dyDescent="0.25">
      <c r="G22" s="1"/>
      <c r="H22" s="1" t="s">
        <v>39</v>
      </c>
      <c r="I22" s="15">
        <v>89328.19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2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485887</v>
      </c>
    </row>
    <row r="39" spans="1:23" x14ac:dyDescent="0.2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2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2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2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2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2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2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2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9169470.2799999993</v>
      </c>
    </row>
    <row r="18" spans="1:22" x14ac:dyDescent="0.25">
      <c r="G18" s="1" t="s">
        <v>12</v>
      </c>
      <c r="H18" s="2"/>
      <c r="I18" s="15">
        <v>12291093</v>
      </c>
    </row>
    <row r="19" spans="1:22" x14ac:dyDescent="0.25">
      <c r="A19" s="2"/>
      <c r="G19" s="1" t="s">
        <v>24</v>
      </c>
      <c r="H19" s="2"/>
      <c r="I19" s="15">
        <f>I18+I17-I16</f>
        <v>11460563.280000001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378680.02</v>
      </c>
      <c r="N21" s="2"/>
    </row>
    <row r="22" spans="1:22" x14ac:dyDescent="0.25">
      <c r="G22" s="1"/>
      <c r="H22" s="1" t="s">
        <v>39</v>
      </c>
      <c r="I22" s="15">
        <v>89159.96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2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-177395</v>
      </c>
    </row>
    <row r="39" spans="1:23" x14ac:dyDescent="0.2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2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2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2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2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11188588.74</v>
      </c>
    </row>
    <row r="18" spans="1:22" x14ac:dyDescent="0.25">
      <c r="G18" s="1" t="s">
        <v>12</v>
      </c>
      <c r="H18" s="2"/>
      <c r="I18" s="15">
        <v>11905668</v>
      </c>
    </row>
    <row r="19" spans="1:22" x14ac:dyDescent="0.25">
      <c r="A19" s="2"/>
      <c r="G19" s="1" t="s">
        <v>24</v>
      </c>
      <c r="H19" s="2"/>
      <c r="I19" s="15">
        <f>I18+I17-I16</f>
        <v>10094256.740000002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378136.17</v>
      </c>
      <c r="N21" s="2"/>
    </row>
    <row r="22" spans="1:22" x14ac:dyDescent="0.25">
      <c r="G22" s="1"/>
      <c r="H22" s="1" t="s">
        <v>39</v>
      </c>
      <c r="I22" s="15">
        <v>89034.5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2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5" sqref="B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56276329.140000001</v>
      </c>
      <c r="D4" s="1" t="s">
        <v>11</v>
      </c>
      <c r="E4" s="38">
        <v>21488742.27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255373789.39999998</v>
      </c>
      <c r="D5" s="1" t="s">
        <v>12</v>
      </c>
      <c r="E5" s="2">
        <v>10334632.58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'20180201'!E10+'20180202'!E8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'20180201'!B11+'20180202'!B9</f>
        <v>1786917.8</v>
      </c>
      <c r="D11" s="1" t="s">
        <v>381</v>
      </c>
      <c r="E11" s="2">
        <f>E8+'20180201'!E11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'20180201'!B13+'20180202'!B12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B12+'20180201'!B15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11172451.869999999</v>
      </c>
    </row>
    <row r="18" spans="1:14" x14ac:dyDescent="0.25">
      <c r="G18" s="1" t="s">
        <v>12</v>
      </c>
      <c r="H18" s="2"/>
      <c r="I18" s="15">
        <v>422766</v>
      </c>
    </row>
    <row r="19" spans="1:14" x14ac:dyDescent="0.25">
      <c r="A19" s="2"/>
      <c r="G19" s="1" t="s">
        <v>24</v>
      </c>
      <c r="H19" s="2"/>
      <c r="I19" s="15">
        <f>I18+I17-I16</f>
        <v>13595217.869999999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67033727.719999999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46430</v>
      </c>
      <c r="G34" s="16" t="s">
        <v>296</v>
      </c>
      <c r="H34" s="2">
        <f>E40</f>
        <v>17418272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-439005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-5884</v>
      </c>
      <c r="G36" s="40" t="s">
        <v>298</v>
      </c>
      <c r="H36" s="41">
        <f>H34+H35</f>
        <v>17423429.605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320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17418272</v>
      </c>
    </row>
    <row r="41" spans="1:23" s="9" customFormat="1" x14ac:dyDescent="0.25">
      <c r="A41"/>
      <c r="B41"/>
      <c r="D41" s="1" t="s">
        <v>75</v>
      </c>
      <c r="E41" s="2">
        <v>17337915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48386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90454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378674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5" sqref="B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31823374.649999999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55899238.229999997</v>
      </c>
      <c r="D4" s="1" t="s">
        <v>11</v>
      </c>
      <c r="E4" s="38">
        <v>21879323.370000001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254996698.48999998</v>
      </c>
      <c r="D5" s="1" t="s">
        <v>12</v>
      </c>
      <c r="E5" s="2">
        <v>9944051.4800000004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'20180131'!E10+'20180201'!E8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'20180131'!B11+'20180201'!B9</f>
        <v>1786917.8</v>
      </c>
      <c r="D11" s="1" t="s">
        <v>381</v>
      </c>
      <c r="E11" s="2">
        <f>E8+'20180131'!E11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'20180131'!B13+'20180201'!B12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B12+'20180131'!B15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11190046.869999999</v>
      </c>
    </row>
    <row r="18" spans="1:14" x14ac:dyDescent="0.25">
      <c r="G18" s="1" t="s">
        <v>12</v>
      </c>
      <c r="H18" s="2"/>
      <c r="I18" s="15">
        <v>420471</v>
      </c>
    </row>
    <row r="19" spans="1:14" x14ac:dyDescent="0.25">
      <c r="A19" s="2"/>
      <c r="G19" s="1" t="s">
        <v>24</v>
      </c>
      <c r="H19" s="2"/>
      <c r="I19" s="15">
        <f>I18+I17-I16</f>
        <v>13610517.869999999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66263760.709999993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272611</v>
      </c>
      <c r="G34" s="16" t="s">
        <v>296</v>
      </c>
      <c r="H34" s="2">
        <f>E40</f>
        <v>17369885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-385893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-4714</v>
      </c>
      <c r="G36" s="40" t="s">
        <v>298</v>
      </c>
      <c r="H36" s="41">
        <f>H34+H35</f>
        <v>17375042.605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104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17369885</v>
      </c>
    </row>
    <row r="41" spans="1:23" s="9" customFormat="1" x14ac:dyDescent="0.25">
      <c r="A41"/>
      <c r="B41"/>
      <c r="D41" s="1" t="s">
        <v>75</v>
      </c>
      <c r="E41" s="2">
        <v>17274461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48881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76306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330287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5" sqref="B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55216883.25</v>
      </c>
      <c r="D4" s="1" t="s">
        <v>11</v>
      </c>
      <c r="E4" s="38">
        <v>22585843.469999999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254314343.50999999</v>
      </c>
      <c r="D5" s="1" t="s">
        <v>12</v>
      </c>
      <c r="E5" s="2">
        <v>9237531.3800000008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'20180130'!E10+'20180131'!E8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'20180130'!B11+'20180131'!B9</f>
        <v>1786917.8</v>
      </c>
      <c r="D11" s="1" t="s">
        <v>381</v>
      </c>
      <c r="E11" s="2">
        <f>E8+'20180130'!E11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'20180130'!B13+'20180131'!B12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-2784780</v>
      </c>
    </row>
    <row r="15" spans="1:10" x14ac:dyDescent="0.25">
      <c r="A15" s="1" t="s">
        <v>380</v>
      </c>
      <c r="B15" s="2">
        <f>B12+'20180130'!B15</f>
        <v>11353.189999999999</v>
      </c>
      <c r="G15" s="1"/>
      <c r="H15" s="1" t="s">
        <v>32</v>
      </c>
      <c r="I15" s="15">
        <f>I14+I13</f>
        <v>-2784780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11211160.869999999</v>
      </c>
    </row>
    <row r="18" spans="1:14" x14ac:dyDescent="0.25">
      <c r="G18" s="1" t="s">
        <v>12</v>
      </c>
      <c r="H18" s="2"/>
      <c r="I18" s="15">
        <v>417717</v>
      </c>
    </row>
    <row r="19" spans="1:14" x14ac:dyDescent="0.25">
      <c r="A19" s="2"/>
      <c r="G19" s="1" t="s">
        <v>24</v>
      </c>
      <c r="H19" s="2"/>
      <c r="I19" s="15">
        <f>I18+I17-I16</f>
        <v>13628877.869999999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64872131.630000003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2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67419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7" sqref="A17:E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55917194.939999998</v>
      </c>
      <c r="D4" s="1" t="s">
        <v>11</v>
      </c>
      <c r="E4" s="38">
        <v>21765610.539999999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255014655.19999999</v>
      </c>
      <c r="D5" s="1" t="s">
        <v>12</v>
      </c>
      <c r="E5" s="2">
        <v>10057764.310000001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'20180129'!E10+'20180130'!E8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'20180129'!B11+'20180130'!B9</f>
        <v>1786917.8</v>
      </c>
      <c r="D11" s="1" t="s">
        <v>381</v>
      </c>
      <c r="E11" s="2">
        <f>E8+'20180129'!E11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'20180129'!B13+'20180130'!B12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-2823480</v>
      </c>
    </row>
    <row r="15" spans="1:10" x14ac:dyDescent="0.25">
      <c r="A15" s="1" t="s">
        <v>380</v>
      </c>
      <c r="B15" s="2">
        <f>B12+'20180129'!B15</f>
        <v>11353.189999999999</v>
      </c>
      <c r="G15" s="1"/>
      <c r="H15" s="1" t="s">
        <v>32</v>
      </c>
      <c r="I15" s="15">
        <f>I14+I13</f>
        <v>-2823480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11166655.869999999</v>
      </c>
    </row>
    <row r="18" spans="1:14" x14ac:dyDescent="0.25">
      <c r="G18" s="1" t="s">
        <v>12</v>
      </c>
      <c r="H18" s="2"/>
      <c r="I18" s="15">
        <v>423522</v>
      </c>
    </row>
    <row r="19" spans="1:14" x14ac:dyDescent="0.25">
      <c r="A19" s="2"/>
      <c r="G19" s="1" t="s">
        <v>24</v>
      </c>
      <c r="H19" s="2"/>
      <c r="I19" s="15">
        <f>I18+I17-I16</f>
        <v>13590177.869999999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66398481.25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2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67419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7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407</vt:i4>
      </vt:variant>
    </vt:vector>
  </HeadingPairs>
  <TitlesOfParts>
    <vt:vector size="407" baseType="lpstr">
      <vt:lpstr>20180209</vt:lpstr>
      <vt:lpstr>20180208</vt:lpstr>
      <vt:lpstr>20180207</vt:lpstr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20180105</vt:lpstr>
      <vt:lpstr>20180104</vt:lpstr>
      <vt:lpstr>20180103</vt:lpstr>
      <vt:lpstr>20180102</vt:lpstr>
      <vt:lpstr>20180101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20171218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20171129</vt:lpstr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2018-02-08T07:42:47Z</dcterms:modified>
</cp:coreProperties>
</file>