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0" windowWidth="16392" windowHeight="6708"/>
  </bookViews>
  <sheets>
    <sheet name="20180516_Open" sheetId="8" r:id="rId1"/>
    <sheet name="20180515_Open" sheetId="7" r:id="rId2"/>
    <sheet name="20180514_Open " sheetId="6" r:id="rId3"/>
    <sheet name="20180511_Open" sheetId="5" r:id="rId4"/>
    <sheet name="20180510_Open" sheetId="4" r:id="rId5"/>
    <sheet name="20180509_Open" sheetId="3" r:id="rId6"/>
    <sheet name="20180508_Open" sheetId="2" r:id="rId7"/>
  </sheets>
  <externalReferences>
    <externalReference r:id="rId8"/>
  </externalReferences>
  <calcPr calcId="162913"/>
</workbook>
</file>

<file path=xl/calcChain.xml><?xml version="1.0" encoding="utf-8"?>
<calcChain xmlns="http://schemas.openxmlformats.org/spreadsheetml/2006/main">
  <c r="E10" i="8" l="1"/>
  <c r="B13" i="8"/>
  <c r="B11" i="8"/>
  <c r="E44" i="8"/>
  <c r="B28" i="8"/>
  <c r="B26" i="8"/>
  <c r="B25" i="8"/>
  <c r="I24" i="8"/>
  <c r="I19" i="8"/>
  <c r="I15" i="8"/>
  <c r="I11" i="8"/>
  <c r="I10" i="8"/>
  <c r="B27" i="8" l="1"/>
  <c r="E44" i="7"/>
  <c r="B28" i="7"/>
  <c r="B26" i="7"/>
  <c r="B25" i="7"/>
  <c r="I24" i="7"/>
  <c r="I19" i="7"/>
  <c r="I15" i="7"/>
  <c r="I11" i="7"/>
  <c r="I10" i="7"/>
  <c r="E44" i="6" l="1"/>
  <c r="B38" i="6"/>
  <c r="B28" i="6"/>
  <c r="B26" i="6"/>
  <c r="B25" i="6"/>
  <c r="I24" i="6"/>
  <c r="I19" i="6"/>
  <c r="I15" i="6"/>
  <c r="I11" i="6"/>
  <c r="I10" i="6"/>
  <c r="B28" i="5" l="1"/>
  <c r="I24" i="5"/>
  <c r="E44" i="5" l="1"/>
  <c r="B38" i="5"/>
  <c r="B26" i="5"/>
  <c r="B25" i="5"/>
  <c r="I19" i="5"/>
  <c r="I15" i="5"/>
  <c r="I11" i="5"/>
  <c r="I10" i="5"/>
  <c r="I15" i="4" l="1"/>
  <c r="I24" i="4" l="1"/>
  <c r="E44" i="4"/>
  <c r="B38" i="4"/>
  <c r="B28" i="4"/>
  <c r="B26" i="4"/>
  <c r="B25" i="4"/>
  <c r="I19" i="4"/>
  <c r="I11" i="4"/>
  <c r="I10" i="4"/>
  <c r="I24" i="3" l="1"/>
  <c r="I19" i="3"/>
  <c r="I11" i="3"/>
  <c r="I10" i="3"/>
  <c r="E44" i="3" l="1"/>
  <c r="B38" i="3"/>
  <c r="B28" i="3"/>
  <c r="B26" i="3"/>
  <c r="B25" i="3"/>
  <c r="B28" i="2" l="1"/>
  <c r="E10" i="2"/>
  <c r="E10" i="3" s="1"/>
  <c r="E10" i="4" s="1"/>
  <c r="E10" i="5" s="1"/>
  <c r="E10" i="6" s="1"/>
  <c r="E10" i="7" s="1"/>
  <c r="B13" i="2"/>
  <c r="B11" i="2"/>
  <c r="B11" i="3" s="1"/>
  <c r="B11" i="4" s="1"/>
  <c r="B11" i="5" s="1"/>
  <c r="B11" i="6" s="1"/>
  <c r="B11" i="7" s="1"/>
  <c r="B27" i="2" l="1"/>
  <c r="B13" i="3"/>
  <c r="E44" i="2"/>
  <c r="B27" i="3" l="1"/>
  <c r="B13" i="4"/>
  <c r="B38" i="2"/>
  <c r="B26" i="2"/>
  <c r="B25" i="2"/>
  <c r="B27" i="4" l="1"/>
  <c r="B13" i="5"/>
  <c r="B27" i="5" l="1"/>
  <c r="B13" i="6"/>
  <c r="B27" i="6" l="1"/>
  <c r="B13" i="7"/>
  <c r="B27" i="7" s="1"/>
</calcChain>
</file>

<file path=xl/comments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<sst xmlns="http://schemas.openxmlformats.org/spreadsheetml/2006/main" count="610" uniqueCount="81">
  <si>
    <t>账户信息汇总</t>
    <phoneticPr fontId="20" type="noConversion"/>
  </si>
  <si>
    <t>期权做市期货账户2111</t>
    <phoneticPr fontId="20" type="noConversion"/>
  </si>
  <si>
    <t>资金余额</t>
    <phoneticPr fontId="20" type="noConversion"/>
  </si>
  <si>
    <t>期货总持仓</t>
    <phoneticPr fontId="20" type="noConversion"/>
  </si>
  <si>
    <t>多头</t>
    <phoneticPr fontId="20" type="noConversion"/>
  </si>
  <si>
    <t>空头</t>
    <phoneticPr fontId="20" type="noConversion"/>
  </si>
  <si>
    <t>ETF市值</t>
    <phoneticPr fontId="20" type="noConversion"/>
  </si>
  <si>
    <t>可用金额</t>
    <phoneticPr fontId="20" type="noConversion"/>
  </si>
  <si>
    <t>IH 1804</t>
    <phoneticPr fontId="20" type="noConversion"/>
  </si>
  <si>
    <t>总资产</t>
    <phoneticPr fontId="20" type="noConversion"/>
  </si>
  <si>
    <t>保证金</t>
    <phoneticPr fontId="20" type="noConversion"/>
  </si>
  <si>
    <t>IH 1805</t>
    <phoneticPr fontId="20" type="noConversion"/>
  </si>
  <si>
    <t>配置文件限额</t>
    <phoneticPr fontId="20" type="noConversion"/>
  </si>
  <si>
    <t>IH 1806</t>
    <phoneticPr fontId="20" type="noConversion"/>
  </si>
  <si>
    <t>初始资金</t>
    <phoneticPr fontId="20" type="noConversion"/>
  </si>
  <si>
    <t>IH 1809</t>
    <phoneticPr fontId="20" type="noConversion"/>
  </si>
  <si>
    <t>日交易费</t>
    <phoneticPr fontId="20" type="noConversion"/>
  </si>
  <si>
    <t>IF 1804</t>
    <phoneticPr fontId="20" type="noConversion"/>
  </si>
  <si>
    <t>日回购利息</t>
    <phoneticPr fontId="20" type="noConversion"/>
  </si>
  <si>
    <t>日成交张数</t>
    <phoneticPr fontId="20" type="noConversion"/>
  </si>
  <si>
    <t>日回购本金</t>
    <phoneticPr fontId="20" type="noConversion"/>
  </si>
  <si>
    <t>总交易费用</t>
    <phoneticPr fontId="20" type="noConversion"/>
  </si>
  <si>
    <t>期货多头汇总</t>
    <phoneticPr fontId="20" type="noConversion"/>
  </si>
  <si>
    <t>总回购利息</t>
    <phoneticPr fontId="20" type="noConversion"/>
  </si>
  <si>
    <t>期货空头汇总</t>
    <phoneticPr fontId="20" type="noConversion"/>
  </si>
  <si>
    <t>日交易费</t>
    <phoneticPr fontId="20" type="noConversion"/>
  </si>
  <si>
    <t>期货持仓市值</t>
    <phoneticPr fontId="20" type="noConversion"/>
  </si>
  <si>
    <t>总交易费用</t>
    <phoneticPr fontId="20" type="noConversion"/>
  </si>
  <si>
    <t>多头持仓市值</t>
    <phoneticPr fontId="20" type="noConversion"/>
  </si>
  <si>
    <t>ETF份额</t>
    <phoneticPr fontId="20" type="noConversion"/>
  </si>
  <si>
    <t>空头持仓市值</t>
    <phoneticPr fontId="20" type="noConversion"/>
  </si>
  <si>
    <t>2018年现货交易费用</t>
    <phoneticPr fontId="20" type="noConversion"/>
  </si>
  <si>
    <t>轧差市值</t>
    <phoneticPr fontId="20" type="noConversion"/>
  </si>
  <si>
    <t>2018回购利息</t>
    <phoneticPr fontId="20" type="noConversion"/>
  </si>
  <si>
    <t>当前账户余额</t>
    <phoneticPr fontId="20" type="noConversion"/>
  </si>
  <si>
    <t>盈亏</t>
    <phoneticPr fontId="20" type="noConversion"/>
  </si>
  <si>
    <t>手续费合计</t>
    <phoneticPr fontId="20" type="noConversion"/>
  </si>
  <si>
    <t>交易所手续费</t>
    <phoneticPr fontId="20" type="noConversion"/>
  </si>
  <si>
    <t>客户手续费</t>
    <phoneticPr fontId="20" type="noConversion"/>
  </si>
  <si>
    <t>交割费用</t>
    <phoneticPr fontId="20" type="noConversion"/>
  </si>
  <si>
    <t>资金情况汇总</t>
    <phoneticPr fontId="20" type="noConversion"/>
  </si>
  <si>
    <t>委托费用</t>
    <phoneticPr fontId="20" type="noConversion"/>
  </si>
  <si>
    <t>投入本金总额</t>
    <phoneticPr fontId="20" type="noConversion"/>
  </si>
  <si>
    <t>汇总</t>
    <phoneticPr fontId="20" type="noConversion"/>
  </si>
  <si>
    <t>使用资金总额</t>
    <phoneticPr fontId="20" type="noConversion"/>
  </si>
  <si>
    <t>昨日交易费用</t>
    <phoneticPr fontId="20" type="noConversion"/>
  </si>
  <si>
    <t>交易费用总额</t>
    <phoneticPr fontId="20" type="noConversion"/>
  </si>
  <si>
    <t>2018年期货交易费用</t>
    <phoneticPr fontId="20" type="noConversion"/>
  </si>
  <si>
    <t>昨日交易费用汇总</t>
    <phoneticPr fontId="20" type="noConversion"/>
  </si>
  <si>
    <t>期权信息汇总</t>
    <phoneticPr fontId="20" type="noConversion"/>
  </si>
  <si>
    <t>期权合约持仓</t>
    <phoneticPr fontId="20" type="noConversion"/>
  </si>
  <si>
    <t>风险敞口指标</t>
    <phoneticPr fontId="20" type="noConversion"/>
  </si>
  <si>
    <t>3月</t>
    <phoneticPr fontId="20" type="noConversion"/>
  </si>
  <si>
    <t>Cash Delta</t>
    <phoneticPr fontId="20" type="noConversion"/>
  </si>
  <si>
    <t>4月</t>
    <phoneticPr fontId="20" type="noConversion"/>
  </si>
  <si>
    <t>C.Gamma 1%</t>
    <phoneticPr fontId="20" type="noConversion"/>
  </si>
  <si>
    <t>6月</t>
    <phoneticPr fontId="20" type="noConversion"/>
  </si>
  <si>
    <t>Vega</t>
    <phoneticPr fontId="20" type="noConversion"/>
  </si>
  <si>
    <t>9月</t>
    <phoneticPr fontId="20" type="noConversion"/>
  </si>
  <si>
    <t>Theta</t>
    <phoneticPr fontId="20" type="noConversion"/>
  </si>
  <si>
    <t>汇总</t>
    <phoneticPr fontId="20" type="noConversion"/>
  </si>
  <si>
    <t>多头持仓</t>
    <phoneticPr fontId="20" type="noConversion"/>
  </si>
  <si>
    <t>盈亏指标</t>
    <phoneticPr fontId="20" type="noConversion"/>
  </si>
  <si>
    <t>空头持仓</t>
    <phoneticPr fontId="20" type="noConversion"/>
  </si>
  <si>
    <t>理论盈亏</t>
    <phoneticPr fontId="20" type="noConversion"/>
  </si>
  <si>
    <t>当日理论盈亏</t>
    <phoneticPr fontId="20" type="noConversion"/>
  </si>
  <si>
    <t>每日交易盈亏</t>
    <phoneticPr fontId="20" type="noConversion"/>
  </si>
  <si>
    <t>每日持仓盈亏</t>
    <phoneticPr fontId="20" type="noConversion"/>
  </si>
  <si>
    <t>期权自营现货账户306：</t>
    <phoneticPr fontId="19" type="noConversion"/>
  </si>
  <si>
    <t>期权做市期权账户316</t>
    <phoneticPr fontId="20" type="noConversion"/>
  </si>
  <si>
    <t>2018年度做市盈亏</t>
    <phoneticPr fontId="19" type="noConversion"/>
  </si>
  <si>
    <t>2018年度自营盈亏</t>
    <phoneticPr fontId="20" type="noConversion"/>
  </si>
  <si>
    <t>Volatility</t>
    <phoneticPr fontId="20" type="noConversion"/>
  </si>
  <si>
    <t>Base Offsets</t>
    <phoneticPr fontId="20" type="noConversion"/>
  </si>
  <si>
    <t>IH 1812</t>
    <phoneticPr fontId="20" type="noConversion"/>
  </si>
  <si>
    <t>5月</t>
    <phoneticPr fontId="20" type="noConversion"/>
  </si>
  <si>
    <t>12月</t>
    <phoneticPr fontId="20" type="noConversion"/>
  </si>
  <si>
    <t>Futures Offsets</t>
    <phoneticPr fontId="20" type="noConversion"/>
  </si>
  <si>
    <r>
      <t>I</t>
    </r>
    <r>
      <rPr>
        <sz val="11"/>
        <color indexed="8"/>
        <rFont val="宋体"/>
        <family val="3"/>
        <charset val="134"/>
      </rPr>
      <t>H</t>
    </r>
    <phoneticPr fontId="19" type="noConversion"/>
  </si>
  <si>
    <t>IF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</si>
  <si>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C</t>
    </r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</si>
</sst>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.00_ "/>
    <numFmt numFmtId="177" formatCode="#,##0_ "/>
    <numFmt numFmtId="178" formatCode="#,##0.000_);[Red]\(#,##0.000\)"/>
    <numFmt numFmtId="179" formatCode="#,##0.00_);[Red]\(#,##0.00\)"/>
  </numFmts>
  <fonts count="25" x14ac:knownFonts="1">
    <font>
      <sz val="11"/>
      <color indexed="8"/>
      <name val="宋体"/>
      <charset val="134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8" fillId="33" borderId="0" xfId="0" applyFont="1" applyFill="1" applyAlignment="1"/>
    <xf numFmtId="0" fontId="0" fillId="0" borderId="0" xfId="0" applyAlignment="1"/>
    <xf numFmtId="0" fontId="0" fillId="34" borderId="0" xfId="0" applyFill="1" applyAlignment="1"/>
    <xf numFmtId="0" fontId="21" fillId="35" borderId="0" xfId="0" applyFont="1" applyFill="1" applyAlignment="1"/>
    <xf numFmtId="44" fontId="0" fillId="0" borderId="0" xfId="0" applyNumberFormat="1" applyAlignment="1"/>
    <xf numFmtId="0" fontId="21" fillId="0" borderId="0" xfId="0" applyFont="1" applyAlignment="1"/>
    <xf numFmtId="44" fontId="0" fillId="0" borderId="0" xfId="0" applyNumberFormat="1" applyFont="1" applyAlignment="1"/>
    <xf numFmtId="177" fontId="21" fillId="0" borderId="0" xfId="0" applyNumberFormat="1" applyFont="1" applyAlignment="1"/>
    <xf numFmtId="0" fontId="0" fillId="0" borderId="0" xfId="0" applyAlignment="1">
      <alignment horizontal="center"/>
    </xf>
    <xf numFmtId="177" fontId="0" fillId="0" borderId="0" xfId="0" applyNumberFormat="1" applyAlignment="1"/>
    <xf numFmtId="44" fontId="0" fillId="0" borderId="0" xfId="0" applyNumberFormat="1" applyAlignment="1">
      <alignment horizontal="center"/>
    </xf>
    <xf numFmtId="44" fontId="21" fillId="0" borderId="0" xfId="0" applyNumberFormat="1" applyFont="1" applyAlignment="1"/>
    <xf numFmtId="177" fontId="0" fillId="0" borderId="0" xfId="0" applyNumberFormat="1" applyAlignment="1">
      <alignment horizontal="center"/>
    </xf>
    <xf numFmtId="0" fontId="21" fillId="0" borderId="0" xfId="0" applyFont="1" applyAlignment="1">
      <alignment horizontal="center"/>
    </xf>
    <xf numFmtId="176" fontId="0" fillId="0" borderId="0" xfId="0" applyNumberFormat="1" applyAlignment="1"/>
    <xf numFmtId="44" fontId="21" fillId="0" borderId="0" xfId="0" applyNumberFormat="1" applyFont="1" applyAlignment="1">
      <alignment horizontal="center"/>
    </xf>
    <xf numFmtId="3" fontId="0" fillId="0" borderId="0" xfId="0" applyNumberFormat="1" applyAlignment="1"/>
    <xf numFmtId="0" fontId="21" fillId="34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44" fontId="24" fillId="0" borderId="0" xfId="0" applyNumberFormat="1" applyFont="1" applyAlignment="1">
      <alignment horizontal="center"/>
    </xf>
    <xf numFmtId="0" fontId="24" fillId="0" borderId="0" xfId="0" applyFont="1" applyAlignmen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180515_Open%2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0515_Open 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abSelected="1" workbookViewId="0">
      <selection activeCell="B1" sqref="B1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7"/>
      <c r="H4" s="6" t="s">
        <v>11</v>
      </c>
      <c r="I4" s="9">
        <v>1</v>
      </c>
      <c r="J4" s="9"/>
    </row>
    <row r="5" spans="1:10" x14ac:dyDescent="0.25">
      <c r="A5" s="6" t="s">
        <v>9</v>
      </c>
      <c r="B5" s="5"/>
      <c r="D5" s="6" t="s">
        <v>10</v>
      </c>
      <c r="E5" s="5"/>
      <c r="H5" s="6" t="s">
        <v>13</v>
      </c>
      <c r="I5" s="9">
        <v>3</v>
      </c>
      <c r="J5" s="9"/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/>
      <c r="G8" s="6"/>
      <c r="H8" s="6"/>
      <c r="I8" s="9"/>
    </row>
    <row r="9" spans="1:10" x14ac:dyDescent="0.25">
      <c r="A9" s="6" t="s">
        <v>18</v>
      </c>
      <c r="B9" s="5"/>
      <c r="D9" s="6" t="s">
        <v>19</v>
      </c>
      <c r="E9" s="10"/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 t="e">
        <f>E8+'[1]20180515_Open '!E10</f>
        <v>#REF!</v>
      </c>
      <c r="G10" s="6"/>
      <c r="H10" s="6" t="s">
        <v>22</v>
      </c>
      <c r="I10" s="10">
        <f>SUM(I4:I7)</f>
        <v>4</v>
      </c>
    </row>
    <row r="11" spans="1:10" x14ac:dyDescent="0.25">
      <c r="A11" s="6" t="s">
        <v>23</v>
      </c>
      <c r="B11" s="5" t="e">
        <f>B9+'[1]20180515_Open '!B11</f>
        <v>#REF!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/>
      <c r="E12" s="5"/>
      <c r="G12" s="6" t="s">
        <v>26</v>
      </c>
      <c r="I12" s="5"/>
    </row>
    <row r="13" spans="1:10" x14ac:dyDescent="0.25">
      <c r="A13" s="6" t="s">
        <v>21</v>
      </c>
      <c r="B13" s="5" t="e">
        <f>B12+'[1]20180515_Open '!B13</f>
        <v>#REF!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2920100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-2728816.6400000001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 t="e">
        <f>$B$13+$E$10+$I$24</f>
        <v>#REF!</v>
      </c>
    </row>
    <row r="28" spans="1:14" x14ac:dyDescent="0.25">
      <c r="A28" s="6" t="s">
        <v>48</v>
      </c>
      <c r="B28" s="5">
        <f>B12+E8+I25</f>
        <v>397.39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-224561</v>
      </c>
      <c r="G34" s="6" t="s">
        <v>75</v>
      </c>
      <c r="H34" s="23">
        <v>20.170000000000002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203749</v>
      </c>
      <c r="G35" s="6" t="s">
        <v>56</v>
      </c>
      <c r="H35" s="23">
        <v>18.829999999999998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7750</v>
      </c>
      <c r="G36" s="6" t="s">
        <v>58</v>
      </c>
      <c r="H36" s="23">
        <v>18.5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-1556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2664980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4273</v>
      </c>
      <c r="G41" s="6" t="s">
        <v>56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4945</v>
      </c>
      <c r="G42" s="6" t="s">
        <v>58</v>
      </c>
      <c r="H42" s="22">
        <v>3.5000000000000003E-2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-672</v>
      </c>
      <c r="G43" s="6" t="s">
        <v>76</v>
      </c>
      <c r="H43" s="22">
        <v>0.06</v>
      </c>
    </row>
    <row r="44" spans="1:23" x14ac:dyDescent="0.25">
      <c r="A44" s="5"/>
      <c r="D44" s="6" t="s">
        <v>71</v>
      </c>
      <c r="E44" s="5">
        <f>E40-E45</f>
        <v>34730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workbookViewId="0">
      <selection activeCell="E44" sqref="E44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8759261.0199999996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6341224.5</v>
      </c>
      <c r="D4" s="6" t="s">
        <v>7</v>
      </c>
      <c r="E4" s="7">
        <v>2611857.5499999998</v>
      </c>
      <c r="H4" s="6" t="s">
        <v>11</v>
      </c>
      <c r="I4" s="9">
        <v>1</v>
      </c>
      <c r="J4" s="9">
        <v>-3</v>
      </c>
    </row>
    <row r="5" spans="1:10" x14ac:dyDescent="0.25">
      <c r="A5" s="6" t="s">
        <v>9</v>
      </c>
      <c r="B5" s="5">
        <v>24601273.050000001</v>
      </c>
      <c r="D5" s="6" t="s">
        <v>10</v>
      </c>
      <c r="E5" s="5">
        <v>517108</v>
      </c>
      <c r="H5" s="6" t="s">
        <v>13</v>
      </c>
      <c r="I5" s="9"/>
      <c r="J5" s="9">
        <v>-1</v>
      </c>
    </row>
    <row r="6" spans="1:10" x14ac:dyDescent="0.25">
      <c r="A6" s="6" t="s">
        <v>7</v>
      </c>
      <c r="B6" s="5">
        <v>18260048.550000001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787.53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E8+'20180514_Open '!E10</f>
        <v>336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B9+'20180514_Open '!B11</f>
        <v>6422.15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790.65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B12+'20180514_Open '!B13</f>
        <v>2831.41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2310100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-2728816.6400000001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6858332.5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3167.41</v>
      </c>
    </row>
    <row r="28" spans="1:14" x14ac:dyDescent="0.25">
      <c r="A28" s="6" t="s">
        <v>48</v>
      </c>
      <c r="B28" s="5">
        <f>B12+E8+I25</f>
        <v>1220.04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390118</v>
      </c>
      <c r="G34" s="6" t="s">
        <v>75</v>
      </c>
      <c r="H34" s="23">
        <v>20.87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33201</v>
      </c>
      <c r="G35" s="6" t="s">
        <v>56</v>
      </c>
      <c r="H35" s="23">
        <v>19.53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2454</v>
      </c>
      <c r="G36" s="6" t="s">
        <v>58</v>
      </c>
      <c r="H36" s="23">
        <v>19.61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-299</v>
      </c>
      <c r="G37" s="6" t="s">
        <v>76</v>
      </c>
      <c r="H37" s="23">
        <v>19.989999999999998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340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2660707</v>
      </c>
      <c r="G40" s="6" t="s">
        <v>75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9779</v>
      </c>
      <c r="G41" s="6" t="s">
        <v>56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1110</v>
      </c>
      <c r="G42" s="6" t="s">
        <v>58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8669</v>
      </c>
      <c r="G43" s="6" t="s">
        <v>76</v>
      </c>
      <c r="H43" s="22">
        <v>6.2E-2</v>
      </c>
    </row>
    <row r="44" spans="1:23" x14ac:dyDescent="0.25">
      <c r="A44" s="5"/>
      <c r="D44" s="6" t="s">
        <v>71</v>
      </c>
      <c r="E44" s="5">
        <f>E40-E45</f>
        <v>30457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workbookViewId="0">
      <selection activeCell="B11" sqref="B11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5942719.8799999999</v>
      </c>
      <c r="D3" s="6" t="s">
        <v>2</v>
      </c>
      <c r="E3" s="7">
        <v>3182466.79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12521031.6</v>
      </c>
      <c r="D4" s="6" t="s">
        <v>7</v>
      </c>
      <c r="E4" s="7">
        <v>2450342.69</v>
      </c>
      <c r="H4" s="6" t="s">
        <v>11</v>
      </c>
      <c r="I4" s="9">
        <v>7</v>
      </c>
      <c r="J4" s="9">
        <v>-17</v>
      </c>
    </row>
    <row r="5" spans="1:10" x14ac:dyDescent="0.25">
      <c r="A5" s="6" t="s">
        <v>9</v>
      </c>
      <c r="B5" s="5">
        <v>24464183.27</v>
      </c>
      <c r="D5" s="6" t="s">
        <v>10</v>
      </c>
      <c r="E5" s="5">
        <v>732124.1</v>
      </c>
      <c r="H5" s="6" t="s">
        <v>13</v>
      </c>
      <c r="I5" s="9"/>
      <c r="J5" s="9"/>
    </row>
    <row r="6" spans="1:10" x14ac:dyDescent="0.25">
      <c r="A6" s="6" t="s">
        <v>7</v>
      </c>
      <c r="B6" s="5">
        <v>11943151.67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16</v>
      </c>
      <c r="G8" s="6"/>
      <c r="H8" s="6"/>
      <c r="I8" s="9"/>
    </row>
    <row r="9" spans="1:10" x14ac:dyDescent="0.25">
      <c r="A9" s="6" t="s">
        <v>18</v>
      </c>
      <c r="B9" s="5">
        <v>431.79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E8+'20180511_Open'!E10</f>
        <v>304</v>
      </c>
      <c r="G10" s="6"/>
      <c r="H10" s="6" t="s">
        <v>22</v>
      </c>
      <c r="I10" s="10">
        <f>SUM(I4:I7)</f>
        <v>7</v>
      </c>
    </row>
    <row r="11" spans="1:10" x14ac:dyDescent="0.25">
      <c r="A11" s="6" t="s">
        <v>23</v>
      </c>
      <c r="B11" s="5">
        <f>B9+'20180511_Open'!B11</f>
        <v>5634.62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698.29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B12+'20180511_Open'!B13</f>
        <v>2040.76</v>
      </c>
      <c r="E13" s="5"/>
      <c r="G13" s="6"/>
      <c r="H13" s="6" t="s">
        <v>28</v>
      </c>
      <c r="I13" s="11">
        <v>5730060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-13915860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-8185800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665979.82999999996</v>
      </c>
    </row>
    <row r="18" spans="1:14" x14ac:dyDescent="0.25">
      <c r="G18" s="6" t="s">
        <v>10</v>
      </c>
      <c r="H18" s="5"/>
      <c r="I18" s="11">
        <v>2088909</v>
      </c>
    </row>
    <row r="19" spans="1:14" x14ac:dyDescent="0.25">
      <c r="A19" s="5"/>
      <c r="G19" s="6" t="s">
        <v>35</v>
      </c>
      <c r="H19" s="5"/>
      <c r="I19" s="11">
        <f>I17+I18-I16</f>
        <v>26072.189999999944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1056.81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1056.81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15342064.699999999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3401.57</v>
      </c>
    </row>
    <row r="28" spans="1:14" x14ac:dyDescent="0.25">
      <c r="A28" s="6" t="s">
        <v>48</v>
      </c>
      <c r="B28" s="5">
        <f>B12+E8+I25</f>
        <v>1111.6799999999998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674288</v>
      </c>
      <c r="G34" s="6" t="s">
        <v>52</v>
      </c>
      <c r="H34" s="23">
        <v>22.83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26845</v>
      </c>
      <c r="G35" s="6" t="s">
        <v>54</v>
      </c>
      <c r="H35" s="23">
        <v>21.17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2023</v>
      </c>
      <c r="G36" s="6" t="s">
        <v>56</v>
      </c>
      <c r="H36" s="23">
        <v>21.46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-81</v>
      </c>
      <c r="G37" s="6" t="s">
        <v>58</v>
      </c>
      <c r="H37" s="23">
        <v>21.74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2649297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1396</v>
      </c>
      <c r="G41" s="6" t="s">
        <v>54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6297</v>
      </c>
      <c r="G42" s="6" t="s">
        <v>56</v>
      </c>
      <c r="H42" s="22">
        <v>3.6999999999999998E-2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-4902</v>
      </c>
      <c r="G43" s="6" t="s">
        <v>58</v>
      </c>
      <c r="H43" s="22">
        <v>6.0999999999999999E-2</v>
      </c>
    </row>
    <row r="44" spans="1:23" x14ac:dyDescent="0.25">
      <c r="A44" s="5"/>
      <c r="D44" s="6" t="s">
        <v>71</v>
      </c>
      <c r="E44" s="5">
        <f>E40-E45</f>
        <v>19047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22" workbookViewId="0">
      <selection activeCell="C28" sqref="C28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2475619.2400000002</v>
      </c>
      <c r="D3" s="6" t="s">
        <v>2</v>
      </c>
      <c r="E3" s="7">
        <v>3188572.79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11735857.699999999</v>
      </c>
      <c r="D4" s="6" t="s">
        <v>7</v>
      </c>
      <c r="E4" s="7">
        <v>2462124.9900000002</v>
      </c>
      <c r="H4" s="6" t="s">
        <v>11</v>
      </c>
      <c r="I4" s="9">
        <v>1</v>
      </c>
      <c r="J4" s="9">
        <v>-12</v>
      </c>
    </row>
    <row r="5" spans="1:10" x14ac:dyDescent="0.25">
      <c r="A5" s="6" t="s">
        <v>9</v>
      </c>
      <c r="B5" s="5">
        <v>24513720.870000001</v>
      </c>
      <c r="D5" s="6" t="s">
        <v>10</v>
      </c>
      <c r="E5" s="5">
        <v>726447.8</v>
      </c>
      <c r="H5" s="6" t="s">
        <v>13</v>
      </c>
      <c r="I5" s="9"/>
      <c r="J5" s="9"/>
    </row>
    <row r="6" spans="1:10" x14ac:dyDescent="0.25">
      <c r="A6" s="6" t="s">
        <v>7</v>
      </c>
      <c r="B6" s="5">
        <v>12777863.17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2243.9299999999998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10300000</v>
      </c>
      <c r="D10" s="6" t="s">
        <v>21</v>
      </c>
      <c r="E10" s="5">
        <f>E8+'20180510_Open'!E10</f>
        <v>288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B9+'20180510_Open'!B11</f>
        <v>5202.83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519.99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B12+'20180510_Open'!B13</f>
        <v>1342.47</v>
      </c>
      <c r="E13" s="5"/>
      <c r="G13" s="6"/>
      <c r="H13" s="6" t="s">
        <v>28</v>
      </c>
      <c r="I13" s="11">
        <v>820260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-9843120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-9022860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1261441.22</v>
      </c>
    </row>
    <row r="18" spans="1:14" x14ac:dyDescent="0.25">
      <c r="G18" s="6" t="s">
        <v>10</v>
      </c>
      <c r="H18" s="5"/>
      <c r="I18" s="11">
        <v>1473120</v>
      </c>
    </row>
    <row r="19" spans="1:14" x14ac:dyDescent="0.25">
      <c r="A19" s="5"/>
      <c r="G19" s="6" t="s">
        <v>35</v>
      </c>
      <c r="H19" s="5"/>
      <c r="I19" s="11">
        <f>I17+I18-I16</f>
        <v>5744.5799999996088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659.42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659.42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283.52</v>
      </c>
    </row>
    <row r="26" spans="1:14" x14ac:dyDescent="0.25">
      <c r="A26" s="6" t="s">
        <v>44</v>
      </c>
      <c r="B26" s="5">
        <f>B4+E5+I18</f>
        <v>13935425.5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2289.89</v>
      </c>
    </row>
    <row r="28" spans="1:14" x14ac:dyDescent="0.25">
      <c r="A28" s="6" t="s">
        <v>48</v>
      </c>
      <c r="B28" s="5">
        <f>B12+E8+I25</f>
        <v>835.51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390</v>
      </c>
      <c r="D34" s="6" t="s">
        <v>53</v>
      </c>
      <c r="E34" s="5">
        <v>-872440</v>
      </c>
      <c r="G34" s="6" t="s">
        <v>52</v>
      </c>
      <c r="H34" s="23">
        <v>22.51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50</v>
      </c>
      <c r="D35" s="6" t="s">
        <v>55</v>
      </c>
      <c r="E35" s="15">
        <v>-4848</v>
      </c>
      <c r="G35" s="6" t="s">
        <v>54</v>
      </c>
      <c r="H35" s="23">
        <v>22.06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</v>
      </c>
      <c r="D36" s="6" t="s">
        <v>57</v>
      </c>
      <c r="E36" s="15">
        <v>1482</v>
      </c>
      <c r="G36" s="6" t="s">
        <v>56</v>
      </c>
      <c r="H36" s="23">
        <v>21.95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</v>
      </c>
      <c r="D37" s="6" t="s">
        <v>59</v>
      </c>
      <c r="E37" s="5">
        <v>124</v>
      </c>
      <c r="G37" s="6" t="s">
        <v>58</v>
      </c>
      <c r="H37" s="23">
        <v>22.4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2649034</v>
      </c>
      <c r="G40" s="6" t="s">
        <v>52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-1453</v>
      </c>
      <c r="G41" s="6" t="s">
        <v>54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2813</v>
      </c>
      <c r="G42" s="6" t="s">
        <v>56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-4266</v>
      </c>
      <c r="G43" s="6" t="s">
        <v>58</v>
      </c>
      <c r="H43" s="22">
        <v>0.06</v>
      </c>
    </row>
    <row r="44" spans="1:23" x14ac:dyDescent="0.25">
      <c r="A44" s="5"/>
      <c r="D44" s="6" t="s">
        <v>71</v>
      </c>
      <c r="E44" s="5">
        <f>E40-E45</f>
        <v>18784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B16" workbookViewId="0">
      <selection activeCell="B32" sqref="B32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9355848.4000000004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6126588.9000000004</v>
      </c>
      <c r="D4" s="6" t="s">
        <v>7</v>
      </c>
      <c r="E4" s="7">
        <v>2611857.5499999998</v>
      </c>
      <c r="H4" s="6" t="s">
        <v>11</v>
      </c>
      <c r="I4" s="9">
        <v>3</v>
      </c>
      <c r="J4" s="9">
        <v>-7</v>
      </c>
    </row>
    <row r="5" spans="1:10" x14ac:dyDescent="0.25">
      <c r="A5" s="6" t="s">
        <v>9</v>
      </c>
      <c r="B5" s="5">
        <v>24483078.129999999</v>
      </c>
      <c r="D5" s="6" t="s">
        <v>10</v>
      </c>
      <c r="E5" s="5">
        <v>517108</v>
      </c>
      <c r="H5" s="6" t="s">
        <v>13</v>
      </c>
      <c r="I5" s="9"/>
      <c r="J5" s="9"/>
    </row>
    <row r="6" spans="1:10" x14ac:dyDescent="0.25">
      <c r="A6" s="6" t="s">
        <v>7</v>
      </c>
      <c r="B6" s="5">
        <v>18356489.23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640.83000000000004</v>
      </c>
      <c r="D9" s="6" t="s">
        <v>19</v>
      </c>
      <c r="E9" s="10">
        <v>50</v>
      </c>
      <c r="H9" s="6"/>
    </row>
    <row r="10" spans="1:10" x14ac:dyDescent="0.25">
      <c r="A10" s="6" t="s">
        <v>20</v>
      </c>
      <c r="B10" s="5">
        <v>9000000</v>
      </c>
      <c r="D10" s="6" t="s">
        <v>21</v>
      </c>
      <c r="E10" s="5">
        <f>E8+'20180509_Open'!E10</f>
        <v>256</v>
      </c>
      <c r="G10" s="6"/>
      <c r="H10" s="6" t="s">
        <v>22</v>
      </c>
      <c r="I10" s="10">
        <f>SUM(I4:I7)</f>
        <v>3</v>
      </c>
    </row>
    <row r="11" spans="1:10" x14ac:dyDescent="0.25">
      <c r="A11" s="6" t="s">
        <v>23</v>
      </c>
      <c r="B11" s="5">
        <f>B9+'20180509_Open'!B11</f>
        <v>2958.8999999999996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487.46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B12+'20180509_Open'!B13</f>
        <v>822.48</v>
      </c>
      <c r="E13" s="5"/>
      <c r="G13" s="6"/>
      <c r="H13" s="6" t="s">
        <v>28</v>
      </c>
      <c r="I13" s="11">
        <v>2446740</v>
      </c>
    </row>
    <row r="14" spans="1:10" x14ac:dyDescent="0.25">
      <c r="A14" s="6" t="s">
        <v>29</v>
      </c>
      <c r="B14" s="10">
        <v>2259900</v>
      </c>
      <c r="G14" s="6"/>
      <c r="H14" s="6" t="s">
        <v>30</v>
      </c>
      <c r="I14" s="11">
        <v>-5709060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-3262320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1882559.74</v>
      </c>
    </row>
    <row r="18" spans="1:14" x14ac:dyDescent="0.25">
      <c r="G18" s="6" t="s">
        <v>10</v>
      </c>
      <c r="H18" s="5"/>
      <c r="I18" s="11">
        <v>854784</v>
      </c>
    </row>
    <row r="19" spans="1:14" x14ac:dyDescent="0.25">
      <c r="A19" s="5"/>
      <c r="G19" s="6" t="s">
        <v>35</v>
      </c>
      <c r="H19" s="5"/>
      <c r="I19" s="11">
        <f>I17+I18-I16</f>
        <v>8527.1000000000931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244.44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I21+'20180509_Open'!I21</f>
        <v>375.9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7498480.9000000004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1454.38</v>
      </c>
    </row>
    <row r="28" spans="1:14" x14ac:dyDescent="0.25">
      <c r="A28" s="6" t="s">
        <v>48</v>
      </c>
      <c r="B28" s="5">
        <f>B12+E8+I25</f>
        <v>551.46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240</v>
      </c>
      <c r="D34" s="6" t="s">
        <v>53</v>
      </c>
      <c r="E34" s="5">
        <v>194361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>
        <v>10</v>
      </c>
      <c r="D35" s="6" t="s">
        <v>55</v>
      </c>
      <c r="E35" s="15">
        <v>22928</v>
      </c>
      <c r="G35" s="6" t="s">
        <v>54</v>
      </c>
      <c r="H35" s="23">
        <v>23.46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1695</v>
      </c>
      <c r="G36" s="6" t="s">
        <v>56</v>
      </c>
      <c r="H36" s="23">
        <v>23.35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>
        <v>10</v>
      </c>
      <c r="D37" s="6" t="s">
        <v>59</v>
      </c>
      <c r="E37" s="5">
        <v>-270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2650487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11585</v>
      </c>
      <c r="G41" s="6" t="s">
        <v>54</v>
      </c>
      <c r="H41" s="22">
        <v>1.0999999999999999E-2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8780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2805</v>
      </c>
      <c r="G43" s="6" t="s">
        <v>58</v>
      </c>
      <c r="H43" s="22">
        <v>5.8000000000000003E-2</v>
      </c>
    </row>
    <row r="44" spans="1:23" x14ac:dyDescent="0.25">
      <c r="A44" s="5"/>
      <c r="D44" s="6" t="s">
        <v>71</v>
      </c>
      <c r="E44" s="5">
        <f>E40-E45</f>
        <v>20237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C16" workbookViewId="0">
      <selection activeCell="I24" sqref="I24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7711124.1900000004</v>
      </c>
      <c r="D3" s="6" t="s">
        <v>2</v>
      </c>
      <c r="E3" s="7">
        <v>3162980.55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4778539.8</v>
      </c>
      <c r="D4" s="6" t="s">
        <v>7</v>
      </c>
      <c r="E4" s="7">
        <v>2620568.5499999998</v>
      </c>
      <c r="H4" s="6" t="s">
        <v>11</v>
      </c>
      <c r="I4" s="9">
        <v>2</v>
      </c>
      <c r="J4" s="9">
        <v>-5</v>
      </c>
    </row>
    <row r="5" spans="1:10" x14ac:dyDescent="0.25">
      <c r="A5" s="6" t="s">
        <v>9</v>
      </c>
      <c r="B5" s="5">
        <v>24490512.48</v>
      </c>
      <c r="D5" s="6" t="s">
        <v>10</v>
      </c>
      <c r="E5" s="5">
        <v>542412</v>
      </c>
      <c r="H5" s="6" t="s">
        <v>13</v>
      </c>
      <c r="I5" s="9"/>
      <c r="J5" s="9"/>
    </row>
    <row r="6" spans="1:10" x14ac:dyDescent="0.25">
      <c r="A6" s="6" t="s">
        <v>7</v>
      </c>
      <c r="B6" s="5">
        <v>19711972.68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848.49</v>
      </c>
      <c r="D9" s="6" t="s">
        <v>19</v>
      </c>
      <c r="E9" s="10">
        <v>100</v>
      </c>
      <c r="H9" s="6"/>
    </row>
    <row r="10" spans="1:10" x14ac:dyDescent="0.25">
      <c r="A10" s="6" t="s">
        <v>20</v>
      </c>
      <c r="B10" s="5">
        <v>12000000</v>
      </c>
      <c r="D10" s="6" t="s">
        <v>21</v>
      </c>
      <c r="E10" s="5">
        <f>E8+'20180508_Open'!E10</f>
        <v>192</v>
      </c>
      <c r="G10" s="6"/>
      <c r="H10" s="6" t="s">
        <v>22</v>
      </c>
      <c r="I10" s="10">
        <f>SUM(I4:I7)</f>
        <v>2</v>
      </c>
    </row>
    <row r="11" spans="1:10" x14ac:dyDescent="0.25">
      <c r="A11" s="6" t="s">
        <v>23</v>
      </c>
      <c r="B11" s="5">
        <f>B9+'20180508_Open'!B11</f>
        <v>2318.0699999999997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274.52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B12+'20180508_Open'!B13</f>
        <v>335.02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1760700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2103171.1800000002</v>
      </c>
    </row>
    <row r="18" spans="1:14" x14ac:dyDescent="0.25">
      <c r="G18" s="6" t="s">
        <v>10</v>
      </c>
      <c r="H18" s="5"/>
      <c r="I18" s="11">
        <v>612900</v>
      </c>
    </row>
    <row r="19" spans="1:14" x14ac:dyDescent="0.25">
      <c r="A19" s="5"/>
      <c r="G19" s="6" t="s">
        <v>35</v>
      </c>
      <c r="H19" s="5"/>
      <c r="I19" s="11">
        <f>I17+I18-I16</f>
        <v>-12745.459999999963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131.46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</f>
        <v>131.46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5933851.7999999998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658.48</v>
      </c>
    </row>
    <row r="28" spans="1:14" x14ac:dyDescent="0.25">
      <c r="A28" s="6" t="s">
        <v>48</v>
      </c>
      <c r="B28" s="5">
        <f>B12+E8+I25</f>
        <v>338.52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230</v>
      </c>
      <c r="D34" s="6" t="s">
        <v>53</v>
      </c>
      <c r="E34" s="5">
        <v>-541944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-41628</v>
      </c>
      <c r="G35" s="6" t="s">
        <v>54</v>
      </c>
      <c r="H35" s="23">
        <v>23.76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1031</v>
      </c>
      <c r="G36" s="6" t="s">
        <v>56</v>
      </c>
      <c r="H36" s="23">
        <v>23.65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503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2638903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5883</v>
      </c>
      <c r="G41" s="6" t="s">
        <v>54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7442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-1559</v>
      </c>
      <c r="G43" s="6" t="s">
        <v>58</v>
      </c>
      <c r="H43" s="22">
        <v>5.6000000000000001E-2</v>
      </c>
    </row>
    <row r="44" spans="1:23" x14ac:dyDescent="0.25">
      <c r="A44" s="5"/>
      <c r="D44" s="6" t="s">
        <v>71</v>
      </c>
      <c r="E44" s="5">
        <f>E40-E45</f>
        <v>8653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25" workbookViewId="0">
      <selection activeCell="E34" sqref="E34:E37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5927051.5300000003</v>
      </c>
      <c r="D3" s="6" t="s">
        <v>2</v>
      </c>
      <c r="E3" s="7">
        <v>3100014.55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1351707</v>
      </c>
      <c r="D4" s="6" t="s">
        <v>7</v>
      </c>
      <c r="E4" s="7">
        <v>2813482.55</v>
      </c>
      <c r="H4" s="6" t="s">
        <v>8</v>
      </c>
      <c r="I4" s="9"/>
      <c r="J4" s="9"/>
    </row>
    <row r="5" spans="1:10" x14ac:dyDescent="0.25">
      <c r="A5" s="6" t="s">
        <v>9</v>
      </c>
      <c r="B5" s="5">
        <v>24450228.109999999</v>
      </c>
      <c r="D5" s="6" t="s">
        <v>10</v>
      </c>
      <c r="E5" s="5">
        <v>286532</v>
      </c>
      <c r="H5" s="6" t="s">
        <v>11</v>
      </c>
      <c r="I5" s="9"/>
      <c r="J5" s="9"/>
    </row>
    <row r="6" spans="1:10" x14ac:dyDescent="0.25">
      <c r="A6" s="6" t="s">
        <v>7</v>
      </c>
      <c r="B6" s="5">
        <v>23098521.109999999</v>
      </c>
      <c r="D6" s="6" t="s">
        <v>12</v>
      </c>
      <c r="E6" s="5"/>
      <c r="H6" s="6" t="s">
        <v>13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15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128</v>
      </c>
      <c r="G8" s="6"/>
      <c r="H8" s="6" t="s">
        <v>17</v>
      </c>
      <c r="I8" s="9"/>
    </row>
    <row r="9" spans="1:10" x14ac:dyDescent="0.25">
      <c r="A9" s="6" t="s">
        <v>18</v>
      </c>
      <c r="B9" s="5">
        <v>1469.58</v>
      </c>
      <c r="D9" s="6" t="s">
        <v>19</v>
      </c>
      <c r="E9" s="10">
        <v>190</v>
      </c>
      <c r="H9" s="6"/>
    </row>
    <row r="10" spans="1:10" x14ac:dyDescent="0.25">
      <c r="A10" s="6" t="s">
        <v>20</v>
      </c>
      <c r="B10" s="5">
        <v>17800000</v>
      </c>
      <c r="D10" s="6" t="s">
        <v>21</v>
      </c>
      <c r="E10" s="5">
        <f>E8</f>
        <v>128</v>
      </c>
      <c r="G10" s="6"/>
      <c r="H10" s="6" t="s">
        <v>22</v>
      </c>
      <c r="I10" s="10"/>
    </row>
    <row r="11" spans="1:10" x14ac:dyDescent="0.25">
      <c r="A11" s="6" t="s">
        <v>23</v>
      </c>
      <c r="B11" s="5">
        <f>B9</f>
        <v>1469.58</v>
      </c>
      <c r="D11" s="6"/>
      <c r="E11" s="5"/>
      <c r="G11" s="6"/>
      <c r="H11" s="6" t="s">
        <v>24</v>
      </c>
      <c r="I11" s="10"/>
    </row>
    <row r="12" spans="1:10" x14ac:dyDescent="0.25">
      <c r="A12" s="6" t="s">
        <v>25</v>
      </c>
      <c r="B12" s="7">
        <v>60.5</v>
      </c>
      <c r="E12" s="5"/>
      <c r="G12" s="6" t="s">
        <v>26</v>
      </c>
      <c r="I12" s="5"/>
    </row>
    <row r="13" spans="1:10" x14ac:dyDescent="0.25">
      <c r="A13" s="6" t="s">
        <v>27</v>
      </c>
      <c r="B13" s="5">
        <f>B12</f>
        <v>60.5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2728816.6400000001</v>
      </c>
    </row>
    <row r="18" spans="1:14" x14ac:dyDescent="0.25">
      <c r="G18" s="6" t="s">
        <v>10</v>
      </c>
      <c r="H18" s="5"/>
      <c r="I18" s="11">
        <v>0</v>
      </c>
    </row>
    <row r="19" spans="1:14" x14ac:dyDescent="0.25">
      <c r="A19" s="5"/>
      <c r="G19" s="6" t="s">
        <v>35</v>
      </c>
      <c r="H19" s="5"/>
      <c r="I19" s="11"/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37</v>
      </c>
      <c r="I21" s="11"/>
      <c r="N21" s="5"/>
    </row>
    <row r="22" spans="1:14" x14ac:dyDescent="0.25">
      <c r="G22" s="6"/>
      <c r="H22" s="6" t="s">
        <v>38</v>
      </c>
      <c r="I22" s="11"/>
    </row>
    <row r="23" spans="1:14" x14ac:dyDescent="0.25">
      <c r="G23" s="6"/>
      <c r="H23" s="6" t="s">
        <v>39</v>
      </c>
      <c r="I23" s="11"/>
      <c r="N23" s="5"/>
    </row>
    <row r="24" spans="1:14" x14ac:dyDescent="0.25">
      <c r="A24" s="4" t="s">
        <v>40</v>
      </c>
      <c r="H24" s="6" t="s">
        <v>41</v>
      </c>
      <c r="I24" s="11"/>
    </row>
    <row r="25" spans="1:14" x14ac:dyDescent="0.25">
      <c r="A25" s="6" t="s">
        <v>42</v>
      </c>
      <c r="B25" s="5">
        <f>B8+E7+I16+B45</f>
        <v>31310386.16</v>
      </c>
      <c r="H25" s="6" t="s">
        <v>43</v>
      </c>
      <c r="I25" s="11"/>
    </row>
    <row r="26" spans="1:14" x14ac:dyDescent="0.25">
      <c r="A26" s="6" t="s">
        <v>44</v>
      </c>
      <c r="B26" s="5">
        <f>B4+E5+I18</f>
        <v>1638239</v>
      </c>
      <c r="G26" s="6"/>
      <c r="H26" s="6" t="s">
        <v>45</v>
      </c>
      <c r="I26" s="5"/>
    </row>
    <row r="27" spans="1:14" x14ac:dyDescent="0.25">
      <c r="A27" s="6" t="s">
        <v>46</v>
      </c>
      <c r="B27" s="5">
        <f>$B$13+$E$10+$I$25</f>
        <v>188.5</v>
      </c>
      <c r="H27" s="6" t="s">
        <v>47</v>
      </c>
      <c r="I27" s="5"/>
    </row>
    <row r="28" spans="1:14" x14ac:dyDescent="0.25">
      <c r="A28" s="6" t="s">
        <v>48</v>
      </c>
      <c r="B28" s="5">
        <f>B12+E8+I26</f>
        <v>188.5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150</v>
      </c>
      <c r="D34" s="6" t="s">
        <v>53</v>
      </c>
      <c r="E34" s="5">
        <v>-233165</v>
      </c>
      <c r="G34" s="14"/>
      <c r="H34" s="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-34275</v>
      </c>
      <c r="G35" s="16"/>
      <c r="H35" s="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-372</v>
      </c>
      <c r="G36" s="5"/>
      <c r="H36" s="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388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60</v>
      </c>
      <c r="B38" s="13">
        <f>SUM(B34:B37)</f>
        <v>150</v>
      </c>
      <c r="D38" s="2"/>
      <c r="E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</row>
    <row r="40" spans="1:23" x14ac:dyDescent="0.25">
      <c r="A40" s="6" t="s">
        <v>63</v>
      </c>
      <c r="B40" s="10"/>
      <c r="D40" s="6" t="s">
        <v>64</v>
      </c>
      <c r="E40" s="5">
        <v>2633004</v>
      </c>
    </row>
    <row r="41" spans="1:23" s="3" customFormat="1" x14ac:dyDescent="0.25">
      <c r="A41" s="2"/>
      <c r="B41" s="2"/>
      <c r="D41" s="6" t="s">
        <v>65</v>
      </c>
      <c r="E41" s="5">
        <v>2754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2754</v>
      </c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0</v>
      </c>
      <c r="G43" s="5"/>
    </row>
    <row r="44" spans="1:23" x14ac:dyDescent="0.25">
      <c r="A44" s="5"/>
      <c r="D44" s="6" t="s">
        <v>71</v>
      </c>
      <c r="E44" s="5">
        <f>E40-E45</f>
        <v>2754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20180516_Open</vt:lpstr>
      <vt:lpstr>20180515_Open</vt:lpstr>
      <vt:lpstr>20180514_Open </vt:lpstr>
      <vt:lpstr>20180511_Open</vt:lpstr>
      <vt:lpstr>20180510_Open</vt:lpstr>
      <vt:lpstr>20180509_Open</vt:lpstr>
      <vt:lpstr>20180508_Open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cp:lastPrinted>2018-03-19T23:18:09Z</cp:lastPrinted>
  <dcterms:created xsi:type="dcterms:W3CDTF">2018-03-19T23:14:56Z</dcterms:created>
  <dcterms:modified xsi:type="dcterms:W3CDTF">2018-05-15T07:53:39Z</dcterms:modified>
</cp:coreProperties>
</file>