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omments232.xml" ContentType="application/vnd.openxmlformats-officedocument.spreadsheetml.comments+xml"/>
  <Override PartName="/xl/comments233.xml" ContentType="application/vnd.openxmlformats-officedocument.spreadsheetml.comments+xml"/>
  <Override PartName="/xl/comments234.xml" ContentType="application/vnd.openxmlformats-officedocument.spreadsheetml.comments+xml"/>
  <Override PartName="/xl/comments235.xml" ContentType="application/vnd.openxmlformats-officedocument.spreadsheetml.comments+xml"/>
  <Override PartName="/xl/comments236.xml" ContentType="application/vnd.openxmlformats-officedocument.spreadsheetml.comments+xml"/>
  <Override PartName="/xl/comments237.xml" ContentType="application/vnd.openxmlformats-officedocument.spreadsheetml.comments+xml"/>
  <Override PartName="/xl/comments238.xml" ContentType="application/vnd.openxmlformats-officedocument.spreadsheetml.comments+xml"/>
  <Override PartName="/xl/comments239.xml" ContentType="application/vnd.openxmlformats-officedocument.spreadsheetml.comments+xml"/>
  <Override PartName="/xl/comments240.xml" ContentType="application/vnd.openxmlformats-officedocument.spreadsheetml.comments+xml"/>
  <Override PartName="/xl/comments241.xml" ContentType="application/vnd.openxmlformats-officedocument.spreadsheetml.comments+xml"/>
  <Override PartName="/xl/comments242.xml" ContentType="application/vnd.openxmlformats-officedocument.spreadsheetml.comments+xml"/>
  <Override PartName="/xl/comments243.xml" ContentType="application/vnd.openxmlformats-officedocument.spreadsheetml.comments+xml"/>
  <Override PartName="/xl/comments244.xml" ContentType="application/vnd.openxmlformats-officedocument.spreadsheetml.comments+xml"/>
  <Override PartName="/xl/comments245.xml" ContentType="application/vnd.openxmlformats-officedocument.spreadsheetml.comments+xml"/>
  <Override PartName="/xl/comments246.xml" ContentType="application/vnd.openxmlformats-officedocument.spreadsheetml.comments+xml"/>
  <Override PartName="/xl/comments247.xml" ContentType="application/vnd.openxmlformats-officedocument.spreadsheetml.comments+xml"/>
  <Override PartName="/xl/comments248.xml" ContentType="application/vnd.openxmlformats-officedocument.spreadsheetml.comments+xml"/>
  <Override PartName="/xl/comments249.xml" ContentType="application/vnd.openxmlformats-officedocument.spreadsheetml.comments+xml"/>
  <Override PartName="/xl/comments250.xml" ContentType="application/vnd.openxmlformats-officedocument.spreadsheetml.comments+xml"/>
  <Override PartName="/xl/comments251.xml" ContentType="application/vnd.openxmlformats-officedocument.spreadsheetml.comments+xml"/>
  <Override PartName="/xl/comments252.xml" ContentType="application/vnd.openxmlformats-officedocument.spreadsheetml.comments+xml"/>
  <Override PartName="/xl/comments253.xml" ContentType="application/vnd.openxmlformats-officedocument.spreadsheetml.comments+xml"/>
  <Override PartName="/xl/comments25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0" windowWidth="2676" windowHeight="1116"/>
  </bookViews>
  <sheets>
    <sheet name="20170906" sheetId="302" r:id="rId1"/>
    <sheet name="20170905" sheetId="301" r:id="rId2"/>
    <sheet name="20170904" sheetId="300" r:id="rId3"/>
    <sheet name="20170901" sheetId="299" r:id="rId4"/>
    <sheet name="20170831" sheetId="298" r:id="rId5"/>
    <sheet name="20170830" sheetId="297" r:id="rId6"/>
    <sheet name="20170829" sheetId="296" r:id="rId7"/>
    <sheet name="20170828" sheetId="295" r:id="rId8"/>
    <sheet name="20170825" sheetId="294" r:id="rId9"/>
    <sheet name="20170824" sheetId="293" r:id="rId10"/>
    <sheet name="20170823" sheetId="292" r:id="rId11"/>
    <sheet name="20170822" sheetId="291" r:id="rId12"/>
    <sheet name="20170821" sheetId="290" r:id="rId13"/>
    <sheet name="20170818" sheetId="289" r:id="rId14"/>
    <sheet name="20170817" sheetId="288" r:id="rId15"/>
    <sheet name="20170816" sheetId="287" r:id="rId16"/>
    <sheet name="20170815" sheetId="286" r:id="rId17"/>
    <sheet name="20170814" sheetId="285" r:id="rId18"/>
    <sheet name="20170811" sheetId="284" r:id="rId19"/>
    <sheet name="20170810" sheetId="283" r:id="rId20"/>
    <sheet name="20170809" sheetId="282" r:id="rId21"/>
    <sheet name="20170808" sheetId="281" r:id="rId22"/>
    <sheet name="20170807" sheetId="280" r:id="rId23"/>
    <sheet name="20170804" sheetId="279" r:id="rId24"/>
    <sheet name="20170803" sheetId="278" r:id="rId25"/>
    <sheet name="20170802" sheetId="277" r:id="rId26"/>
    <sheet name="20170801" sheetId="276" r:id="rId27"/>
    <sheet name="20170731" sheetId="275" r:id="rId28"/>
    <sheet name="20170728" sheetId="274" r:id="rId29"/>
    <sheet name="20170727" sheetId="273" r:id="rId30"/>
    <sheet name="20170726" sheetId="272" r:id="rId31"/>
    <sheet name="20170725" sheetId="271" r:id="rId32"/>
    <sheet name="20170724" sheetId="270" r:id="rId33"/>
    <sheet name="20170721" sheetId="269" r:id="rId34"/>
    <sheet name="20170720" sheetId="268" r:id="rId35"/>
    <sheet name="20170719" sheetId="267" r:id="rId36"/>
    <sheet name="20170718" sheetId="266" r:id="rId37"/>
    <sheet name="20170717" sheetId="265" r:id="rId38"/>
    <sheet name="20170714" sheetId="264" r:id="rId39"/>
    <sheet name="20170713" sheetId="263" r:id="rId40"/>
    <sheet name="20170712" sheetId="262" r:id="rId41"/>
    <sheet name="20170711" sheetId="261" r:id="rId42"/>
    <sheet name="20170710" sheetId="260" r:id="rId43"/>
    <sheet name="20170707" sheetId="259" r:id="rId44"/>
    <sheet name="20170706" sheetId="258" r:id="rId45"/>
    <sheet name="20170705" sheetId="257" r:id="rId46"/>
    <sheet name="20170704" sheetId="256" r:id="rId47"/>
    <sheet name="20170703" sheetId="255" r:id="rId48"/>
    <sheet name="20170630" sheetId="254" r:id="rId49"/>
    <sheet name="20170629" sheetId="253" r:id="rId50"/>
    <sheet name="20170628" sheetId="252" r:id="rId51"/>
    <sheet name="20170627" sheetId="251" r:id="rId52"/>
    <sheet name="20170626" sheetId="250" r:id="rId53"/>
    <sheet name="20170623" sheetId="249" r:id="rId54"/>
    <sheet name="20170622" sheetId="248" r:id="rId55"/>
    <sheet name="20170621" sheetId="247" r:id="rId56"/>
    <sheet name="20170620" sheetId="246" r:id="rId57"/>
    <sheet name="20170619" sheetId="245" r:id="rId58"/>
    <sheet name="20170616" sheetId="244" r:id="rId59"/>
    <sheet name="20170615" sheetId="243" r:id="rId60"/>
    <sheet name="20170614" sheetId="242" r:id="rId61"/>
    <sheet name="20170613" sheetId="241" r:id="rId62"/>
    <sheet name="20170612" sheetId="240" r:id="rId63"/>
    <sheet name="20170609" sheetId="239" r:id="rId64"/>
    <sheet name="20170608" sheetId="238" r:id="rId65"/>
    <sheet name="20170607" sheetId="237" r:id="rId66"/>
    <sheet name="20170606" sheetId="236" r:id="rId67"/>
    <sheet name="20170605" sheetId="235" r:id="rId68"/>
    <sheet name="20170602" sheetId="234" r:id="rId69"/>
    <sheet name="20170601" sheetId="233" r:id="rId70"/>
    <sheet name="20170531" sheetId="232" r:id="rId71"/>
    <sheet name="20170530" sheetId="231" r:id="rId72"/>
    <sheet name="20170529" sheetId="230" r:id="rId73"/>
    <sheet name="20170526" sheetId="229" r:id="rId74"/>
    <sheet name="20170525" sheetId="228" r:id="rId75"/>
    <sheet name="20170524" sheetId="227" r:id="rId76"/>
    <sheet name="20170523" sheetId="226" r:id="rId77"/>
    <sheet name="20170522" sheetId="225" r:id="rId78"/>
    <sheet name="20170519" sheetId="224" r:id="rId79"/>
    <sheet name="20170518" sheetId="223" r:id="rId80"/>
    <sheet name="20170517" sheetId="222" r:id="rId81"/>
    <sheet name="20170516" sheetId="221" r:id="rId82"/>
    <sheet name="20170515" sheetId="220" r:id="rId83"/>
    <sheet name="20170512" sheetId="219" r:id="rId84"/>
    <sheet name="20170511" sheetId="218" r:id="rId85"/>
    <sheet name="20170510" sheetId="217" r:id="rId86"/>
    <sheet name="20170509" sheetId="216" r:id="rId87"/>
    <sheet name="20170508" sheetId="215" r:id="rId88"/>
    <sheet name="20170505" sheetId="214" r:id="rId89"/>
    <sheet name="20170504" sheetId="213" r:id="rId90"/>
    <sheet name="20170503" sheetId="212" r:id="rId91"/>
    <sheet name="20170502" sheetId="211" r:id="rId92"/>
    <sheet name="20170501" sheetId="210" r:id="rId93"/>
    <sheet name="20170428" sheetId="209" r:id="rId94"/>
    <sheet name="20170427" sheetId="208" r:id="rId95"/>
    <sheet name="20170426" sheetId="207" r:id="rId96"/>
    <sheet name="20170425" sheetId="206" r:id="rId97"/>
    <sheet name="20170424" sheetId="205" r:id="rId98"/>
    <sheet name="20170421" sheetId="204" r:id="rId99"/>
    <sheet name="20170420" sheetId="203" r:id="rId100"/>
    <sheet name="20170419" sheetId="202" r:id="rId101"/>
    <sheet name="20170418" sheetId="201" r:id="rId102"/>
    <sheet name="20170417" sheetId="200" r:id="rId103"/>
    <sheet name="20170414" sheetId="199" r:id="rId104"/>
    <sheet name="20170413" sheetId="198" r:id="rId105"/>
    <sheet name="20170412" sheetId="197" r:id="rId106"/>
    <sheet name="20170411" sheetId="196" r:id="rId107"/>
    <sheet name="20170410" sheetId="195" r:id="rId108"/>
    <sheet name="20170407" sheetId="194" r:id="rId109"/>
    <sheet name="20170406" sheetId="193" r:id="rId110"/>
    <sheet name="20170405" sheetId="192" r:id="rId111"/>
    <sheet name="20170404" sheetId="191" r:id="rId112"/>
    <sheet name="20170403" sheetId="190" r:id="rId113"/>
    <sheet name="20170331" sheetId="189" r:id="rId114"/>
    <sheet name="20170330" sheetId="188" r:id="rId115"/>
    <sheet name="20170329" sheetId="187" r:id="rId116"/>
    <sheet name="20170328" sheetId="186" r:id="rId117"/>
    <sheet name="20170327" sheetId="185" r:id="rId118"/>
    <sheet name="20170324" sheetId="184" r:id="rId119"/>
    <sheet name="20170323" sheetId="183" r:id="rId120"/>
    <sheet name="20170322" sheetId="182" r:id="rId121"/>
    <sheet name="20170321" sheetId="181" r:id="rId122"/>
    <sheet name="20170320" sheetId="180" r:id="rId123"/>
    <sheet name="20170317" sheetId="179" r:id="rId124"/>
    <sheet name="20170316" sheetId="178" r:id="rId125"/>
    <sheet name="20170315" sheetId="177" r:id="rId126"/>
    <sheet name="20170314" sheetId="176" r:id="rId127"/>
    <sheet name="20170313" sheetId="175" r:id="rId128"/>
    <sheet name="20170310" sheetId="174" r:id="rId129"/>
    <sheet name="20170309" sheetId="173" r:id="rId130"/>
    <sheet name="20170308" sheetId="170" r:id="rId131"/>
    <sheet name="20170307" sheetId="169" r:id="rId132"/>
    <sheet name="20170306" sheetId="168" r:id="rId133"/>
    <sheet name="20170303" sheetId="167" r:id="rId134"/>
    <sheet name="20170302" sheetId="166" r:id="rId135"/>
    <sheet name="20170301" sheetId="165" r:id="rId136"/>
    <sheet name="20170228" sheetId="164" r:id="rId137"/>
    <sheet name="20170227" sheetId="163" r:id="rId138"/>
    <sheet name="20170224" sheetId="162" r:id="rId139"/>
    <sheet name="20170223" sheetId="161" r:id="rId140"/>
    <sheet name="20170222" sheetId="160" r:id="rId141"/>
    <sheet name="20170221" sheetId="159" r:id="rId142"/>
    <sheet name="20170220" sheetId="158" r:id="rId143"/>
    <sheet name="20170217" sheetId="157" r:id="rId144"/>
    <sheet name="20170216" sheetId="156" r:id="rId145"/>
    <sheet name="20170215" sheetId="155" r:id="rId146"/>
    <sheet name="20170214" sheetId="154" r:id="rId147"/>
    <sheet name="20170213" sheetId="153" r:id="rId148"/>
    <sheet name="20170210" sheetId="152" r:id="rId149"/>
    <sheet name="20170209" sheetId="151" r:id="rId150"/>
    <sheet name="20170208" sheetId="150" r:id="rId151"/>
    <sheet name="20170207" sheetId="149" r:id="rId152"/>
    <sheet name="20170206" sheetId="148" r:id="rId153"/>
    <sheet name="20170203" sheetId="147" r:id="rId154"/>
    <sheet name="20170126" sheetId="146" r:id="rId155"/>
    <sheet name="20170125" sheetId="145" r:id="rId156"/>
    <sheet name="20170124" sheetId="144" r:id="rId157"/>
    <sheet name="20170123" sheetId="143" r:id="rId158"/>
    <sheet name="20170120" sheetId="142" r:id="rId159"/>
    <sheet name="20170119" sheetId="141" r:id="rId160"/>
    <sheet name="20170118" sheetId="140" r:id="rId161"/>
    <sheet name="20170117" sheetId="139" r:id="rId162"/>
    <sheet name="20170116" sheetId="138" r:id="rId163"/>
    <sheet name="20170113" sheetId="137" r:id="rId164"/>
    <sheet name="20170112" sheetId="136" r:id="rId165"/>
    <sheet name="20170111" sheetId="135" r:id="rId166"/>
    <sheet name="20170110" sheetId="134" r:id="rId167"/>
    <sheet name="20170109" sheetId="133" r:id="rId168"/>
    <sheet name="20170106" sheetId="132" r:id="rId169"/>
    <sheet name="20170105" sheetId="131" r:id="rId170"/>
    <sheet name="20170104" sheetId="130" r:id="rId171"/>
    <sheet name="20170103" sheetId="129" r:id="rId172"/>
    <sheet name="20161230" sheetId="128" r:id="rId173"/>
    <sheet name="20161229" sheetId="127" r:id="rId174"/>
    <sheet name="20161228" sheetId="126" r:id="rId175"/>
    <sheet name="20161227" sheetId="125" r:id="rId176"/>
    <sheet name="20161226" sheetId="124" r:id="rId177"/>
    <sheet name="20161223" sheetId="123" r:id="rId178"/>
    <sheet name="20161222" sheetId="122" r:id="rId179"/>
    <sheet name="20161221" sheetId="121" r:id="rId180"/>
    <sheet name="20161220" sheetId="120" r:id="rId181"/>
    <sheet name="20161219" sheetId="119" r:id="rId182"/>
    <sheet name="20161216" sheetId="118" r:id="rId183"/>
    <sheet name="20161215" sheetId="117" r:id="rId184"/>
    <sheet name="20161214" sheetId="116" r:id="rId185"/>
    <sheet name="20161213" sheetId="115" r:id="rId186"/>
    <sheet name="20161212" sheetId="114" r:id="rId187"/>
    <sheet name="20161209" sheetId="113" r:id="rId188"/>
    <sheet name="20161208" sheetId="112" r:id="rId189"/>
    <sheet name="20161207" sheetId="111" r:id="rId190"/>
    <sheet name="20161206" sheetId="110" r:id="rId191"/>
    <sheet name="20161205" sheetId="109" r:id="rId192"/>
    <sheet name="20161202" sheetId="108" r:id="rId193"/>
    <sheet name="20161201" sheetId="107" r:id="rId194"/>
    <sheet name="20161130" sheetId="106" r:id="rId195"/>
    <sheet name="20161129" sheetId="105" r:id="rId196"/>
    <sheet name="20161128" sheetId="104" r:id="rId197"/>
    <sheet name="20161125" sheetId="103" r:id="rId198"/>
    <sheet name="20161124" sheetId="102" r:id="rId199"/>
    <sheet name="20161123" sheetId="101" r:id="rId200"/>
    <sheet name="20161122" sheetId="100" r:id="rId201"/>
    <sheet name="20161121" sheetId="99" r:id="rId202"/>
    <sheet name="20161118" sheetId="98" r:id="rId203"/>
    <sheet name="20161117" sheetId="97" r:id="rId204"/>
    <sheet name="20161116" sheetId="96" r:id="rId205"/>
    <sheet name="20161115" sheetId="95" r:id="rId206"/>
    <sheet name="20161114" sheetId="94" r:id="rId207"/>
    <sheet name="20161111" sheetId="93" r:id="rId208"/>
    <sheet name="20161110" sheetId="92" r:id="rId209"/>
    <sheet name="20161109" sheetId="91" r:id="rId210"/>
    <sheet name="20161108" sheetId="90" r:id="rId211"/>
    <sheet name="20161107" sheetId="89" r:id="rId212"/>
    <sheet name="20161104" sheetId="88" r:id="rId213"/>
    <sheet name="20161103" sheetId="87" r:id="rId214"/>
    <sheet name="20161102" sheetId="86" r:id="rId215"/>
    <sheet name="20161101" sheetId="85" r:id="rId216"/>
    <sheet name="20161031" sheetId="84" r:id="rId217"/>
    <sheet name="20161028" sheetId="83" r:id="rId218"/>
    <sheet name="20161027" sheetId="82" r:id="rId219"/>
    <sheet name="20161026" sheetId="81" r:id="rId220"/>
    <sheet name="20161025" sheetId="80" r:id="rId221"/>
    <sheet name="20161024" sheetId="79" r:id="rId222"/>
    <sheet name="20161021" sheetId="78" r:id="rId223"/>
    <sheet name="20161020" sheetId="77" r:id="rId224"/>
    <sheet name="20161019" sheetId="76" r:id="rId225"/>
    <sheet name="20161018" sheetId="75" r:id="rId226"/>
    <sheet name="20161017" sheetId="74" r:id="rId227"/>
    <sheet name="20161014" sheetId="73" r:id="rId228"/>
    <sheet name="20161013" sheetId="72" r:id="rId229"/>
    <sheet name="20160930" sheetId="71" r:id="rId230"/>
    <sheet name="20160929" sheetId="70" r:id="rId231"/>
    <sheet name="20160928" sheetId="69" r:id="rId232"/>
    <sheet name="20160927" sheetId="68" r:id="rId233"/>
    <sheet name="20160926" sheetId="67" r:id="rId234"/>
    <sheet name="20160923" sheetId="66" r:id="rId235"/>
    <sheet name="20160922" sheetId="65" r:id="rId236"/>
    <sheet name="20160921" sheetId="64" r:id="rId237"/>
    <sheet name="20160920" sheetId="63" r:id="rId238"/>
    <sheet name="20160919" sheetId="62" r:id="rId239"/>
    <sheet name="20160914" sheetId="61" r:id="rId240"/>
    <sheet name="20160913" sheetId="60" r:id="rId241"/>
    <sheet name="20160912" sheetId="59" r:id="rId242"/>
    <sheet name="20160909" sheetId="58" r:id="rId243"/>
    <sheet name="20160908" sheetId="57" r:id="rId244"/>
    <sheet name="20160907" sheetId="56" r:id="rId245"/>
    <sheet name="20160906" sheetId="55" r:id="rId246"/>
    <sheet name="20160905" sheetId="54" r:id="rId247"/>
    <sheet name="20160902" sheetId="53" r:id="rId248"/>
    <sheet name="20160901" sheetId="52" r:id="rId249"/>
    <sheet name="20160831" sheetId="51" r:id="rId250"/>
    <sheet name="20160830" sheetId="50" r:id="rId251"/>
    <sheet name="20160829" sheetId="49" r:id="rId252"/>
    <sheet name="20160826" sheetId="48" r:id="rId253"/>
    <sheet name="20160825" sheetId="47" r:id="rId254"/>
    <sheet name="20160824" sheetId="45" r:id="rId255"/>
    <sheet name="20160823" sheetId="44" r:id="rId256"/>
    <sheet name="20160819" sheetId="43" r:id="rId257"/>
    <sheet name="20160818" sheetId="42" r:id="rId258"/>
    <sheet name="20160817" sheetId="41" r:id="rId259"/>
    <sheet name="20160816" sheetId="40" r:id="rId260"/>
    <sheet name="20160815" sheetId="38" r:id="rId261"/>
    <sheet name="20160812" sheetId="37" r:id="rId262"/>
    <sheet name="20160811" sheetId="36" r:id="rId263"/>
    <sheet name="20160810" sheetId="35" r:id="rId264"/>
    <sheet name="20160809" sheetId="34" r:id="rId265"/>
    <sheet name="20160808" sheetId="33" r:id="rId266"/>
    <sheet name="20160805" sheetId="32" r:id="rId267"/>
    <sheet name="20160804" sheetId="31" r:id="rId268"/>
    <sheet name="20160803" sheetId="30" r:id="rId269"/>
    <sheet name="20160802" sheetId="29" r:id="rId270"/>
    <sheet name="20160801" sheetId="28" r:id="rId271"/>
    <sheet name="20160729" sheetId="27" r:id="rId272"/>
    <sheet name="20160728" sheetId="26" r:id="rId273"/>
    <sheet name="20160727" sheetId="25" r:id="rId274"/>
    <sheet name="20160726" sheetId="24" r:id="rId275"/>
    <sheet name="20160725" sheetId="23" r:id="rId276"/>
    <sheet name="20160722" sheetId="22" r:id="rId277"/>
    <sheet name="20160721" sheetId="21" r:id="rId278"/>
    <sheet name="20160720" sheetId="20" r:id="rId279"/>
    <sheet name="20160719" sheetId="19" r:id="rId280"/>
    <sheet name="20160718" sheetId="18" r:id="rId281"/>
    <sheet name="20160715" sheetId="17" r:id="rId282"/>
    <sheet name="20160714" sheetId="16" r:id="rId283"/>
    <sheet name="20160713" sheetId="15" r:id="rId284"/>
    <sheet name="20160712" sheetId="14" r:id="rId285"/>
    <sheet name="20160711" sheetId="13" r:id="rId286"/>
    <sheet name="20160708" sheetId="12" r:id="rId287"/>
    <sheet name="20160707" sheetId="11" r:id="rId288"/>
    <sheet name="20160706" sheetId="10" r:id="rId289"/>
    <sheet name="20160705" sheetId="9" r:id="rId290"/>
    <sheet name="20160704" sheetId="8" r:id="rId291"/>
    <sheet name="20160701" sheetId="7" r:id="rId292"/>
    <sheet name="20160630" sheetId="5" r:id="rId293"/>
    <sheet name="20160629" sheetId="4" r:id="rId294"/>
    <sheet name="20160628" sheetId="1" r:id="rId295"/>
  </sheets>
  <calcPr calcId="145621"/>
</workbook>
</file>

<file path=xl/calcChain.xml><?xml version="1.0" encoding="utf-8"?>
<calcChain xmlns="http://schemas.openxmlformats.org/spreadsheetml/2006/main">
  <c r="E10" i="302" l="1"/>
  <c r="B13" i="302"/>
  <c r="B11" i="302"/>
  <c r="B48" i="302"/>
  <c r="B37" i="302"/>
  <c r="H34" i="302"/>
  <c r="H33" i="302"/>
  <c r="H35" i="302" s="1"/>
  <c r="B26" i="302"/>
  <c r="I25" i="302"/>
  <c r="B25" i="302"/>
  <c r="I19" i="302"/>
  <c r="I15" i="302"/>
  <c r="I11" i="302"/>
  <c r="I10" i="302"/>
  <c r="B48" i="301" l="1"/>
  <c r="H34" i="301" s="1"/>
  <c r="B37" i="301"/>
  <c r="H33" i="301"/>
  <c r="B26" i="301"/>
  <c r="I25" i="301"/>
  <c r="B25" i="301"/>
  <c r="I19" i="301"/>
  <c r="I15" i="301"/>
  <c r="I11" i="301"/>
  <c r="I10" i="301"/>
  <c r="B48" i="300"/>
  <c r="H34" i="300" s="1"/>
  <c r="B37" i="300"/>
  <c r="H33" i="300"/>
  <c r="B26" i="300"/>
  <c r="I25" i="300"/>
  <c r="B25" i="300"/>
  <c r="I19" i="300"/>
  <c r="I15" i="300"/>
  <c r="I11" i="300"/>
  <c r="I10" i="300"/>
  <c r="B48" i="299"/>
  <c r="H34" i="299" s="1"/>
  <c r="B37" i="299"/>
  <c r="H33" i="299"/>
  <c r="B26" i="299"/>
  <c r="I25" i="299"/>
  <c r="B25" i="299"/>
  <c r="I19" i="299"/>
  <c r="I15" i="299"/>
  <c r="I11" i="299"/>
  <c r="I10" i="299"/>
  <c r="B48" i="298"/>
  <c r="H34" i="298" s="1"/>
  <c r="B37" i="298"/>
  <c r="H33" i="298"/>
  <c r="B26" i="298"/>
  <c r="I25" i="298"/>
  <c r="B25" i="298"/>
  <c r="I19" i="298"/>
  <c r="I15" i="298"/>
  <c r="I11" i="298"/>
  <c r="I10" i="298"/>
  <c r="B48" i="297"/>
  <c r="H34" i="297" s="1"/>
  <c r="B37" i="297"/>
  <c r="H33" i="297"/>
  <c r="B26" i="297"/>
  <c r="I25" i="297"/>
  <c r="B25" i="297"/>
  <c r="I19" i="297"/>
  <c r="I15" i="297"/>
  <c r="I11" i="297"/>
  <c r="I10" i="297"/>
  <c r="B48" i="296"/>
  <c r="H34" i="296" s="1"/>
  <c r="B37" i="296"/>
  <c r="H33" i="296"/>
  <c r="B26" i="296"/>
  <c r="I25" i="296"/>
  <c r="B25" i="296"/>
  <c r="I19" i="296"/>
  <c r="I15" i="296"/>
  <c r="I11" i="296"/>
  <c r="I10" i="296"/>
  <c r="H35" i="299" l="1"/>
  <c r="H35" i="300"/>
  <c r="H35" i="301"/>
  <c r="H35" i="297"/>
  <c r="H35" i="298"/>
  <c r="H35" i="296"/>
  <c r="B48" i="295"/>
  <c r="H34" i="295" s="1"/>
  <c r="B37" i="295"/>
  <c r="H33" i="295"/>
  <c r="B26" i="295"/>
  <c r="I25" i="295"/>
  <c r="B25" i="295"/>
  <c r="I19" i="295"/>
  <c r="I15" i="295"/>
  <c r="I11" i="295"/>
  <c r="I10" i="295"/>
  <c r="H35" i="295" l="1"/>
  <c r="B48" i="294"/>
  <c r="H34" i="294" s="1"/>
  <c r="B37" i="294"/>
  <c r="H33" i="294"/>
  <c r="B26" i="294"/>
  <c r="I25" i="294"/>
  <c r="B25" i="294"/>
  <c r="I19" i="294"/>
  <c r="I15" i="294"/>
  <c r="I11" i="294"/>
  <c r="I10" i="294"/>
  <c r="H35" i="294" l="1"/>
  <c r="I58" i="293"/>
  <c r="H58" i="293"/>
  <c r="B48" i="293" l="1"/>
  <c r="H34" i="293" s="1"/>
  <c r="B37" i="293"/>
  <c r="H33" i="293"/>
  <c r="B26" i="293"/>
  <c r="I25" i="293"/>
  <c r="B25" i="293"/>
  <c r="I19" i="293"/>
  <c r="I15" i="293"/>
  <c r="I11" i="293"/>
  <c r="I10" i="293"/>
  <c r="H35" i="293" l="1"/>
  <c r="B48" i="292"/>
  <c r="H34" i="292" s="1"/>
  <c r="B37" i="292"/>
  <c r="H33" i="292"/>
  <c r="B26" i="292"/>
  <c r="I25" i="292"/>
  <c r="B25" i="292"/>
  <c r="I19" i="292"/>
  <c r="I15" i="292"/>
  <c r="I11" i="292"/>
  <c r="I10" i="292"/>
  <c r="H35" i="292" l="1"/>
  <c r="B48" i="291"/>
  <c r="H34" i="291" s="1"/>
  <c r="B37" i="291"/>
  <c r="H33" i="291"/>
  <c r="B26" i="291"/>
  <c r="I25" i="291"/>
  <c r="B25" i="291"/>
  <c r="I19" i="291"/>
  <c r="I15" i="291"/>
  <c r="I11" i="291"/>
  <c r="I10" i="291"/>
  <c r="H35" i="291" l="1"/>
  <c r="B48" i="290"/>
  <c r="H34" i="290" s="1"/>
  <c r="B37" i="290"/>
  <c r="H33" i="290"/>
  <c r="B26" i="290"/>
  <c r="I25" i="290"/>
  <c r="B25" i="290"/>
  <c r="I19" i="290"/>
  <c r="I15" i="290"/>
  <c r="I11" i="290"/>
  <c r="I10" i="290"/>
  <c r="H35" i="290" l="1"/>
  <c r="B48" i="289"/>
  <c r="H34" i="289" s="1"/>
  <c r="B37" i="289"/>
  <c r="H33" i="289"/>
  <c r="B26" i="289"/>
  <c r="I25" i="289"/>
  <c r="B25" i="289"/>
  <c r="I19" i="289"/>
  <c r="I15" i="289"/>
  <c r="I11" i="289"/>
  <c r="I10" i="289"/>
  <c r="H35" i="289" l="1"/>
  <c r="B48" i="288"/>
  <c r="H34" i="288" s="1"/>
  <c r="B37" i="288"/>
  <c r="H33" i="288"/>
  <c r="B26" i="288"/>
  <c r="I25" i="288"/>
  <c r="B25" i="288"/>
  <c r="I19" i="288"/>
  <c r="I15" i="288"/>
  <c r="I11" i="288"/>
  <c r="I10" i="288"/>
  <c r="H35" i="288" l="1"/>
  <c r="I10" i="287"/>
  <c r="I11" i="287"/>
  <c r="B48" i="287" l="1"/>
  <c r="H34" i="287" s="1"/>
  <c r="B37" i="287"/>
  <c r="H33" i="287"/>
  <c r="B26" i="287"/>
  <c r="I25" i="287"/>
  <c r="B25" i="287"/>
  <c r="I19" i="287"/>
  <c r="I15" i="287"/>
  <c r="H35" i="287" l="1"/>
  <c r="I19" i="286"/>
  <c r="B48" i="286"/>
  <c r="H34" i="286" s="1"/>
  <c r="B37" i="286"/>
  <c r="H33" i="286"/>
  <c r="B26" i="286"/>
  <c r="I25" i="286"/>
  <c r="B25" i="286"/>
  <c r="I15" i="286"/>
  <c r="I11" i="286"/>
  <c r="I10" i="286"/>
  <c r="H35" i="286" l="1"/>
  <c r="B48" i="285"/>
  <c r="H34" i="285" s="1"/>
  <c r="B37" i="285"/>
  <c r="H33" i="285"/>
  <c r="B26" i="285"/>
  <c r="I25" i="285"/>
  <c r="B25" i="285"/>
  <c r="I19" i="285"/>
  <c r="I15" i="285"/>
  <c r="I11" i="285"/>
  <c r="I10" i="285"/>
  <c r="H35" i="285" l="1"/>
  <c r="B48" i="284"/>
  <c r="H34" i="284" s="1"/>
  <c r="B37" i="284"/>
  <c r="H33" i="284"/>
  <c r="B26" i="284"/>
  <c r="I25" i="284"/>
  <c r="B25" i="284"/>
  <c r="I19" i="284"/>
  <c r="I15" i="284"/>
  <c r="I11" i="284"/>
  <c r="I10" i="284"/>
  <c r="H35" i="284" l="1"/>
  <c r="B48" i="283"/>
  <c r="H34" i="283" s="1"/>
  <c r="B37" i="283"/>
  <c r="H33" i="283"/>
  <c r="B26" i="283"/>
  <c r="I25" i="283"/>
  <c r="B25" i="283"/>
  <c r="I19" i="283"/>
  <c r="I15" i="283"/>
  <c r="I11" i="283"/>
  <c r="I10" i="283"/>
  <c r="H35" i="283" l="1"/>
  <c r="B48" i="282"/>
  <c r="H34" i="282" s="1"/>
  <c r="B37" i="282"/>
  <c r="H33" i="282"/>
  <c r="B26" i="282"/>
  <c r="I25" i="282"/>
  <c r="B25" i="282"/>
  <c r="I19" i="282"/>
  <c r="I15" i="282"/>
  <c r="I11" i="282"/>
  <c r="I10" i="282"/>
  <c r="H35" i="282" l="1"/>
  <c r="B48" i="281"/>
  <c r="H34" i="281" s="1"/>
  <c r="B37" i="281"/>
  <c r="H33" i="281"/>
  <c r="B26" i="281"/>
  <c r="I25" i="281"/>
  <c r="B25" i="281"/>
  <c r="I19" i="281"/>
  <c r="I15" i="281"/>
  <c r="I11" i="281"/>
  <c r="I10" i="281"/>
  <c r="H35" i="281" l="1"/>
  <c r="B48" i="280"/>
  <c r="H34" i="280" s="1"/>
  <c r="B37" i="280"/>
  <c r="H33" i="280"/>
  <c r="B26" i="280"/>
  <c r="I25" i="280"/>
  <c r="B25" i="280"/>
  <c r="I19" i="280"/>
  <c r="I15" i="280"/>
  <c r="I11" i="280"/>
  <c r="I10" i="280"/>
  <c r="H35" i="280" l="1"/>
  <c r="B37" i="279"/>
  <c r="B48" i="279" l="1"/>
  <c r="H34" i="279" s="1"/>
  <c r="H33" i="279"/>
  <c r="B26" i="279"/>
  <c r="I25" i="279"/>
  <c r="B25" i="279"/>
  <c r="I19" i="279"/>
  <c r="I15" i="279"/>
  <c r="I11" i="279"/>
  <c r="I10" i="279"/>
  <c r="H35" i="279" l="1"/>
  <c r="B25" i="277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B11" i="279" l="1"/>
  <c r="E10" i="277"/>
  <c r="B27" i="99"/>
  <c r="B13" i="100"/>
  <c r="B26" i="60"/>
  <c r="B13" i="61"/>
  <c r="B36" i="56"/>
  <c r="B25" i="56"/>
  <c r="I20" i="56"/>
  <c r="B26" i="56" s="1"/>
  <c r="I12" i="56"/>
  <c r="B11" i="280" l="1"/>
  <c r="E10" i="278"/>
  <c r="B27" i="100"/>
  <c r="B13" i="101"/>
  <c r="B26" i="61"/>
  <c r="B13" i="62"/>
  <c r="B36" i="55"/>
  <c r="B25" i="55"/>
  <c r="B24" i="55"/>
  <c r="I20" i="55"/>
  <c r="B26" i="55" s="1"/>
  <c r="I12" i="55"/>
  <c r="B11" i="281" l="1"/>
  <c r="E10" i="279"/>
  <c r="B27" i="101"/>
  <c r="B13" i="102"/>
  <c r="B26" i="62"/>
  <c r="B13" i="63"/>
  <c r="B36" i="54"/>
  <c r="B25" i="54"/>
  <c r="B24" i="54"/>
  <c r="I20" i="54"/>
  <c r="B26" i="54" s="1"/>
  <c r="I12" i="54"/>
  <c r="B11" i="282" l="1"/>
  <c r="E10" i="280"/>
  <c r="B27" i="102"/>
  <c r="B13" i="103"/>
  <c r="B26" i="63"/>
  <c r="B13" i="64"/>
  <c r="B36" i="53"/>
  <c r="B25" i="53"/>
  <c r="I20" i="53"/>
  <c r="B26" i="53" s="1"/>
  <c r="I12" i="53"/>
  <c r="B11" i="283" l="1"/>
  <c r="E10" i="281"/>
  <c r="B27" i="103"/>
  <c r="B13" i="104"/>
  <c r="B27" i="64"/>
  <c r="B13" i="65"/>
  <c r="B25" i="52"/>
  <c r="B36" i="52"/>
  <c r="B24" i="52"/>
  <c r="I20" i="52"/>
  <c r="B26" i="52" s="1"/>
  <c r="I12" i="52"/>
  <c r="B11" i="284" l="1"/>
  <c r="E10" i="282"/>
  <c r="B27" i="104"/>
  <c r="B13" i="105"/>
  <c r="B27" i="65"/>
  <c r="B13" i="66"/>
  <c r="I20" i="51"/>
  <c r="B26" i="51" s="1"/>
  <c r="B36" i="51"/>
  <c r="B25" i="51"/>
  <c r="B24" i="51"/>
  <c r="I12" i="51"/>
  <c r="B11" i="285" l="1"/>
  <c r="E10" i="283"/>
  <c r="B27" i="105"/>
  <c r="B13" i="106"/>
  <c r="B27" i="66"/>
  <c r="B13" i="67"/>
  <c r="I20" i="50"/>
  <c r="B26" i="50" s="1"/>
  <c r="B36" i="50"/>
  <c r="B25" i="50"/>
  <c r="B24" i="50"/>
  <c r="I12" i="50"/>
  <c r="B11" i="286" l="1"/>
  <c r="E10" i="284"/>
  <c r="B27" i="106"/>
  <c r="B13" i="107"/>
  <c r="B27" i="67"/>
  <c r="B13" i="68"/>
  <c r="I20" i="49"/>
  <c r="B26" i="49" s="1"/>
  <c r="B36" i="49"/>
  <c r="B25" i="49"/>
  <c r="B24" i="49"/>
  <c r="I12" i="49"/>
  <c r="B11" i="287" l="1"/>
  <c r="E10" i="285"/>
  <c r="B27" i="107"/>
  <c r="B13" i="108"/>
  <c r="B13" i="109" s="1"/>
  <c r="B27" i="68"/>
  <c r="B13" i="69"/>
  <c r="B36" i="48"/>
  <c r="B25" i="48"/>
  <c r="B24" i="48"/>
  <c r="I20" i="48"/>
  <c r="B26" i="48" s="1"/>
  <c r="I12" i="48"/>
  <c r="B11" i="288" l="1"/>
  <c r="E10" i="286"/>
  <c r="B27" i="109"/>
  <c r="B13" i="110"/>
  <c r="B27" i="69"/>
  <c r="B13" i="70"/>
  <c r="B27" i="72" s="1"/>
  <c r="I20" i="47"/>
  <c r="B26" i="47" s="1"/>
  <c r="B36" i="47"/>
  <c r="B25" i="47"/>
  <c r="B24" i="47"/>
  <c r="I12" i="47"/>
  <c r="B11" i="289" l="1"/>
  <c r="E10" i="287"/>
  <c r="B27" i="110"/>
  <c r="B13" i="111"/>
  <c r="B27" i="70"/>
  <c r="B13" i="71"/>
  <c r="B27" i="71" s="1"/>
  <c r="I20" i="45"/>
  <c r="B26" i="45" s="1"/>
  <c r="B36" i="45"/>
  <c r="B25" i="45"/>
  <c r="B24" i="45"/>
  <c r="I12" i="45"/>
  <c r="B11" i="290" l="1"/>
  <c r="E10" i="288"/>
  <c r="B27" i="111"/>
  <c r="B13" i="112"/>
  <c r="B36" i="44"/>
  <c r="B26" i="44"/>
  <c r="B25" i="44"/>
  <c r="B24" i="44"/>
  <c r="I12" i="44"/>
  <c r="B11" i="291" l="1"/>
  <c r="E10" i="289"/>
  <c r="B27" i="112"/>
  <c r="B13" i="113"/>
  <c r="B36" i="43"/>
  <c r="B25" i="43"/>
  <c r="B24" i="43"/>
  <c r="B26" i="43"/>
  <c r="I12" i="43"/>
  <c r="B11" i="292" l="1"/>
  <c r="E10" i="290"/>
  <c r="B27" i="113"/>
  <c r="B13" i="114"/>
  <c r="B36" i="42"/>
  <c r="B25" i="42"/>
  <c r="B24" i="42"/>
  <c r="I20" i="42"/>
  <c r="B26" i="42" s="1"/>
  <c r="I12" i="42"/>
  <c r="B11" i="293" l="1"/>
  <c r="E10" i="291"/>
  <c r="B27" i="114"/>
  <c r="B13" i="115"/>
  <c r="I12" i="41"/>
  <c r="B36" i="41"/>
  <c r="B25" i="41"/>
  <c r="B24" i="41"/>
  <c r="I20" i="41"/>
  <c r="B26" i="41" s="1"/>
  <c r="B11" i="294" l="1"/>
  <c r="E10" i="292"/>
  <c r="B27" i="115"/>
  <c r="B13" i="116"/>
  <c r="I13" i="40"/>
  <c r="B36" i="40"/>
  <c r="B25" i="40"/>
  <c r="B24" i="40"/>
  <c r="I21" i="40"/>
  <c r="B26" i="40" s="1"/>
  <c r="B11" i="295" l="1"/>
  <c r="E10" i="293"/>
  <c r="B27" i="116"/>
  <c r="B13" i="117"/>
  <c r="B35" i="38"/>
  <c r="B25" i="38"/>
  <c r="B24" i="38"/>
  <c r="I21" i="38"/>
  <c r="I13" i="38"/>
  <c r="B11" i="296" l="1"/>
  <c r="E10" i="294"/>
  <c r="B27" i="117"/>
  <c r="B13" i="118"/>
  <c r="I14" i="37"/>
  <c r="B35" i="37"/>
  <c r="B25" i="37"/>
  <c r="B24" i="37"/>
  <c r="I22" i="37"/>
  <c r="B11" i="297" l="1"/>
  <c r="E10" i="295"/>
  <c r="B27" i="118"/>
  <c r="B13" i="119"/>
  <c r="B35" i="36"/>
  <c r="B25" i="36"/>
  <c r="B24" i="36"/>
  <c r="I22" i="36"/>
  <c r="I14" i="36"/>
  <c r="B11" i="298" l="1"/>
  <c r="E10" i="296"/>
  <c r="B27" i="119"/>
  <c r="B13" i="120"/>
  <c r="B13" i="121" s="1"/>
  <c r="B35" i="35"/>
  <c r="B25" i="35"/>
  <c r="B24" i="35"/>
  <c r="I21" i="35"/>
  <c r="I13" i="35"/>
  <c r="B11" i="299" l="1"/>
  <c r="E10" i="297"/>
  <c r="B27" i="121"/>
  <c r="B13" i="122"/>
  <c r="B27" i="120"/>
  <c r="I13" i="34"/>
  <c r="B36" i="34"/>
  <c r="B25" i="34"/>
  <c r="B24" i="34"/>
  <c r="I21" i="34"/>
  <c r="B11" i="300" l="1"/>
  <c r="E10" i="298"/>
  <c r="B27" i="122"/>
  <c r="B13" i="123"/>
  <c r="B36" i="33"/>
  <c r="I21" i="33"/>
  <c r="B25" i="33"/>
  <c r="B24" i="33"/>
  <c r="B11" i="301" l="1"/>
  <c r="E10" i="299"/>
  <c r="B27" i="123"/>
  <c r="B13" i="124"/>
  <c r="B36" i="32"/>
  <c r="I22" i="32"/>
  <c r="B25" i="32"/>
  <c r="B24" i="32"/>
  <c r="I14" i="32"/>
  <c r="E10" i="300" l="1"/>
  <c r="B27" i="124"/>
  <c r="B13" i="125"/>
  <c r="B36" i="31"/>
  <c r="I22" i="31"/>
  <c r="I14" i="31"/>
  <c r="B25" i="31"/>
  <c r="B24" i="31"/>
  <c r="E10" i="301" l="1"/>
  <c r="B27" i="125"/>
  <c r="B13" i="126"/>
  <c r="B25" i="30"/>
  <c r="B24" i="30"/>
  <c r="B27" i="126" l="1"/>
  <c r="B13" i="127"/>
  <c r="B25" i="29"/>
  <c r="B24" i="29"/>
  <c r="B27" i="127" l="1"/>
  <c r="B13" i="128"/>
  <c r="B25" i="28"/>
  <c r="B24" i="28"/>
  <c r="B27" i="128" l="1"/>
  <c r="B13" i="129"/>
  <c r="C28" i="17"/>
  <c r="B27" i="108"/>
  <c r="B27" i="129" l="1"/>
  <c r="B13" i="130"/>
  <c r="B27" i="130" l="1"/>
  <c r="B13" i="131"/>
  <c r="B27" i="131" l="1"/>
  <c r="B13" i="132"/>
  <c r="B27" i="132" l="1"/>
  <c r="B13" i="133"/>
  <c r="B27" i="133" l="1"/>
  <c r="B13" i="134"/>
  <c r="B27" i="134" l="1"/>
  <c r="B13" i="135"/>
  <c r="B27" i="135" l="1"/>
  <c r="B13" i="136"/>
  <c r="B27" i="136" l="1"/>
  <c r="B13" i="137"/>
  <c r="B27" i="137" s="1"/>
  <c r="B13" i="138" l="1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s="1"/>
  <c r="B13" i="159" l="1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78" l="1"/>
  <c r="B13" i="279"/>
  <c r="B27" i="279" l="1"/>
  <c r="B13" i="280"/>
  <c r="B27" i="280" l="1"/>
  <c r="B13" i="281"/>
  <c r="B27" i="281" l="1"/>
  <c r="B13" i="282"/>
  <c r="B27" i="282" l="1"/>
  <c r="B13" i="283"/>
  <c r="B27" i="283" l="1"/>
  <c r="B13" i="284"/>
  <c r="B27" i="284" l="1"/>
  <c r="B13" i="285"/>
  <c r="B27" i="285" l="1"/>
  <c r="B13" i="286"/>
  <c r="B27" i="286" l="1"/>
  <c r="B13" i="287"/>
  <c r="B27" i="287" l="1"/>
  <c r="B13" i="288"/>
  <c r="B27" i="288" l="1"/>
  <c r="B13" i="289"/>
  <c r="B27" i="289" l="1"/>
  <c r="B13" i="290"/>
  <c r="B27" i="290" l="1"/>
  <c r="B13" i="291"/>
  <c r="B27" i="291" l="1"/>
  <c r="B13" i="292"/>
  <c r="B27" i="292" l="1"/>
  <c r="B13" i="293"/>
  <c r="B27" i="293" l="1"/>
  <c r="B13" i="294"/>
  <c r="B27" i="294" l="1"/>
  <c r="B13" i="295"/>
  <c r="B27" i="295" l="1"/>
  <c r="B13" i="296"/>
  <c r="B27" i="296" l="1"/>
  <c r="B13" i="297"/>
  <c r="B27" i="297" l="1"/>
  <c r="B13" i="298"/>
  <c r="B27" i="298" l="1"/>
  <c r="B13" i="299"/>
  <c r="B27" i="299" l="1"/>
  <c r="B13" i="300"/>
  <c r="B27" i="302" s="1"/>
  <c r="B27" i="300" l="1"/>
  <c r="B13" i="301"/>
  <c r="B27" i="301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4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24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24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4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45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46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47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48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49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0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51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52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53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54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<sst xmlns="http://schemas.openxmlformats.org/spreadsheetml/2006/main" count="20201" uniqueCount="340">
  <si>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</si>
  <si>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</si>
  <si>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</si>
  <si>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</si>
  <si>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</si>
  <si>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</si>
  <si>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</si>
  <si>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</si>
  <si>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</si>
  <si>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</si>
  <si>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</si>
  <si>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</si>
  <si>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</si>
  <si>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</si>
  <si>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</si>
  <si>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</si>
  <si>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</si>
  <si>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</si>
  <si>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</si>
  <si>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</si>
  <si>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</si>
  <si>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</si>
  <si>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</si>
  <si>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</si>
  <si>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</si>
  <si>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</si>
  <si>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</si>
  <si>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</si>
  <si>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</si>
  <si>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</si>
  <si>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</si>
  <si>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</si>
  <si>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</si>
  <si>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</si>
  <si>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</si>
  <si>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</si>
  <si>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</si>
  <si>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</si>
  <si>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</si>
  <si>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</si>
  <si>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</si>
  <si>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</si>
  <si>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</si>
  <si>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</si>
  <si>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</si>
  <si>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</si>
  <si>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</si>
  <si>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</si>
  <si>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</si>
  <si>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</si>
  <si>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</si>
  <si>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</si>
  <si>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</si>
  <si>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</si>
  <si>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</si>
  <si>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</si>
  <si>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</si>
  <si>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</si>
  <si>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</si>
  <si>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</si>
  <si>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</si>
  <si>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</si>
  <si>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</si>
  <si>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</si>
  <si>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</si>
  <si>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</si>
  <si>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</si>
  <si>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</si>
  <si>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</si>
  <si>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</si>
  <si>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</si>
  <si>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</si>
  <si>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</si>
  <si>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</si>
  <si>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</si>
  <si>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</si>
  <si>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</si>
  <si>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</si>
  <si>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</si>
  <si>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</si>
  <si>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</si>
  <si>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</si>
  <si>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</si>
  <si>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</si>
  <si>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</si>
  <si>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</si>
  <si>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</si>
  <si>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</si>
  <si>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</si>
  <si>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</si>
  <si>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</si>
  <si>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</si>
  <si>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</si>
  <si>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</si>
  <si>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</si>
  <si>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</si>
  <si>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</si>
  <si>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</si>
  <si>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</si>
  <si>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</si>
  <si>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</si>
  <si>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</si>
  <si>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</si>
  <si>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</si>
  <si>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</si>
  <si>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</si>
  <si>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</si>
  <si>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</si>
  <si>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</si>
  <si>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</si>
  <si>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</si>
  <si>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</si>
  <si>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</si>
  <si>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</si>
  <si>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</si>
  <si>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</si>
  <si>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</si>
  <si>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</si>
  <si>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</si>
  <si>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</si>
  <si>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</si>
  <si>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</si>
  <si>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</si>
  <si>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</si>
  <si>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</si>
  <si>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</si>
  <si>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</si>
  <si>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</si>
  <si>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</si>
  <si>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</si>
  <si>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</si>
  <si>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</si>
  <si>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</si>
  <si>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</si>
  <si>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</si>
  <si>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</si>
  <si>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</si>
  <si>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</si>
  <si>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</si>
  <si>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</si>
  <si>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</si>
  <si>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</si>
  <si>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</si>
  <si>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</si>
  <si>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</si>
  <si>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</si>
  <si>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</si>
  <si>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</si>
  <si>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</si>
  <si>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</si>
  <si>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</si>
  <si>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</si>
  <si>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</si>
  <si>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</si>
  <si>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</si>
  <si>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</si>
  <si>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</si>
  <si>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</si>
  <si>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</si>
  <si>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</si>
  <si>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</si>
  <si>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</si>
  <si>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</si>
  <si>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</si>
  <si>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</si>
  <si>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</si>
  <si>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</si>
  <si>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</si>
  <si>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</si>
  <si>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</si>
  <si>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</si>
  <si>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</si>
  <si>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</si>
  <si>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</si>
  <si>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</si>
  <si>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</si>
  <si>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</si>
  <si>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</si>
  <si>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</si>
  <si>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</si>
  <si>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</si>
  <si>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</si>
  <si>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</si>
  <si>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</si>
  <si>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</si>
  <si>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</si>
  <si>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</si>
  <si>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</si>
  <si>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</si>
  <si>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</si>
  <si>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</si>
  <si>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</si>
  <si>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</si>
  <si>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</si>
  <si>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</si>
  <si>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</si>
  <si>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</si>
  <si>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</si>
  <si>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</si>
  <si>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</si>
  <si>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</si>
  <si>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</si>
  <si>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</si>
  <si>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</si>
  <si>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</si>
  <si>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</si>
  <si>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</si>
  <si>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</si>
  <si>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</si>
  <si>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</si>
  <si>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</si>
  <si>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</si>
  <si>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</si>
  <si>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</si>
  <si>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</si>
  <si>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</si>
  <si>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</si>
  <si>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</si>
  <si>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</si>
  <si>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</si>
  <si>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</si>
  <si>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</si>
  <si>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</si>
  <si>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</si>
  <si>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</si>
  <si>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</si>
  <si>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</si>
  <si>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</si>
  <si>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</si>
  <si>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</si>
  <si>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</si>
  <si>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</si>
  <si>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</si>
  <si>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</si>
  <si>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</si>
  <si>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</si>
  <si>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</si>
  <si>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</si>
  <si>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</si>
  <si>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</si>
  <si>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</si>
  <si>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</si>
  <si>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</si>
  <si>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</si>
  <si>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</si>
  <si>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</si>
  <si>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</si>
  <si>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</si>
  <si>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</si>
  <si>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</si>
  <si>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</si>
  <si>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</si>
  <si>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</si>
  <si>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</si>
  <si>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</si>
  <si>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</si>
  <si>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</si>
  <si>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</si>
  <si>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</si>
  <si>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</si>
  <si>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</si>
  <si>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</si>
  <si>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</si>
  <si>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</si>
  <si>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</si>
  <si>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</si>
  <si>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</si>
  <si>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</si>
  <si>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</si>
  <si>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</si>
  <si>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</si>
  <si>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</si>
  <si>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</si>
  <si>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</si>
  <si>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</si>
  <si>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</si>
  <si>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</si>
  <si>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</si>
  <si>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</si>
  <si>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</si>
  <si>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</si>
  <si>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</si>
  <si>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</si>
  <si>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</si>
  <si>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</si>
  <si>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</si>
  <si>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</si>
  <si>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</si>
  <si>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</si>
  <si>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</si>
  <si>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</si>
  <si>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</si>
  <si>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</si>
  <si>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</si>
  <si>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</si>
  <si>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</si>
  <si>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</si>
  <si>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</si>
  <si>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</si>
  <si>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</si>
  <si>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</si>
  <si>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</si>
  <si>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</si>
  <si>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</si>
  <si>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</si>
  <si>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</si>
  <si>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</si>
  <si>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</si>
  <si>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</si>
  <si>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</si>
  <si>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</si>
  <si>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</si>
  <si>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</si>
  <si>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</si>
  <si>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</si>
  <si>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</si>
  <si>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</si>
  <si>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</si>
  <si>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</si>
  <si>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</si>
  <si>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</si>
  <si>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</si>
  <si>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</si>
  <si>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</si>
  <si>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</si>
  <si>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</si>
  <si>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</si>
  <si>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</si>
  <si>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</si>
  <si>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</si>
  <si>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</si>
  <si>
    <t>IH 1709</t>
    <phoneticPr fontId="1" type="noConversion"/>
  </si>
  <si>
    <t>IH 1710</t>
    <phoneticPr fontId="1" type="noConversion"/>
  </si>
  <si>
    <t>ETF份额</t>
    <phoneticPr fontId="1" type="noConversion"/>
  </si>
  <si>
    <t>9月</t>
    <phoneticPr fontId="1" type="noConversion"/>
  </si>
  <si>
    <t>10月</t>
    <phoneticPr fontId="1" type="noConversion"/>
  </si>
  <si>
    <t>50ETF购8月2700</t>
    <phoneticPr fontId="1" type="noConversion"/>
  </si>
  <si>
    <t>50ETF沽8月2750</t>
    <phoneticPr fontId="1" type="noConversion"/>
  </si>
  <si>
    <t>50ETF沽8月2800</t>
    <phoneticPr fontId="1" type="noConversion"/>
  </si>
  <si>
    <t>50ETF沽8月2850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</si>
</sst>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3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calcChain" Target="calcChain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68" Type="http://schemas.openxmlformats.org/officeDocument/2006/relationships/worksheet" Target="worksheets/sheet268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79" Type="http://schemas.openxmlformats.org/officeDocument/2006/relationships/worksheet" Target="worksheets/sheet279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worksheet" Target="worksheets/sheet291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3" Type="http://schemas.openxmlformats.org/officeDocument/2006/relationships/worksheet" Target="worksheets/sheet213.xml"/><Relationship Id="rId218" Type="http://schemas.openxmlformats.org/officeDocument/2006/relationships/worksheet" Target="worksheets/sheet218.xml"/><Relationship Id="rId234" Type="http://schemas.openxmlformats.org/officeDocument/2006/relationships/worksheet" Target="worksheets/sheet234.xml"/><Relationship Id="rId239" Type="http://schemas.openxmlformats.org/officeDocument/2006/relationships/worksheet" Target="worksheets/sheet239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0" Type="http://schemas.openxmlformats.org/officeDocument/2006/relationships/worksheet" Target="worksheets/sheet250.xml"/><Relationship Id="rId255" Type="http://schemas.openxmlformats.org/officeDocument/2006/relationships/worksheet" Target="worksheets/sheet255.xml"/><Relationship Id="rId271" Type="http://schemas.openxmlformats.org/officeDocument/2006/relationships/worksheet" Target="worksheets/sheet271.xml"/><Relationship Id="rId276" Type="http://schemas.openxmlformats.org/officeDocument/2006/relationships/worksheet" Target="worksheets/sheet276.xml"/><Relationship Id="rId292" Type="http://schemas.openxmlformats.org/officeDocument/2006/relationships/worksheet" Target="worksheets/sheet292.xml"/><Relationship Id="rId297" Type="http://schemas.openxmlformats.org/officeDocument/2006/relationships/styles" Target="styles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0" Type="http://schemas.openxmlformats.org/officeDocument/2006/relationships/worksheet" Target="worksheets/sheet240.xml"/><Relationship Id="rId245" Type="http://schemas.openxmlformats.org/officeDocument/2006/relationships/worksheet" Target="worksheets/sheet245.xml"/><Relationship Id="rId261" Type="http://schemas.openxmlformats.org/officeDocument/2006/relationships/worksheet" Target="worksheets/sheet261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282" Type="http://schemas.openxmlformats.org/officeDocument/2006/relationships/worksheet" Target="worksheets/sheet28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worksheet" Target="worksheets/sheet230.xml"/><Relationship Id="rId235" Type="http://schemas.openxmlformats.org/officeDocument/2006/relationships/worksheet" Target="worksheets/sheet235.xml"/><Relationship Id="rId251" Type="http://schemas.openxmlformats.org/officeDocument/2006/relationships/worksheet" Target="worksheets/sheet251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sharedStrings" Target="sharedStrings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worksheet" Target="worksheets/sheet241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theme" Target="theme/theme1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2.xml"/><Relationship Id="rId2" Type="http://schemas.openxmlformats.org/officeDocument/2006/relationships/vmlDrawing" Target="../drawings/vmlDrawing232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3.xml"/><Relationship Id="rId2" Type="http://schemas.openxmlformats.org/officeDocument/2006/relationships/vmlDrawing" Target="../drawings/vmlDrawing233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4.xml"/><Relationship Id="rId2" Type="http://schemas.openxmlformats.org/officeDocument/2006/relationships/vmlDrawing" Target="../drawings/vmlDrawing234.v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5.xml"/><Relationship Id="rId2" Type="http://schemas.openxmlformats.org/officeDocument/2006/relationships/vmlDrawing" Target="../drawings/vmlDrawing235.v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6.xml"/><Relationship Id="rId2" Type="http://schemas.openxmlformats.org/officeDocument/2006/relationships/vmlDrawing" Target="../drawings/vmlDrawing236.v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7.xml"/><Relationship Id="rId2" Type="http://schemas.openxmlformats.org/officeDocument/2006/relationships/vmlDrawing" Target="../drawings/vmlDrawing237.v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8.xml"/><Relationship Id="rId2" Type="http://schemas.openxmlformats.org/officeDocument/2006/relationships/vmlDrawing" Target="../drawings/vmlDrawing238.v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9.xml"/><Relationship Id="rId2" Type="http://schemas.openxmlformats.org/officeDocument/2006/relationships/vmlDrawing" Target="../drawings/vmlDrawing239.vml"/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0.xml"/><Relationship Id="rId2" Type="http://schemas.openxmlformats.org/officeDocument/2006/relationships/vmlDrawing" Target="../drawings/vmlDrawing240.vml"/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1.xml"/><Relationship Id="rId2" Type="http://schemas.openxmlformats.org/officeDocument/2006/relationships/vmlDrawing" Target="../drawings/vmlDrawing241.vml"/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2.xml"/><Relationship Id="rId2" Type="http://schemas.openxmlformats.org/officeDocument/2006/relationships/vmlDrawing" Target="../drawings/vmlDrawing242.vml"/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3.xml"/><Relationship Id="rId2" Type="http://schemas.openxmlformats.org/officeDocument/2006/relationships/vmlDrawing" Target="../drawings/vmlDrawing243.v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4.xml"/><Relationship Id="rId2" Type="http://schemas.openxmlformats.org/officeDocument/2006/relationships/vmlDrawing" Target="../drawings/vmlDrawing244.vml"/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5.xml"/><Relationship Id="rId2" Type="http://schemas.openxmlformats.org/officeDocument/2006/relationships/vmlDrawing" Target="../drawings/vmlDrawing245.vml"/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6.xml"/><Relationship Id="rId2" Type="http://schemas.openxmlformats.org/officeDocument/2006/relationships/vmlDrawing" Target="../drawings/vmlDrawing246.vml"/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7.xml"/><Relationship Id="rId2" Type="http://schemas.openxmlformats.org/officeDocument/2006/relationships/vmlDrawing" Target="../drawings/vmlDrawing247.vml"/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8.xml"/><Relationship Id="rId2" Type="http://schemas.openxmlformats.org/officeDocument/2006/relationships/vmlDrawing" Target="../drawings/vmlDrawing248.vml"/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9.xml"/><Relationship Id="rId2" Type="http://schemas.openxmlformats.org/officeDocument/2006/relationships/vmlDrawing" Target="../drawings/vmlDrawing249.vml"/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0.xml"/><Relationship Id="rId2" Type="http://schemas.openxmlformats.org/officeDocument/2006/relationships/vmlDrawing" Target="../drawings/vmlDrawing250.vml"/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1.xml"/><Relationship Id="rId2" Type="http://schemas.openxmlformats.org/officeDocument/2006/relationships/vmlDrawing" Target="../drawings/vmlDrawing251.vml"/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2.xml"/><Relationship Id="rId2" Type="http://schemas.openxmlformats.org/officeDocument/2006/relationships/vmlDrawing" Target="../drawings/vmlDrawing252.vml"/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3.xml"/><Relationship Id="rId2" Type="http://schemas.openxmlformats.org/officeDocument/2006/relationships/vmlDrawing" Target="../drawings/vmlDrawing253.vml"/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4.xml"/><Relationship Id="rId2" Type="http://schemas.openxmlformats.org/officeDocument/2006/relationships/vmlDrawing" Target="../drawings/vmlDrawing254.vml"/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abSelected="1" zoomScale="80" zoomScaleNormal="80" workbookViewId="0">
      <selection activeCell="A2" sqref="A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'20170905'!E10+'20170906'!E8</f>
        <v>692844.29999999981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'20170905'!B11+'20170906'!B9</f>
        <v>1202468.1100000003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'20170905'!B13+'20170906'!B12</f>
        <v>190797.61000000004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911083.62999999989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12849165</v>
      </c>
      <c r="G33" s="16" t="s">
        <v>296</v>
      </c>
      <c r="H33" s="2">
        <f>E33</f>
        <v>12849165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12641997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117381</v>
      </c>
      <c r="G35" s="40" t="s">
        <v>298</v>
      </c>
      <c r="H35" s="41">
        <f>H33+H34</f>
        <v>12854322.605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-103869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-420338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-182987</v>
      </c>
    </row>
    <row r="39" spans="1:23" x14ac:dyDescent="0.25">
      <c r="A39" s="1" t="s">
        <v>103</v>
      </c>
      <c r="B39" s="3"/>
      <c r="D39" s="1" t="s">
        <v>80</v>
      </c>
      <c r="E39" s="10">
        <v>-35547</v>
      </c>
    </row>
    <row r="40" spans="1:23" s="9" customFormat="1" x14ac:dyDescent="0.25">
      <c r="A40"/>
      <c r="B40"/>
      <c r="D40" s="1" t="s">
        <v>81</v>
      </c>
      <c r="E40" s="2">
        <v>-1706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8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23724170.859999999</v>
      </c>
      <c r="D3" s="1" t="s">
        <v>1</v>
      </c>
      <c r="E3" s="18">
        <v>48540684.880000003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137955777.90000001</v>
      </c>
      <c r="D4" s="1" t="s">
        <v>11</v>
      </c>
      <c r="E4" s="38">
        <v>9652191.0800000001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167680614.52000001</v>
      </c>
      <c r="D5" s="1" t="s">
        <v>12</v>
      </c>
      <c r="E5" s="2">
        <v>38536899.399999999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29724836.620000001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441.6</v>
      </c>
      <c r="G8" s="1"/>
    </row>
    <row r="9" spans="1:10" x14ac:dyDescent="0.25">
      <c r="A9" s="1" t="s">
        <v>82</v>
      </c>
      <c r="B9" s="2">
        <v>665.76</v>
      </c>
      <c r="D9" s="1" t="s">
        <v>88</v>
      </c>
      <c r="E9" s="3">
        <v>637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'20170823'!E10+'20170824'!E8</f>
        <v>691842.69999999984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'20170823'!B11+'20170824'!B9</f>
        <v>1198415.2300000002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723.19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'20170823'!B13+'20170824'!B12</f>
        <v>189828.04000000004</v>
      </c>
      <c r="E13" s="2"/>
      <c r="G13" s="1"/>
      <c r="H13" s="1" t="s">
        <v>30</v>
      </c>
      <c r="I13" s="15">
        <v>63250140</v>
      </c>
    </row>
    <row r="14" spans="1:10" x14ac:dyDescent="0.25">
      <c r="A14" s="1" t="s">
        <v>333</v>
      </c>
      <c r="B14" s="3">
        <v>49153788</v>
      </c>
      <c r="G14" s="1"/>
      <c r="H14" s="1" t="s">
        <v>31</v>
      </c>
      <c r="I14" s="15">
        <v>-5603580</v>
      </c>
    </row>
    <row r="15" spans="1:10" x14ac:dyDescent="0.25">
      <c r="A15" s="1"/>
      <c r="B15" s="2"/>
      <c r="G15" s="1"/>
      <c r="H15" s="1" t="s">
        <v>32</v>
      </c>
      <c r="I15" s="15">
        <f>I14+I13</f>
        <v>57646560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11694738.539999999</v>
      </c>
    </row>
    <row r="18" spans="1:22" x14ac:dyDescent="0.25">
      <c r="G18" s="1" t="s">
        <v>12</v>
      </c>
      <c r="H18" s="2"/>
      <c r="I18" s="15">
        <v>12650028</v>
      </c>
    </row>
    <row r="19" spans="1:22" x14ac:dyDescent="0.25">
      <c r="A19" s="2"/>
      <c r="G19" s="1" t="s">
        <v>24</v>
      </c>
      <c r="H19" s="2"/>
      <c r="I19" s="15">
        <f>I18+I17-I16</f>
        <v>12344766.539999999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189142705.30000001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1278422.8399999999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334</v>
      </c>
      <c r="B33" s="36">
        <v>4100</v>
      </c>
      <c r="D33" s="1" t="s">
        <v>74</v>
      </c>
      <c r="E33" s="2">
        <v>13458355</v>
      </c>
      <c r="G33" s="16" t="s">
        <v>296</v>
      </c>
      <c r="H33" s="2">
        <f>E33</f>
        <v>13458355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335</v>
      </c>
      <c r="B34" s="36">
        <v>0</v>
      </c>
      <c r="D34" s="1" t="s">
        <v>75</v>
      </c>
      <c r="E34" s="2">
        <v>13198313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7941</v>
      </c>
      <c r="D35" s="1" t="s">
        <v>76</v>
      </c>
      <c r="E35" s="2">
        <v>105667</v>
      </c>
      <c r="G35" s="40" t="s">
        <v>298</v>
      </c>
      <c r="H35" s="41">
        <f>H33+H34</f>
        <v>13463512.605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952</v>
      </c>
      <c r="D36" s="1" t="s">
        <v>77</v>
      </c>
      <c r="E36" s="2">
        <v>-217960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12993</v>
      </c>
      <c r="D37" s="1" t="s">
        <v>78</v>
      </c>
      <c r="E37" s="2">
        <v>164492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2116877</v>
      </c>
    </row>
    <row r="39" spans="1:23" x14ac:dyDescent="0.25">
      <c r="A39" s="1" t="s">
        <v>103</v>
      </c>
      <c r="B39" s="3"/>
      <c r="D39" s="1" t="s">
        <v>80</v>
      </c>
      <c r="E39" s="10">
        <v>2289</v>
      </c>
    </row>
    <row r="40" spans="1:23" s="9" customFormat="1" x14ac:dyDescent="0.25">
      <c r="A40"/>
      <c r="B40"/>
      <c r="D40" s="1" t="s">
        <v>81</v>
      </c>
      <c r="E40" s="2">
        <v>6829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ht="15.6" x14ac:dyDescent="0.25">
      <c r="A52" s="7" t="s">
        <v>109</v>
      </c>
    </row>
    <row r="53" spans="1:14" x14ac:dyDescent="0.25">
      <c r="A53" s="16" t="s">
        <v>51</v>
      </c>
      <c r="B53" s="16" t="s">
        <v>52</v>
      </c>
      <c r="C53" s="26"/>
      <c r="D53" s="16" t="s">
        <v>157</v>
      </c>
      <c r="E53" s="28" t="s">
        <v>53</v>
      </c>
      <c r="F53" s="26"/>
      <c r="G53" s="29" t="s">
        <v>54</v>
      </c>
      <c r="H53" s="29" t="s">
        <v>55</v>
      </c>
      <c r="I53" s="29" t="s">
        <v>144</v>
      </c>
    </row>
    <row r="54" spans="1:14" x14ac:dyDescent="0.25">
      <c r="A54" s="22"/>
      <c r="B54" s="22" t="s">
        <v>336</v>
      </c>
      <c r="C54" s="15"/>
      <c r="D54" s="22" t="s">
        <v>196</v>
      </c>
      <c r="E54" s="36">
        <v>90</v>
      </c>
      <c r="F54" s="15"/>
      <c r="G54" s="22">
        <v>2.7</v>
      </c>
      <c r="H54" s="36">
        <v>900000</v>
      </c>
      <c r="I54" s="36">
        <v>-2430000</v>
      </c>
    </row>
    <row r="55" spans="1:14" x14ac:dyDescent="0.25">
      <c r="A55" s="22"/>
      <c r="B55" s="22" t="s">
        <v>337</v>
      </c>
      <c r="C55" s="15"/>
      <c r="D55" s="22" t="s">
        <v>197</v>
      </c>
      <c r="E55" s="36">
        <v>49</v>
      </c>
      <c r="F55" s="15"/>
      <c r="G55" s="22">
        <v>2.75</v>
      </c>
      <c r="H55" s="36">
        <v>490000</v>
      </c>
      <c r="I55" s="36">
        <v>-1347500</v>
      </c>
    </row>
    <row r="56" spans="1:14" x14ac:dyDescent="0.25">
      <c r="A56" s="22"/>
      <c r="B56" s="22" t="s">
        <v>338</v>
      </c>
      <c r="C56" s="15"/>
      <c r="D56" s="22" t="s">
        <v>197</v>
      </c>
      <c r="E56" s="36">
        <v>30</v>
      </c>
      <c r="F56" s="15"/>
      <c r="G56" s="22">
        <v>2.8</v>
      </c>
      <c r="H56" s="36">
        <v>300000</v>
      </c>
      <c r="I56" s="36">
        <v>-840000</v>
      </c>
    </row>
    <row r="57" spans="1:14" x14ac:dyDescent="0.25">
      <c r="A57" s="22"/>
      <c r="B57" s="22" t="s">
        <v>339</v>
      </c>
      <c r="C57" s="15"/>
      <c r="D57" s="22" t="s">
        <v>197</v>
      </c>
      <c r="E57" s="36">
        <v>10</v>
      </c>
      <c r="F57" s="15"/>
      <c r="G57" s="22">
        <v>2.85</v>
      </c>
      <c r="H57" s="36">
        <v>100000</v>
      </c>
      <c r="I57" s="36">
        <v>-285000</v>
      </c>
    </row>
    <row r="58" spans="1:14" x14ac:dyDescent="0.25">
      <c r="A58" s="39" t="s">
        <v>19</v>
      </c>
      <c r="B58" s="39"/>
      <c r="C58" s="2"/>
      <c r="D58" s="2"/>
      <c r="E58" s="2"/>
      <c r="F58" s="2"/>
      <c r="G58" s="2"/>
      <c r="H58" s="28">
        <f>SUM(H54:H57)</f>
        <v>1790000</v>
      </c>
      <c r="I58" s="28">
        <f>SUM(I54:I57)</f>
        <v>-4902500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1" sqref="D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28817541.98</v>
      </c>
      <c r="D3" s="1" t="s">
        <v>1</v>
      </c>
      <c r="E3" s="18">
        <v>48361787.479999997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134059793.83</v>
      </c>
      <c r="D4" s="1" t="s">
        <v>11</v>
      </c>
      <c r="E4" s="38">
        <v>11915385.779999999</v>
      </c>
      <c r="H4" s="1" t="s">
        <v>185</v>
      </c>
      <c r="I4" s="13">
        <v>7</v>
      </c>
      <c r="J4" s="13">
        <v>-1</v>
      </c>
    </row>
    <row r="5" spans="1:10" x14ac:dyDescent="0.25">
      <c r="A5" s="1" t="s">
        <v>3</v>
      </c>
      <c r="B5" s="2">
        <v>171878539.78</v>
      </c>
      <c r="D5" s="1" t="s">
        <v>12</v>
      </c>
      <c r="E5" s="2">
        <v>36446401.700000003</v>
      </c>
      <c r="H5" s="1" t="s">
        <v>332</v>
      </c>
      <c r="I5" s="13"/>
      <c r="J5" s="13">
        <v>-3</v>
      </c>
    </row>
    <row r="6" spans="1:10" x14ac:dyDescent="0.25">
      <c r="A6" s="1" t="s">
        <v>11</v>
      </c>
      <c r="B6" s="37">
        <v>37818745.950000003</v>
      </c>
      <c r="D6" s="1" t="s">
        <v>4</v>
      </c>
      <c r="E6" s="2">
        <v>8000000</v>
      </c>
      <c r="H6" s="1" t="s">
        <v>238</v>
      </c>
      <c r="I6" s="13">
        <v>66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459.2</v>
      </c>
      <c r="G8" s="1"/>
    </row>
    <row r="9" spans="1:10" x14ac:dyDescent="0.25">
      <c r="A9" s="1" t="s">
        <v>82</v>
      </c>
      <c r="B9" s="2">
        <v>1203.97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'20170822'!E10+'20170823'!E8</f>
        <v>691401.09999999986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'20170822'!B11+'20170823'!B9</f>
        <v>1197749.4700000002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460.58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'20170822'!B13+'20170823'!B12</f>
        <v>189104.85000000003</v>
      </c>
      <c r="E13" s="2"/>
      <c r="G13" s="1"/>
      <c r="H13" s="1" t="s">
        <v>30</v>
      </c>
      <c r="I13" s="15">
        <v>62598720</v>
      </c>
    </row>
    <row r="14" spans="1:10" x14ac:dyDescent="0.25">
      <c r="B14" s="2"/>
      <c r="G14" s="1"/>
      <c r="H14" s="1" t="s">
        <v>31</v>
      </c>
      <c r="I14" s="15">
        <v>-5547300</v>
      </c>
    </row>
    <row r="15" spans="1:10" x14ac:dyDescent="0.25">
      <c r="A15" s="1"/>
      <c r="B15" s="2"/>
      <c r="G15" s="1"/>
      <c r="H15" s="1" t="s">
        <v>32</v>
      </c>
      <c r="I15" s="15">
        <f>I14+I13</f>
        <v>57051420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11218554.41</v>
      </c>
    </row>
    <row r="18" spans="1:22" x14ac:dyDescent="0.25">
      <c r="G18" s="1" t="s">
        <v>12</v>
      </c>
      <c r="H18" s="2"/>
      <c r="I18" s="15">
        <v>12519744</v>
      </c>
    </row>
    <row r="19" spans="1:22" x14ac:dyDescent="0.25">
      <c r="A19" s="2"/>
      <c r="G19" s="1" t="s">
        <v>24</v>
      </c>
      <c r="H19" s="2"/>
      <c r="I19" s="15">
        <f>I18+I17-I16</f>
        <v>11738298.41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297963.65000000002</v>
      </c>
      <c r="N21" s="2"/>
    </row>
    <row r="22" spans="1:22" x14ac:dyDescent="0.25">
      <c r="G22" s="1"/>
      <c r="H22" s="1" t="s">
        <v>39</v>
      </c>
      <c r="I22" s="15">
        <v>69971.05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395376.42000000004</v>
      </c>
    </row>
    <row r="26" spans="1:22" x14ac:dyDescent="0.25">
      <c r="A26" s="1" t="s">
        <v>71</v>
      </c>
      <c r="B26" s="2">
        <f>B4+E5+I18</f>
        <v>183025939.53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1275882.3700000001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294</v>
      </c>
      <c r="D33" s="1" t="s">
        <v>74</v>
      </c>
      <c r="E33" s="2">
        <v>13350888</v>
      </c>
      <c r="G33" s="16" t="s">
        <v>296</v>
      </c>
      <c r="H33" s="2">
        <f>E33</f>
        <v>13350888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3986</v>
      </c>
      <c r="D34" s="1" t="s">
        <v>75</v>
      </c>
      <c r="E34" s="2">
        <v>13416273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7807</v>
      </c>
      <c r="D35" s="1" t="s">
        <v>76</v>
      </c>
      <c r="E35" s="2">
        <v>149706</v>
      </c>
      <c r="G35" s="40" t="s">
        <v>298</v>
      </c>
      <c r="H35" s="41">
        <f>H33+H34</f>
        <v>13356045.605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921</v>
      </c>
      <c r="D36" s="1" t="s">
        <v>77</v>
      </c>
      <c r="E36" s="2">
        <v>372212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13008</v>
      </c>
      <c r="D37" s="1" t="s">
        <v>78</v>
      </c>
      <c r="E37" s="2">
        <v>187255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2423920</v>
      </c>
    </row>
    <row r="39" spans="1:23" x14ac:dyDescent="0.25">
      <c r="A39" s="1" t="s">
        <v>103</v>
      </c>
      <c r="B39" s="3"/>
      <c r="D39" s="1" t="s">
        <v>80</v>
      </c>
      <c r="E39" s="10">
        <v>16659</v>
      </c>
    </row>
    <row r="40" spans="1:23" s="9" customFormat="1" x14ac:dyDescent="0.25">
      <c r="A40"/>
      <c r="B40"/>
      <c r="D40" s="1" t="s">
        <v>81</v>
      </c>
      <c r="E40" s="2">
        <v>-7553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57" sqref="A5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8477878.4000000004</v>
      </c>
      <c r="D3" s="1" t="s">
        <v>1</v>
      </c>
      <c r="E3" s="18">
        <v>48415865.68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136089121.13999999</v>
      </c>
      <c r="D4" s="1" t="s">
        <v>11</v>
      </c>
      <c r="E4" s="38">
        <v>13236502.279999999</v>
      </c>
      <c r="H4" s="1" t="s">
        <v>185</v>
      </c>
      <c r="I4" s="13">
        <v>5</v>
      </c>
      <c r="J4" s="13"/>
    </row>
    <row r="5" spans="1:10" x14ac:dyDescent="0.25">
      <c r="A5" s="1" t="s">
        <v>3</v>
      </c>
      <c r="B5" s="2">
        <v>170570540.40000001</v>
      </c>
      <c r="D5" s="1" t="s">
        <v>12</v>
      </c>
      <c r="E5" s="2">
        <v>35179363.399999999</v>
      </c>
      <c r="H5" s="1" t="s">
        <v>332</v>
      </c>
      <c r="I5" s="13"/>
      <c r="J5" s="13">
        <v>-1</v>
      </c>
    </row>
    <row r="6" spans="1:10" x14ac:dyDescent="0.25">
      <c r="A6" s="1" t="s">
        <v>11</v>
      </c>
      <c r="B6" s="37">
        <v>34481419.259999998</v>
      </c>
      <c r="D6" s="1" t="s">
        <v>4</v>
      </c>
      <c r="E6" s="2">
        <v>8000000</v>
      </c>
      <c r="H6" s="1" t="s">
        <v>238</v>
      </c>
      <c r="I6" s="13">
        <v>67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2051.1999999999998</v>
      </c>
      <c r="G8" s="1"/>
    </row>
    <row r="9" spans="1:10" x14ac:dyDescent="0.25">
      <c r="A9" s="1" t="s">
        <v>82</v>
      </c>
      <c r="B9" s="2">
        <v>3540.86</v>
      </c>
      <c r="D9" s="1" t="s">
        <v>88</v>
      </c>
      <c r="E9" s="3">
        <v>1618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'20170821'!E10+'20170822'!E8</f>
        <v>690941.89999999991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'20170821'!B11+'20170822'!B9</f>
        <v>1196545.5000000002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1045.76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'20170821'!B13+'20170822'!B12</f>
        <v>188644.27000000005</v>
      </c>
      <c r="E13" s="2"/>
      <c r="G13" s="1"/>
      <c r="H13" s="1" t="s">
        <v>30</v>
      </c>
      <c r="I13" s="15">
        <v>60476700</v>
      </c>
    </row>
    <row r="14" spans="1:10" x14ac:dyDescent="0.25">
      <c r="B14" s="2"/>
      <c r="G14" s="1"/>
      <c r="H14" s="1" t="s">
        <v>31</v>
      </c>
      <c r="I14" s="15">
        <v>-3142560</v>
      </c>
    </row>
    <row r="15" spans="1:10" x14ac:dyDescent="0.25">
      <c r="A15" s="1"/>
      <c r="B15" s="2"/>
      <c r="G15" s="1"/>
      <c r="H15" s="1" t="s">
        <v>32</v>
      </c>
      <c r="I15" s="15">
        <f>I14+I13</f>
        <v>57334140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11109429.189999999</v>
      </c>
    </row>
    <row r="18" spans="1:22" x14ac:dyDescent="0.25">
      <c r="G18" s="1" t="s">
        <v>12</v>
      </c>
      <c r="H18" s="2"/>
      <c r="I18" s="15">
        <v>12104004</v>
      </c>
    </row>
    <row r="19" spans="1:22" x14ac:dyDescent="0.25">
      <c r="A19" s="2"/>
      <c r="G19" s="1" t="s">
        <v>24</v>
      </c>
      <c r="H19" s="2"/>
      <c r="I19" s="15">
        <f>I18+I17-I16</f>
        <v>11213433.189999998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297253.71000000002</v>
      </c>
      <c r="N21" s="2"/>
    </row>
    <row r="22" spans="1:22" x14ac:dyDescent="0.25">
      <c r="G22" s="1"/>
      <c r="H22" s="1" t="s">
        <v>39</v>
      </c>
      <c r="I22" s="15">
        <v>69807.27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394502.70000000007</v>
      </c>
    </row>
    <row r="26" spans="1:22" x14ac:dyDescent="0.25">
      <c r="A26" s="1" t="s">
        <v>71</v>
      </c>
      <c r="B26" s="2">
        <f>B4+E5+I18</f>
        <v>183372488.53999999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1274088.8700000001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361</v>
      </c>
      <c r="D33" s="1" t="s">
        <v>74</v>
      </c>
      <c r="E33" s="2">
        <v>13201182</v>
      </c>
      <c r="G33" s="16" t="s">
        <v>296</v>
      </c>
      <c r="H33" s="2">
        <f>E33</f>
        <v>13201182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3984</v>
      </c>
      <c r="D34" s="1" t="s">
        <v>75</v>
      </c>
      <c r="E34" s="2">
        <v>13044061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7821</v>
      </c>
      <c r="D35" s="1" t="s">
        <v>76</v>
      </c>
      <c r="E35" s="2">
        <v>-258670</v>
      </c>
      <c r="G35" s="40" t="s">
        <v>298</v>
      </c>
      <c r="H35" s="41">
        <f>H33+H34</f>
        <v>13206339.605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910</v>
      </c>
      <c r="D36" s="1" t="s">
        <v>77</v>
      </c>
      <c r="E36" s="2">
        <v>98826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13076</v>
      </c>
      <c r="D37" s="1" t="s">
        <v>78</v>
      </c>
      <c r="E37" s="2">
        <v>113865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2056832</v>
      </c>
    </row>
    <row r="39" spans="1:23" x14ac:dyDescent="0.25">
      <c r="A39" s="1" t="s">
        <v>103</v>
      </c>
      <c r="B39" s="3"/>
      <c r="D39" s="1" t="s">
        <v>80</v>
      </c>
      <c r="E39" s="10">
        <v>9313</v>
      </c>
    </row>
    <row r="40" spans="1:23" s="9" customFormat="1" x14ac:dyDescent="0.25">
      <c r="A40"/>
      <c r="B40"/>
      <c r="D40" s="1" t="s">
        <v>81</v>
      </c>
      <c r="E40" s="2">
        <v>-7725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20279549.309999999</v>
      </c>
      <c r="D3" s="1" t="s">
        <v>1</v>
      </c>
      <c r="E3" s="18">
        <v>46394593.880000003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129314886.34</v>
      </c>
      <c r="D4" s="1" t="s">
        <v>11</v>
      </c>
      <c r="E4" s="38">
        <v>10661036.279999999</v>
      </c>
      <c r="H4" s="1" t="s">
        <v>331</v>
      </c>
      <c r="I4" s="13">
        <v>5</v>
      </c>
      <c r="J4" s="13"/>
    </row>
    <row r="5" spans="1:10" x14ac:dyDescent="0.25">
      <c r="A5" s="1" t="s">
        <v>3</v>
      </c>
      <c r="B5" s="2">
        <v>170597036.21000001</v>
      </c>
      <c r="D5" s="1" t="s">
        <v>12</v>
      </c>
      <c r="E5" s="2">
        <v>35733557.600000001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41282149.869999997</v>
      </c>
      <c r="D6" s="1" t="s">
        <v>4</v>
      </c>
      <c r="E6" s="2">
        <v>8000000</v>
      </c>
      <c r="H6" s="1" t="s">
        <v>238</v>
      </c>
      <c r="I6" s="13">
        <v>69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1379.2</v>
      </c>
      <c r="G8" s="1"/>
    </row>
    <row r="9" spans="1:10" x14ac:dyDescent="0.25">
      <c r="A9" s="1" t="s">
        <v>82</v>
      </c>
      <c r="B9" s="2">
        <v>2600.56</v>
      </c>
      <c r="D9" s="1" t="s">
        <v>88</v>
      </c>
      <c r="E9" s="3">
        <v>898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'20170818'!E10+'20170821'!E8</f>
        <v>688890.7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'20170818'!B11+'20170821'!B9</f>
        <v>1193004.6400000001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1016.14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'20170818'!B13+'20170821'!B12</f>
        <v>187598.51000000004</v>
      </c>
      <c r="E13" s="2"/>
      <c r="G13" s="1"/>
      <c r="H13" s="1" t="s">
        <v>30</v>
      </c>
      <c r="I13" s="15">
        <v>62111160</v>
      </c>
    </row>
    <row r="14" spans="1:10" x14ac:dyDescent="0.25">
      <c r="B14" s="2"/>
      <c r="G14" s="1"/>
      <c r="H14" s="1" t="s">
        <v>31</v>
      </c>
      <c r="I14" s="15">
        <v>-2358720</v>
      </c>
    </row>
    <row r="15" spans="1:10" x14ac:dyDescent="0.25">
      <c r="A15" s="1"/>
      <c r="B15" s="2"/>
      <c r="G15" s="1"/>
      <c r="H15" s="1" t="s">
        <v>32</v>
      </c>
      <c r="I15" s="15">
        <f>I14+I13</f>
        <v>59752440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12852232.57</v>
      </c>
    </row>
    <row r="18" spans="1:22" x14ac:dyDescent="0.25">
      <c r="G18" s="1" t="s">
        <v>12</v>
      </c>
      <c r="H18" s="2"/>
      <c r="I18" s="15">
        <v>12422232</v>
      </c>
    </row>
    <row r="19" spans="1:22" x14ac:dyDescent="0.25">
      <c r="A19" s="2"/>
      <c r="G19" s="1" t="s">
        <v>24</v>
      </c>
      <c r="H19" s="2"/>
      <c r="I19" s="15">
        <f>I18+I17-I16</f>
        <v>13274464.57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177470675.94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903930.92999999993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1241</v>
      </c>
      <c r="D33" s="1" t="s">
        <v>74</v>
      </c>
      <c r="E33" s="2">
        <v>13459852</v>
      </c>
      <c r="G33" s="16" t="s">
        <v>296</v>
      </c>
      <c r="H33" s="2">
        <f>E33</f>
        <v>13459852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3747</v>
      </c>
      <c r="D34" s="1" t="s">
        <v>75</v>
      </c>
      <c r="E34" s="2">
        <v>12945235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7630</v>
      </c>
      <c r="D35" s="1" t="s">
        <v>76</v>
      </c>
      <c r="E35" s="2">
        <v>-20548</v>
      </c>
      <c r="G35" s="40" t="s">
        <v>298</v>
      </c>
      <c r="H35" s="41">
        <f>H33+H34</f>
        <v>13465009.605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818</v>
      </c>
      <c r="D36" s="1" t="s">
        <v>77</v>
      </c>
      <c r="E36" s="2">
        <v>-196660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13436</v>
      </c>
      <c r="D37" s="1" t="s">
        <v>78</v>
      </c>
      <c r="E37" s="2">
        <v>-9788488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3613882</v>
      </c>
    </row>
    <row r="39" spans="1:23" x14ac:dyDescent="0.25">
      <c r="A39" s="1" t="s">
        <v>103</v>
      </c>
      <c r="B39" s="3"/>
      <c r="D39" s="1" t="s">
        <v>80</v>
      </c>
      <c r="E39" s="10">
        <v>9354</v>
      </c>
    </row>
    <row r="40" spans="1:23" s="9" customFormat="1" x14ac:dyDescent="0.25">
      <c r="A40"/>
      <c r="B40"/>
      <c r="D40" s="1" t="s">
        <v>81</v>
      </c>
      <c r="E40" s="2">
        <v>-12789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17429028.890000001</v>
      </c>
      <c r="D3" s="1" t="s">
        <v>1</v>
      </c>
      <c r="E3" s="18">
        <v>46555744.079999998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131539589</v>
      </c>
      <c r="D4" s="1" t="s">
        <v>11</v>
      </c>
      <c r="E4" s="38">
        <v>10067078.68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170002266.71000001</v>
      </c>
      <c r="D5" s="1" t="s">
        <v>12</v>
      </c>
      <c r="E5" s="2">
        <v>36488665.399999999</v>
      </c>
      <c r="H5" s="1" t="s">
        <v>185</v>
      </c>
      <c r="I5" s="13">
        <v>6</v>
      </c>
      <c r="J5" s="13"/>
    </row>
    <row r="6" spans="1:10" x14ac:dyDescent="0.25">
      <c r="A6" s="1" t="s">
        <v>11</v>
      </c>
      <c r="B6" s="37">
        <v>38437872.710000001</v>
      </c>
      <c r="D6" s="1" t="s">
        <v>4</v>
      </c>
      <c r="E6" s="2">
        <v>8000000</v>
      </c>
      <c r="H6" s="1" t="s">
        <v>238</v>
      </c>
      <c r="I6" s="13">
        <v>71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180.8</v>
      </c>
      <c r="G8" s="1"/>
    </row>
    <row r="9" spans="1:10" x14ac:dyDescent="0.25">
      <c r="A9" s="1" t="s">
        <v>82</v>
      </c>
      <c r="B9" s="2">
        <v>8843.82</v>
      </c>
      <c r="D9" s="1" t="s">
        <v>88</v>
      </c>
      <c r="E9" s="3">
        <v>200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'20170817'!E10+'20170818'!E8</f>
        <v>687511.5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'20170817'!B11+'20170818'!B9</f>
        <v>1190404.08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446.18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'20170817'!B13+'20170818'!B12</f>
        <v>186582.37000000002</v>
      </c>
      <c r="E13" s="2"/>
      <c r="G13" s="1"/>
      <c r="H13" s="1" t="s">
        <v>30</v>
      </c>
      <c r="I13" s="15">
        <v>80447280</v>
      </c>
    </row>
    <row r="14" spans="1:10" x14ac:dyDescent="0.25">
      <c r="B14" s="2"/>
      <c r="G14" s="1"/>
      <c r="H14" s="1" t="s">
        <v>31</v>
      </c>
      <c r="I14" s="15">
        <v>-2343240</v>
      </c>
    </row>
    <row r="15" spans="1:10" x14ac:dyDescent="0.25">
      <c r="A15" s="1"/>
      <c r="B15" s="2"/>
      <c r="G15" s="1"/>
      <c r="H15" s="1" t="s">
        <v>32</v>
      </c>
      <c r="I15" s="15">
        <f>I14+I13</f>
        <v>78104040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8722160.3599999994</v>
      </c>
    </row>
    <row r="18" spans="1:22" x14ac:dyDescent="0.25">
      <c r="G18" s="1" t="s">
        <v>12</v>
      </c>
      <c r="H18" s="2"/>
      <c r="I18" s="15">
        <v>16074120</v>
      </c>
    </row>
    <row r="19" spans="1:22" x14ac:dyDescent="0.25">
      <c r="A19" s="2"/>
      <c r="G19" s="1" t="s">
        <v>24</v>
      </c>
      <c r="H19" s="2"/>
      <c r="I19" s="15">
        <f>I18+I17-I16</f>
        <v>12796280.359999999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295683.90999999997</v>
      </c>
      <c r="N21" s="2"/>
    </row>
    <row r="22" spans="1:22" x14ac:dyDescent="0.25">
      <c r="G22" s="1"/>
      <c r="H22" s="1" t="s">
        <v>39</v>
      </c>
      <c r="I22" s="15">
        <v>69445.11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392570.74</v>
      </c>
    </row>
    <row r="26" spans="1:22" x14ac:dyDescent="0.25">
      <c r="A26" s="1" t="s">
        <v>71</v>
      </c>
      <c r="B26" s="2">
        <f>B4+E5+I18</f>
        <v>184102374.40000001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1266664.6099999999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1965</v>
      </c>
      <c r="D33" s="1" t="s">
        <v>74</v>
      </c>
      <c r="E33" s="2">
        <v>13480399</v>
      </c>
      <c r="G33" s="16" t="s">
        <v>296</v>
      </c>
      <c r="H33" s="2">
        <f>E33</f>
        <v>13480399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3757</v>
      </c>
      <c r="D34" s="1" t="s">
        <v>75</v>
      </c>
      <c r="E34" s="2">
        <v>13141895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7610</v>
      </c>
      <c r="D35" s="1" t="s">
        <v>76</v>
      </c>
      <c r="E35" s="2">
        <v>-58953</v>
      </c>
      <c r="G35" s="40" t="s">
        <v>298</v>
      </c>
      <c r="H35" s="41">
        <f>H33+H34</f>
        <v>13485556.605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27010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14130</v>
      </c>
      <c r="D37" s="1" t="s">
        <v>78</v>
      </c>
      <c r="E37" s="2">
        <v>-4430589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2429169</v>
      </c>
    </row>
    <row r="39" spans="1:23" x14ac:dyDescent="0.25">
      <c r="A39" s="1" t="s">
        <v>103</v>
      </c>
      <c r="B39" s="3"/>
      <c r="D39" s="1" t="s">
        <v>80</v>
      </c>
      <c r="E39" s="10">
        <v>2483</v>
      </c>
    </row>
    <row r="40" spans="1:23" s="9" customFormat="1" x14ac:dyDescent="0.25">
      <c r="A40"/>
      <c r="B40"/>
      <c r="D40" s="1" t="s">
        <v>81</v>
      </c>
      <c r="E40" s="2">
        <v>-263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10753344.810000001</v>
      </c>
      <c r="D3" s="1" t="s">
        <v>1</v>
      </c>
      <c r="E3" s="18">
        <v>46511185.880000003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129639211.68000001</v>
      </c>
      <c r="D4" s="1" t="s">
        <v>11</v>
      </c>
      <c r="E4" s="38">
        <v>11209767.880000001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169396722.94</v>
      </c>
      <c r="D5" s="1" t="s">
        <v>12</v>
      </c>
      <c r="E5" s="2">
        <v>35301418</v>
      </c>
      <c r="H5" s="1" t="s">
        <v>185</v>
      </c>
      <c r="I5" s="13">
        <v>8</v>
      </c>
      <c r="J5" s="13"/>
    </row>
    <row r="6" spans="1:10" x14ac:dyDescent="0.25">
      <c r="A6" s="1" t="s">
        <v>11</v>
      </c>
      <c r="B6" s="37">
        <v>39757511.259999998</v>
      </c>
      <c r="D6" s="1" t="s">
        <v>4</v>
      </c>
      <c r="E6" s="2">
        <v>8000000</v>
      </c>
      <c r="H6" s="1" t="s">
        <v>238</v>
      </c>
      <c r="I6" s="13">
        <v>76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307.2</v>
      </c>
      <c r="G8" s="1"/>
    </row>
    <row r="9" spans="1:10" x14ac:dyDescent="0.25">
      <c r="A9" s="1" t="s">
        <v>82</v>
      </c>
      <c r="B9" s="2">
        <v>4166.45</v>
      </c>
      <c r="D9" s="1" t="s">
        <v>88</v>
      </c>
      <c r="E9" s="3">
        <v>387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'20170816'!E10+'20170817'!E8</f>
        <v>687330.7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'20170816'!B11+'20170817'!B9</f>
        <v>1181560.26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1203.73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'20170816'!B13+'20170817'!B12</f>
        <v>186136.19000000003</v>
      </c>
      <c r="E13" s="2"/>
      <c r="G13" s="1"/>
      <c r="H13" s="1" t="s">
        <v>30</v>
      </c>
      <c r="I13" s="15">
        <v>84697200</v>
      </c>
    </row>
    <row r="14" spans="1:10" x14ac:dyDescent="0.25">
      <c r="B14" s="2"/>
      <c r="G14" s="1"/>
      <c r="H14" s="1" t="s">
        <v>31</v>
      </c>
      <c r="I14" s="15">
        <v>-3106800</v>
      </c>
    </row>
    <row r="15" spans="1:10" x14ac:dyDescent="0.25">
      <c r="A15" s="1"/>
      <c r="B15" s="2"/>
      <c r="G15" s="1"/>
      <c r="H15" s="1" t="s">
        <v>32</v>
      </c>
      <c r="I15" s="15">
        <f>I14+I13</f>
        <v>81590400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7433008.5700000003</v>
      </c>
    </row>
    <row r="18" spans="1:22" x14ac:dyDescent="0.25">
      <c r="G18" s="1" t="s">
        <v>12</v>
      </c>
      <c r="H18" s="2"/>
      <c r="I18" s="15">
        <v>16939440</v>
      </c>
    </row>
    <row r="19" spans="1:22" x14ac:dyDescent="0.25">
      <c r="A19" s="2"/>
      <c r="G19" s="1" t="s">
        <v>24</v>
      </c>
      <c r="H19" s="2"/>
      <c r="I19" s="15">
        <f>I18+I17-I16</f>
        <v>12372448.57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294980.77</v>
      </c>
      <c r="N21" s="2"/>
    </row>
    <row r="22" spans="1:22" x14ac:dyDescent="0.25">
      <c r="G22" s="1"/>
      <c r="H22" s="1" t="s">
        <v>39</v>
      </c>
      <c r="I22" s="15">
        <v>69282.899999999994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391705.39</v>
      </c>
    </row>
    <row r="26" spans="1:22" x14ac:dyDescent="0.25">
      <c r="A26" s="1" t="s">
        <v>71</v>
      </c>
      <c r="B26" s="2">
        <f>B4+E5+I18</f>
        <v>181880069.68000001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1265172.28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1915</v>
      </c>
      <c r="D33" s="1" t="s">
        <v>74</v>
      </c>
      <c r="E33" s="2">
        <v>13539352</v>
      </c>
      <c r="G33" s="16" t="s">
        <v>296</v>
      </c>
      <c r="H33" s="2">
        <f>E33</f>
        <v>13539352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3723</v>
      </c>
      <c r="D34" s="1" t="s">
        <v>75</v>
      </c>
      <c r="E34" s="2">
        <v>13114885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7554</v>
      </c>
      <c r="D35" s="1" t="s">
        <v>76</v>
      </c>
      <c r="E35" s="2">
        <v>-41282</v>
      </c>
      <c r="G35" s="40" t="s">
        <v>298</v>
      </c>
      <c r="H35" s="41">
        <f>H33+H34</f>
        <v>13544509.605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-114911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13990</v>
      </c>
      <c r="D37" s="1" t="s">
        <v>78</v>
      </c>
      <c r="E37" s="2">
        <v>114722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1071617</v>
      </c>
    </row>
    <row r="39" spans="1:23" x14ac:dyDescent="0.25">
      <c r="A39" s="1" t="s">
        <v>103</v>
      </c>
      <c r="B39" s="3"/>
      <c r="D39" s="1" t="s">
        <v>80</v>
      </c>
      <c r="E39" s="10">
        <v>-3708</v>
      </c>
    </row>
    <row r="40" spans="1:23" s="9" customFormat="1" x14ac:dyDescent="0.25">
      <c r="A40"/>
      <c r="B40"/>
      <c r="D40" s="1" t="s">
        <v>81</v>
      </c>
      <c r="E40" s="2">
        <v>-6141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73" sqref="B7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34637672.469999999</v>
      </c>
      <c r="D3" s="1" t="s">
        <v>1</v>
      </c>
      <c r="E3" s="18">
        <v>48431709.079999998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135309590.25999999</v>
      </c>
      <c r="D4" s="1" t="s">
        <v>11</v>
      </c>
      <c r="E4" s="38">
        <v>12914188.279999999</v>
      </c>
      <c r="H4" s="1" t="s">
        <v>300</v>
      </c>
      <c r="I4" s="13"/>
      <c r="J4" s="13"/>
    </row>
    <row r="5" spans="1:10" x14ac:dyDescent="0.25">
      <c r="A5" s="1" t="s">
        <v>3</v>
      </c>
      <c r="B5" s="2">
        <v>169947262.72999999</v>
      </c>
      <c r="D5" s="1" t="s">
        <v>12</v>
      </c>
      <c r="E5" s="2">
        <v>35517520.799999997</v>
      </c>
      <c r="H5" s="1" t="s">
        <v>185</v>
      </c>
      <c r="I5" s="13"/>
      <c r="J5" s="13"/>
    </row>
    <row r="6" spans="1:10" x14ac:dyDescent="0.25">
      <c r="A6" s="1" t="s">
        <v>11</v>
      </c>
      <c r="B6" s="37">
        <v>34637672.469999999</v>
      </c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1286.4000000000001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920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'20170815'!E10+'20170816'!E8</f>
        <v>687023.5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'20170815'!B11+'20170816'!B9</f>
        <v>1177393.81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960.91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'20170815'!B13+'20170816'!B12</f>
        <v>184932.46000000002</v>
      </c>
      <c r="E13" s="2"/>
      <c r="G13" s="1"/>
      <c r="H13" s="1" t="s">
        <v>30</v>
      </c>
      <c r="I13" s="15">
        <v>74115960</v>
      </c>
    </row>
    <row r="14" spans="1:10" x14ac:dyDescent="0.25">
      <c r="B14" s="2"/>
      <c r="G14" s="1"/>
      <c r="H14" s="1" t="s">
        <v>31</v>
      </c>
      <c r="I14" s="15">
        <v>-3900600</v>
      </c>
    </row>
    <row r="15" spans="1:10" x14ac:dyDescent="0.25">
      <c r="A15" s="1"/>
      <c r="B15" s="2"/>
      <c r="G15" s="1"/>
      <c r="H15" s="1" t="s">
        <v>32</v>
      </c>
      <c r="I15" s="15">
        <f>I14+I13</f>
        <v>70215360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7794862.5300000003</v>
      </c>
    </row>
    <row r="18" spans="1:22" x14ac:dyDescent="0.25">
      <c r="G18" s="1" t="s">
        <v>12</v>
      </c>
      <c r="H18" s="2"/>
      <c r="I18" s="15">
        <v>14823192</v>
      </c>
    </row>
    <row r="19" spans="1:22" x14ac:dyDescent="0.25">
      <c r="A19" s="2"/>
      <c r="G19" s="1" t="s">
        <v>24</v>
      </c>
      <c r="H19" s="2"/>
      <c r="I19" s="15">
        <f>I18+I17-I16</f>
        <v>12618054.530000001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291331.06</v>
      </c>
      <c r="N21" s="2"/>
    </row>
    <row r="22" spans="1:22" x14ac:dyDescent="0.25">
      <c r="G22" s="1"/>
      <c r="H22" s="1" t="s">
        <v>39</v>
      </c>
      <c r="I22" s="15">
        <v>68440.94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387213.72</v>
      </c>
    </row>
    <row r="26" spans="1:22" x14ac:dyDescent="0.25">
      <c r="A26" s="1" t="s">
        <v>71</v>
      </c>
      <c r="B26" s="2">
        <f>B4+E5+I18</f>
        <v>185650303.06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1259169.68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1814</v>
      </c>
      <c r="D33" s="1" t="s">
        <v>74</v>
      </c>
      <c r="E33" s="2">
        <v>13580634</v>
      </c>
      <c r="G33" s="16" t="s">
        <v>296</v>
      </c>
      <c r="H33" s="2">
        <f>E33</f>
        <v>13580634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3539</v>
      </c>
      <c r="D34" s="1" t="s">
        <v>75</v>
      </c>
      <c r="E34" s="2">
        <v>13229796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7544</v>
      </c>
      <c r="D35" s="1" t="s">
        <v>76</v>
      </c>
      <c r="E35" s="2">
        <v>97837</v>
      </c>
      <c r="G35" s="40" t="s">
        <v>298</v>
      </c>
      <c r="H35" s="41">
        <f>H33+H34</f>
        <v>13585791.605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786</v>
      </c>
      <c r="D36" s="1" t="s">
        <v>77</v>
      </c>
      <c r="E36" s="2">
        <v>-54136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13683</v>
      </c>
      <c r="D37" s="1" t="s">
        <v>78</v>
      </c>
      <c r="E37" s="2">
        <v>642436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1715031</v>
      </c>
    </row>
    <row r="39" spans="1:23" x14ac:dyDescent="0.25">
      <c r="A39" s="1" t="s">
        <v>103</v>
      </c>
      <c r="B39" s="3"/>
      <c r="D39" s="1" t="s">
        <v>80</v>
      </c>
      <c r="E39" s="10">
        <v>-1854</v>
      </c>
    </row>
    <row r="40" spans="1:23" s="9" customFormat="1" x14ac:dyDescent="0.25">
      <c r="A40"/>
      <c r="B40"/>
      <c r="D40" s="1" t="s">
        <v>81</v>
      </c>
      <c r="E40" s="2">
        <v>7154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H41" sqref="H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22579034.899999999</v>
      </c>
      <c r="D3" s="1" t="s">
        <v>1</v>
      </c>
      <c r="E3" s="18">
        <v>48296114.479999997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150402537.87</v>
      </c>
      <c r="D4" s="1" t="s">
        <v>11</v>
      </c>
      <c r="E4" s="38">
        <v>13047630.48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188983356.34999999</v>
      </c>
      <c r="D5" s="1" t="s">
        <v>12</v>
      </c>
      <c r="E5" s="2">
        <v>35248484</v>
      </c>
      <c r="H5" s="1" t="s">
        <v>185</v>
      </c>
      <c r="I5" s="13">
        <v>15</v>
      </c>
      <c r="J5" s="13"/>
    </row>
    <row r="6" spans="1:10" x14ac:dyDescent="0.25">
      <c r="A6" s="1" t="s">
        <v>11</v>
      </c>
      <c r="B6" s="37">
        <v>38580818.479999997</v>
      </c>
      <c r="D6" s="1" t="s">
        <v>4</v>
      </c>
      <c r="E6" s="2">
        <v>8000000</v>
      </c>
      <c r="H6" s="1" t="s">
        <v>238</v>
      </c>
      <c r="I6" s="13">
        <v>56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173000000</v>
      </c>
      <c r="D8" s="1" t="s">
        <v>86</v>
      </c>
      <c r="E8" s="2">
        <v>2568</v>
      </c>
      <c r="G8" s="1"/>
    </row>
    <row r="9" spans="1:10" x14ac:dyDescent="0.25">
      <c r="A9" s="1" t="s">
        <v>82</v>
      </c>
      <c r="B9" s="2">
        <v>1783.58</v>
      </c>
      <c r="D9" s="1" t="s">
        <v>88</v>
      </c>
      <c r="E9" s="3">
        <v>1766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'20170814'!E10+'20170815'!E8</f>
        <v>685737.1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'20170814'!B11+'20170815'!B9</f>
        <v>1177393.81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1177.71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'20170814'!B13+'20170815'!B12</f>
        <v>183971.55000000002</v>
      </c>
      <c r="E13" s="2"/>
      <c r="G13" s="1"/>
      <c r="H13" s="1" t="s">
        <v>30</v>
      </c>
      <c r="I13" s="15">
        <v>71420400</v>
      </c>
    </row>
    <row r="14" spans="1:10" x14ac:dyDescent="0.25">
      <c r="B14" s="2"/>
      <c r="G14" s="1"/>
      <c r="H14" s="1" t="s">
        <v>31</v>
      </c>
      <c r="I14" s="15">
        <v>-4658760</v>
      </c>
    </row>
    <row r="15" spans="1:10" x14ac:dyDescent="0.25">
      <c r="A15" s="1"/>
      <c r="B15" s="2"/>
      <c r="G15" s="1"/>
      <c r="H15" s="1" t="s">
        <v>32</v>
      </c>
      <c r="I15" s="15">
        <f>I14+I13</f>
        <v>66761640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7992369.54</v>
      </c>
    </row>
    <row r="18" spans="1:22" x14ac:dyDescent="0.25">
      <c r="G18" s="1" t="s">
        <v>12</v>
      </c>
      <c r="H18" s="2"/>
      <c r="I18" s="15">
        <v>14298324</v>
      </c>
    </row>
    <row r="19" spans="1:22" x14ac:dyDescent="0.25">
      <c r="A19" s="2"/>
      <c r="G19" s="1" t="s">
        <v>24</v>
      </c>
      <c r="H19" s="2"/>
      <c r="I19" s="15">
        <f>I18+I17-I16</f>
        <v>12290693.539999999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289922.21999999997</v>
      </c>
      <c r="N21" s="2"/>
    </row>
    <row r="22" spans="1:22" x14ac:dyDescent="0.25">
      <c r="G22" s="1"/>
      <c r="H22" s="1" t="s">
        <v>39</v>
      </c>
      <c r="I22" s="15">
        <v>68115.929999999993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385479.87</v>
      </c>
    </row>
    <row r="26" spans="1:22" x14ac:dyDescent="0.25">
      <c r="A26" s="1" t="s">
        <v>71</v>
      </c>
      <c r="B26" s="2">
        <f>B4+E5+I18</f>
        <v>199949345.87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1255188.52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2360</v>
      </c>
      <c r="D33" s="1" t="s">
        <v>74</v>
      </c>
      <c r="E33" s="2">
        <v>13482798</v>
      </c>
      <c r="G33" s="16" t="s">
        <v>296</v>
      </c>
      <c r="H33" s="2">
        <f>E33</f>
        <v>13482798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3600</v>
      </c>
      <c r="D34" s="1" t="s">
        <v>75</v>
      </c>
      <c r="E34" s="2">
        <v>13283933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7601</v>
      </c>
      <c r="D35" s="1" t="s">
        <v>76</v>
      </c>
      <c r="E35" s="2">
        <v>586122</v>
      </c>
      <c r="G35" s="40" t="s">
        <v>298</v>
      </c>
      <c r="H35" s="41">
        <f>H33+H34</f>
        <v>13487955.605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796</v>
      </c>
      <c r="D36" s="1" t="s">
        <v>77</v>
      </c>
      <c r="E36" s="2">
        <v>887673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14357</v>
      </c>
      <c r="D37" s="1" t="s">
        <v>78</v>
      </c>
      <c r="E37" s="2">
        <v>1718560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665167</v>
      </c>
    </row>
    <row r="39" spans="1:23" x14ac:dyDescent="0.25">
      <c r="A39" s="1" t="s">
        <v>103</v>
      </c>
      <c r="B39" s="3"/>
      <c r="D39" s="1" t="s">
        <v>80</v>
      </c>
      <c r="E39" s="10">
        <v>-6355</v>
      </c>
    </row>
    <row r="40" spans="1:23" s="9" customFormat="1" x14ac:dyDescent="0.25">
      <c r="A40"/>
      <c r="B40"/>
      <c r="D40" s="1" t="s">
        <v>81</v>
      </c>
      <c r="E40" s="2">
        <v>-5016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E19" sqref="E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8563492.3000000007</v>
      </c>
      <c r="D3" s="1" t="s">
        <v>1</v>
      </c>
      <c r="E3" s="18">
        <v>48984253.479999997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162079587.31</v>
      </c>
      <c r="D4" s="1" t="s">
        <v>11</v>
      </c>
      <c r="E4" s="38">
        <v>11645364.48</v>
      </c>
      <c r="H4" s="1" t="s">
        <v>300</v>
      </c>
      <c r="I4" s="13">
        <v>22</v>
      </c>
      <c r="J4" s="13"/>
    </row>
    <row r="5" spans="1:10" x14ac:dyDescent="0.25">
      <c r="A5" s="1" t="s">
        <v>3</v>
      </c>
      <c r="B5" s="2">
        <v>191644996.31999999</v>
      </c>
      <c r="D5" s="1" t="s">
        <v>12</v>
      </c>
      <c r="E5" s="2">
        <v>37338889</v>
      </c>
      <c r="H5" s="1" t="s">
        <v>185</v>
      </c>
      <c r="I5" s="13">
        <v>14</v>
      </c>
      <c r="J5" s="13"/>
    </row>
    <row r="6" spans="1:10" x14ac:dyDescent="0.25">
      <c r="A6" s="1" t="s">
        <v>11</v>
      </c>
      <c r="B6" s="37">
        <v>29565409.010000002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1</v>
      </c>
      <c r="J7" s="13">
        <v>-5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1028.8</v>
      </c>
      <c r="G8" s="1"/>
    </row>
    <row r="9" spans="1:10" x14ac:dyDescent="0.25">
      <c r="A9" s="1" t="s">
        <v>82</v>
      </c>
      <c r="B9" s="2">
        <v>1916.71</v>
      </c>
      <c r="D9" s="1" t="s">
        <v>88</v>
      </c>
      <c r="E9" s="3">
        <v>1127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'20170811'!E10+'20170814'!E8</f>
        <v>683169.1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'20170811'!B11+'20170814'!B9</f>
        <v>1175610.23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774.59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'20170811'!B13+'20170814'!B12</f>
        <v>182793.84000000003</v>
      </c>
      <c r="E13" s="2"/>
      <c r="G13" s="1"/>
      <c r="H13" s="1" t="s">
        <v>30</v>
      </c>
      <c r="I13" s="15">
        <v>70958220</v>
      </c>
    </row>
    <row r="14" spans="1:10" x14ac:dyDescent="0.25">
      <c r="B14" s="2"/>
      <c r="G14" s="1"/>
      <c r="H14" s="1" t="s">
        <v>31</v>
      </c>
      <c r="I14" s="15">
        <v>-3862500</v>
      </c>
    </row>
    <row r="15" spans="1:10" x14ac:dyDescent="0.25">
      <c r="A15" s="1"/>
      <c r="B15" s="2"/>
      <c r="G15" s="1"/>
      <c r="H15" s="1" t="s">
        <v>32</v>
      </c>
      <c r="I15" s="15">
        <f>I14+I13</f>
        <v>67095720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3651911.96</v>
      </c>
    </row>
    <row r="18" spans="1:22" x14ac:dyDescent="0.25">
      <c r="G18" s="1" t="s">
        <v>12</v>
      </c>
      <c r="H18" s="2"/>
      <c r="I18" s="15">
        <v>14191644</v>
      </c>
    </row>
    <row r="19" spans="1:22" x14ac:dyDescent="0.25">
      <c r="A19" s="2"/>
      <c r="G19" s="1" t="s">
        <v>24</v>
      </c>
      <c r="H19" s="2"/>
      <c r="I19" s="15">
        <f>I18+I17-I16</f>
        <v>11843555.960000001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289534.58</v>
      </c>
      <c r="N21" s="2"/>
    </row>
    <row r="22" spans="1:22" x14ac:dyDescent="0.25">
      <c r="G22" s="1"/>
      <c r="H22" s="1" t="s">
        <v>39</v>
      </c>
      <c r="I22" s="15">
        <v>68026.509999999995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385002.81000000006</v>
      </c>
    </row>
    <row r="26" spans="1:22" x14ac:dyDescent="0.25">
      <c r="A26" s="1" t="s">
        <v>71</v>
      </c>
      <c r="B26" s="2">
        <f>B4+E5+I18</f>
        <v>213610120.31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1250965.75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2982</v>
      </c>
      <c r="D33" s="1" t="s">
        <v>74</v>
      </c>
      <c r="E33" s="2">
        <v>12896675</v>
      </c>
      <c r="G33" s="16" t="s">
        <v>296</v>
      </c>
      <c r="H33" s="2">
        <f>E33</f>
        <v>12896675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3718</v>
      </c>
      <c r="D34" s="1" t="s">
        <v>75</v>
      </c>
      <c r="E34" s="2">
        <v>12396259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8122</v>
      </c>
      <c r="D35" s="1" t="s">
        <v>76</v>
      </c>
      <c r="E35" s="2">
        <v>69403</v>
      </c>
      <c r="G35" s="40" t="s">
        <v>298</v>
      </c>
      <c r="H35" s="41">
        <f>H33+H34</f>
        <v>12901832.605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777</v>
      </c>
      <c r="D36" s="1" t="s">
        <v>77</v>
      </c>
      <c r="E36" s="2">
        <v>-11794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15599</v>
      </c>
      <c r="D37" s="1" t="s">
        <v>78</v>
      </c>
      <c r="E37" s="2">
        <v>1091536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60574</v>
      </c>
    </row>
    <row r="39" spans="1:23" x14ac:dyDescent="0.25">
      <c r="A39" s="1" t="s">
        <v>103</v>
      </c>
      <c r="B39" s="3"/>
      <c r="D39" s="1" t="s">
        <v>80</v>
      </c>
      <c r="E39" s="10">
        <v>-25383</v>
      </c>
    </row>
    <row r="40" spans="1:23" s="9" customFormat="1" x14ac:dyDescent="0.25">
      <c r="A40"/>
      <c r="B40"/>
      <c r="D40" s="1" t="s">
        <v>81</v>
      </c>
      <c r="E40" s="2">
        <v>-3256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9" sqref="E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6703967.71</v>
      </c>
      <c r="D3" s="1" t="s">
        <v>1</v>
      </c>
      <c r="E3" s="18">
        <v>52944801.280000001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164598705.63</v>
      </c>
      <c r="D4" s="1" t="s">
        <v>11</v>
      </c>
      <c r="E4" s="38">
        <v>13949643.779999999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190307526.75</v>
      </c>
      <c r="D5" s="1" t="s">
        <v>12</v>
      </c>
      <c r="E5" s="2">
        <v>38995157</v>
      </c>
      <c r="H5" s="1" t="s">
        <v>185</v>
      </c>
      <c r="I5" s="13"/>
      <c r="J5" s="13">
        <v>-3</v>
      </c>
    </row>
    <row r="6" spans="1:10" x14ac:dyDescent="0.25">
      <c r="A6" s="1" t="s">
        <v>11</v>
      </c>
      <c r="B6" s="37">
        <v>25708821.120000001</v>
      </c>
      <c r="D6" s="1" t="s">
        <v>4</v>
      </c>
      <c r="E6" s="2">
        <v>8000000</v>
      </c>
      <c r="H6" s="1" t="s">
        <v>238</v>
      </c>
      <c r="I6" s="13">
        <v>51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4</v>
      </c>
      <c r="J7" s="13"/>
    </row>
    <row r="8" spans="1:10" x14ac:dyDescent="0.25">
      <c r="A8" s="1" t="s">
        <v>5</v>
      </c>
      <c r="B8" s="2">
        <v>177000000</v>
      </c>
      <c r="D8" s="1" t="s">
        <v>86</v>
      </c>
      <c r="E8" s="2">
        <v>968</v>
      </c>
      <c r="G8" s="1"/>
    </row>
    <row r="9" spans="1:10" x14ac:dyDescent="0.25">
      <c r="A9" s="1" t="s">
        <v>82</v>
      </c>
      <c r="B9" s="2">
        <v>4853.41</v>
      </c>
      <c r="D9" s="1" t="s">
        <v>88</v>
      </c>
      <c r="E9" s="3">
        <v>717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'20170810'!E10+'20170811'!E8</f>
        <v>682140.29999999993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'20170810'!B11+'20170811'!B9</f>
        <v>1173693.52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873.98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'20170810'!B13+'20170811'!B12</f>
        <v>182019.25000000003</v>
      </c>
      <c r="E13" s="2"/>
      <c r="G13" s="1"/>
      <c r="H13" s="1" t="s">
        <v>30</v>
      </c>
      <c r="I13" s="15">
        <v>58731660</v>
      </c>
    </row>
    <row r="14" spans="1:10" x14ac:dyDescent="0.25">
      <c r="B14" s="2"/>
      <c r="G14" s="1"/>
      <c r="H14" s="1" t="s">
        <v>31</v>
      </c>
      <c r="I14" s="15">
        <v>-5486760</v>
      </c>
    </row>
    <row r="15" spans="1:10" x14ac:dyDescent="0.25">
      <c r="A15" s="1"/>
      <c r="B15" s="2"/>
      <c r="G15" s="1"/>
      <c r="H15" s="1" t="s">
        <v>32</v>
      </c>
      <c r="I15" s="15">
        <f>I14+I13</f>
        <v>53244900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6858979.9800000004</v>
      </c>
    </row>
    <row r="18" spans="1:22" x14ac:dyDescent="0.25">
      <c r="G18" s="1" t="s">
        <v>12</v>
      </c>
      <c r="H18" s="2"/>
      <c r="I18" s="15">
        <v>11746332</v>
      </c>
    </row>
    <row r="19" spans="1:22" x14ac:dyDescent="0.25">
      <c r="A19" s="2"/>
      <c r="G19" s="1" t="s">
        <v>24</v>
      </c>
      <c r="H19" s="2"/>
      <c r="I19" s="15">
        <f>I18+I17-I16</f>
        <v>12605311.98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286985.73</v>
      </c>
      <c r="N21" s="2"/>
    </row>
    <row r="22" spans="1:22" x14ac:dyDescent="0.25">
      <c r="G22" s="1"/>
      <c r="H22" s="1" t="s">
        <v>39</v>
      </c>
      <c r="I22" s="15">
        <v>67438.490000000005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381865.93999999994</v>
      </c>
    </row>
    <row r="26" spans="1:22" x14ac:dyDescent="0.25">
      <c r="A26" s="1" t="s">
        <v>71</v>
      </c>
      <c r="B26" s="2">
        <f>B4+E5+I18</f>
        <v>215340194.63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1246025.4899999998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2699</v>
      </c>
      <c r="D33" s="1" t="s">
        <v>74</v>
      </c>
      <c r="E33" s="2">
        <v>12827272</v>
      </c>
      <c r="G33" s="16" t="s">
        <v>296</v>
      </c>
      <c r="H33" s="2">
        <f>E33</f>
        <v>12827272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3405</v>
      </c>
      <c r="D34" s="1" t="s">
        <v>75</v>
      </c>
      <c r="E34" s="2">
        <v>12408053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8095</v>
      </c>
      <c r="D35" s="1" t="s">
        <v>76</v>
      </c>
      <c r="E35" s="2">
        <v>187577</v>
      </c>
      <c r="G35" s="40" t="s">
        <v>298</v>
      </c>
      <c r="H35" s="41">
        <f>H33+H34</f>
        <v>12832429.605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717</v>
      </c>
      <c r="D36" s="1" t="s">
        <v>77</v>
      </c>
      <c r="E36" s="2">
        <v>50795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14916</v>
      </c>
      <c r="D37" s="1" t="s">
        <v>78</v>
      </c>
      <c r="E37" s="2">
        <v>-42275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1226307</v>
      </c>
    </row>
    <row r="39" spans="1:23" x14ac:dyDescent="0.25">
      <c r="A39" s="1" t="s">
        <v>103</v>
      </c>
      <c r="B39" s="3"/>
      <c r="D39" s="1" t="s">
        <v>80</v>
      </c>
      <c r="E39" s="10">
        <v>-10967</v>
      </c>
    </row>
    <row r="40" spans="1:23" s="9" customFormat="1" x14ac:dyDescent="0.25">
      <c r="A40"/>
      <c r="B40"/>
      <c r="D40" s="1" t="s">
        <v>81</v>
      </c>
      <c r="E40" s="2">
        <v>-4467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G1" sqref="G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13686627.109999999</v>
      </c>
      <c r="D3" s="1" t="s">
        <v>1</v>
      </c>
      <c r="E3" s="18">
        <v>59035511.280000001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157934374.03</v>
      </c>
      <c r="D4" s="1" t="s">
        <v>11</v>
      </c>
      <c r="E4" s="38">
        <v>12474206.880000001</v>
      </c>
      <c r="H4" s="1" t="s">
        <v>185</v>
      </c>
      <c r="I4" s="13">
        <v>26</v>
      </c>
      <c r="J4" s="13">
        <v>-2</v>
      </c>
    </row>
    <row r="5" spans="1:10" x14ac:dyDescent="0.25">
      <c r="A5" s="1" t="s">
        <v>3</v>
      </c>
      <c r="B5" s="2">
        <v>180621943.47</v>
      </c>
      <c r="D5" s="1" t="s">
        <v>12</v>
      </c>
      <c r="E5" s="2">
        <v>46561304.399999999</v>
      </c>
      <c r="H5" s="1" t="s">
        <v>332</v>
      </c>
      <c r="I5" s="13">
        <v>2</v>
      </c>
      <c r="J5" s="13">
        <v>-1</v>
      </c>
    </row>
    <row r="6" spans="1:10" x14ac:dyDescent="0.25">
      <c r="A6" s="1" t="s">
        <v>11</v>
      </c>
      <c r="B6" s="37">
        <v>22687569.440000001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143000000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942.33</v>
      </c>
      <c r="D9" s="1" t="s">
        <v>88</v>
      </c>
      <c r="E9" s="3">
        <v>452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'20170904'!E10+'20170905'!E8</f>
        <v>692844.29999999981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'20170904'!B11+'20170905'!B9</f>
        <v>1202468.1100000003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485.88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'20170904'!B13+'20170905'!B12</f>
        <v>190797.61000000004</v>
      </c>
      <c r="E13" s="2"/>
      <c r="G13" s="1"/>
      <c r="H13" s="1" t="s">
        <v>30</v>
      </c>
      <c r="I13" s="15">
        <v>67714980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-8993520</v>
      </c>
    </row>
    <row r="15" spans="1:10" x14ac:dyDescent="0.25">
      <c r="A15" s="1"/>
      <c r="B15" s="2"/>
      <c r="G15" s="1"/>
      <c r="H15" s="1" t="s">
        <v>32</v>
      </c>
      <c r="I15" s="15">
        <f>I14+I13</f>
        <v>58721460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5913437.79</v>
      </c>
    </row>
    <row r="18" spans="1:22" x14ac:dyDescent="0.25">
      <c r="G18" s="1" t="s">
        <v>12</v>
      </c>
      <c r="H18" s="2"/>
      <c r="I18" s="15">
        <v>13542996</v>
      </c>
    </row>
    <row r="19" spans="1:22" x14ac:dyDescent="0.25">
      <c r="A19" s="2"/>
      <c r="G19" s="1" t="s">
        <v>24</v>
      </c>
      <c r="H19" s="2"/>
      <c r="I19" s="15">
        <f>I18+I17-I16</f>
        <v>10456433.789999999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309065.46000000002</v>
      </c>
      <c r="N21" s="2"/>
    </row>
    <row r="22" spans="1:22" x14ac:dyDescent="0.25">
      <c r="G22" s="1"/>
      <c r="H22" s="1" t="s">
        <v>39</v>
      </c>
      <c r="I22" s="15">
        <v>72532.23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409039.41000000003</v>
      </c>
    </row>
    <row r="26" spans="1:22" x14ac:dyDescent="0.25">
      <c r="A26" s="1" t="s">
        <v>71</v>
      </c>
      <c r="B26" s="2">
        <f>B4+E5+I18</f>
        <v>218038674.43000001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1292681.3199999998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3396</v>
      </c>
      <c r="D33" s="1" t="s">
        <v>74</v>
      </c>
      <c r="E33" s="2">
        <v>12731783</v>
      </c>
      <c r="G33" s="16" t="s">
        <v>296</v>
      </c>
      <c r="H33" s="2">
        <f>E33</f>
        <v>12731783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698</v>
      </c>
      <c r="D34" s="1" t="s">
        <v>75</v>
      </c>
      <c r="E34" s="2">
        <v>12745866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7642</v>
      </c>
      <c r="D35" s="1" t="s">
        <v>76</v>
      </c>
      <c r="E35" s="2">
        <v>19220</v>
      </c>
      <c r="G35" s="40" t="s">
        <v>298</v>
      </c>
      <c r="H35" s="41">
        <f>H33+H34</f>
        <v>12736940.605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1726</v>
      </c>
      <c r="D36" s="1" t="s">
        <v>77</v>
      </c>
      <c r="E36" s="2">
        <v>441370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13462</v>
      </c>
      <c r="D37" s="1" t="s">
        <v>78</v>
      </c>
      <c r="E37" s="2">
        <v>-1311118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670270</v>
      </c>
    </row>
    <row r="39" spans="1:23" x14ac:dyDescent="0.25">
      <c r="A39" s="1" t="s">
        <v>103</v>
      </c>
      <c r="B39" s="3"/>
      <c r="D39" s="1" t="s">
        <v>80</v>
      </c>
      <c r="E39" s="10">
        <v>-32905</v>
      </c>
    </row>
    <row r="40" spans="1:23" s="9" customFormat="1" x14ac:dyDescent="0.25">
      <c r="A40"/>
      <c r="B40"/>
      <c r="D40" s="1" t="s">
        <v>81</v>
      </c>
      <c r="E40" s="2">
        <v>-2344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39" sqref="D3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5406170.8799999999</v>
      </c>
      <c r="D3" s="1" t="s">
        <v>1</v>
      </c>
      <c r="E3" s="18">
        <v>53045110.280000001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173453961.74000001</v>
      </c>
      <c r="D4" s="1" t="s">
        <v>11</v>
      </c>
      <c r="E4" s="38">
        <v>12182906.880000001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190861159.46000001</v>
      </c>
      <c r="D5" s="1" t="s">
        <v>12</v>
      </c>
      <c r="E5" s="2">
        <v>40862203.399999999</v>
      </c>
      <c r="H5" s="1" t="s">
        <v>185</v>
      </c>
      <c r="I5" s="13"/>
      <c r="J5" s="13">
        <v>-7</v>
      </c>
    </row>
    <row r="6" spans="1:10" x14ac:dyDescent="0.25">
      <c r="A6" s="1" t="s">
        <v>11</v>
      </c>
      <c r="B6" s="37">
        <v>17407197.719999999</v>
      </c>
      <c r="D6" s="1" t="s">
        <v>4</v>
      </c>
      <c r="E6" s="2">
        <v>8000000</v>
      </c>
      <c r="H6" s="1" t="s">
        <v>238</v>
      </c>
      <c r="I6" s="13">
        <v>53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281.60000000000002</v>
      </c>
      <c r="G8" s="1"/>
    </row>
    <row r="9" spans="1:10" x14ac:dyDescent="0.25">
      <c r="A9" s="1" t="s">
        <v>82</v>
      </c>
      <c r="B9" s="2">
        <v>1026.8399999999999</v>
      </c>
      <c r="D9" s="1" t="s">
        <v>88</v>
      </c>
      <c r="E9" s="3">
        <v>305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'20170809'!E10+'20170810'!E8</f>
        <v>681172.29999999993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'20170809'!B11+'20170810'!B9</f>
        <v>1168840.1100000001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425.12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'20170809'!B13+'20170810'!B12</f>
        <v>181145.27000000002</v>
      </c>
      <c r="E13" s="2"/>
      <c r="G13" s="1"/>
      <c r="H13" s="1" t="s">
        <v>30</v>
      </c>
      <c r="I13" s="15">
        <v>58280340</v>
      </c>
    </row>
    <row r="14" spans="1:10" x14ac:dyDescent="0.25">
      <c r="B14" s="2"/>
      <c r="G14" s="1"/>
      <c r="H14" s="1" t="s">
        <v>31</v>
      </c>
      <c r="I14" s="15">
        <v>-7876440</v>
      </c>
    </row>
    <row r="15" spans="1:10" x14ac:dyDescent="0.25">
      <c r="A15" s="1"/>
      <c r="B15" s="2"/>
      <c r="G15" s="1"/>
      <c r="H15" s="1" t="s">
        <v>32</v>
      </c>
      <c r="I15" s="15">
        <f>I14+I13</f>
        <v>50403900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7255803.9800000004</v>
      </c>
    </row>
    <row r="18" spans="1:22" x14ac:dyDescent="0.25">
      <c r="G18" s="1" t="s">
        <v>12</v>
      </c>
      <c r="H18" s="2"/>
      <c r="I18" s="15">
        <v>11656068</v>
      </c>
    </row>
    <row r="19" spans="1:22" x14ac:dyDescent="0.25">
      <c r="A19" s="2"/>
      <c r="G19" s="1" t="s">
        <v>24</v>
      </c>
      <c r="H19" s="2"/>
      <c r="I19" s="15">
        <f>I18+I17-I16</f>
        <v>12911871.98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286045.06</v>
      </c>
      <c r="N21" s="2"/>
    </row>
    <row r="22" spans="1:22" x14ac:dyDescent="0.25">
      <c r="G22" s="1"/>
      <c r="H22" s="1" t="s">
        <v>39</v>
      </c>
      <c r="I22" s="15">
        <v>67221.490000000005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380708.27</v>
      </c>
    </row>
    <row r="26" spans="1:22" x14ac:dyDescent="0.25">
      <c r="A26" s="1" t="s">
        <v>71</v>
      </c>
      <c r="B26" s="2">
        <f>B4+E5+I18</f>
        <v>225972233.14000002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1243025.8399999999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2915</v>
      </c>
      <c r="D33" s="1" t="s">
        <v>74</v>
      </c>
      <c r="E33" s="2">
        <v>12639695</v>
      </c>
      <c r="G33" s="16" t="s">
        <v>296</v>
      </c>
      <c r="H33" s="2">
        <f>E33</f>
        <v>12639695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3404</v>
      </c>
      <c r="D34" s="1" t="s">
        <v>75</v>
      </c>
      <c r="E34" s="2">
        <v>12357259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8171</v>
      </c>
      <c r="D35" s="1" t="s">
        <v>76</v>
      </c>
      <c r="E35" s="2">
        <v>35758</v>
      </c>
      <c r="G35" s="40" t="s">
        <v>298</v>
      </c>
      <c r="H35" s="41">
        <f>H33+H34</f>
        <v>12644852.605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-197049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15195</v>
      </c>
      <c r="D37" s="1" t="s">
        <v>78</v>
      </c>
      <c r="E37" s="2">
        <v>-49602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136813</v>
      </c>
    </row>
    <row r="39" spans="1:23" x14ac:dyDescent="0.25">
      <c r="A39" s="1" t="s">
        <v>103</v>
      </c>
      <c r="B39" s="3"/>
      <c r="D39" s="1" t="s">
        <v>80</v>
      </c>
      <c r="E39" s="10">
        <v>-7832</v>
      </c>
    </row>
    <row r="40" spans="1:23" s="9" customFormat="1" x14ac:dyDescent="0.25">
      <c r="A40"/>
      <c r="B40"/>
      <c r="D40" s="1" t="s">
        <v>81</v>
      </c>
      <c r="E40" s="2">
        <v>-2598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7398614.7300000004</v>
      </c>
      <c r="D3" s="1" t="s">
        <v>1</v>
      </c>
      <c r="E3" s="18">
        <v>53070777.880000003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174638285.16999999</v>
      </c>
      <c r="D4" s="1" t="s">
        <v>11</v>
      </c>
      <c r="E4" s="38">
        <v>10594102.880000001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192037676.06999999</v>
      </c>
      <c r="D5" s="1" t="s">
        <v>12</v>
      </c>
      <c r="E5" s="2">
        <v>42476675</v>
      </c>
      <c r="H5" s="1" t="s">
        <v>185</v>
      </c>
      <c r="I5" s="13"/>
      <c r="J5" s="13">
        <v>-8</v>
      </c>
    </row>
    <row r="6" spans="1:10" x14ac:dyDescent="0.25">
      <c r="A6" s="1" t="s">
        <v>11</v>
      </c>
      <c r="B6" s="37">
        <v>17399390.899999999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540</v>
      </c>
      <c r="G8" s="1"/>
    </row>
    <row r="9" spans="1:10" x14ac:dyDescent="0.25">
      <c r="A9" s="1" t="s">
        <v>82</v>
      </c>
      <c r="B9" s="2">
        <v>776.17</v>
      </c>
      <c r="D9" s="1" t="s">
        <v>88</v>
      </c>
      <c r="E9" s="3">
        <v>479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'20170808'!E10+'20170809'!E8</f>
        <v>680890.7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'20170808'!B11+'20170809'!B9</f>
        <v>1167813.27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369.33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'20170808'!B13+'20170809'!B12</f>
        <v>180720.15000000002</v>
      </c>
      <c r="E13" s="2"/>
      <c r="G13" s="1"/>
      <c r="H13" s="1" t="s">
        <v>30</v>
      </c>
      <c r="I13" s="15">
        <v>58602960</v>
      </c>
    </row>
    <row r="14" spans="1:10" x14ac:dyDescent="0.25">
      <c r="B14" s="2"/>
      <c r="G14" s="1"/>
      <c r="H14" s="1" t="s">
        <v>31</v>
      </c>
      <c r="I14" s="15">
        <v>-8712720</v>
      </c>
    </row>
    <row r="15" spans="1:10" x14ac:dyDescent="0.25">
      <c r="A15" s="1"/>
      <c r="B15" s="2"/>
      <c r="G15" s="1"/>
      <c r="H15" s="1" t="s">
        <v>32</v>
      </c>
      <c r="I15" s="15">
        <f>I14+I13</f>
        <v>49890240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7451153.8099999996</v>
      </c>
    </row>
    <row r="18" spans="1:22" x14ac:dyDescent="0.25">
      <c r="G18" s="1" t="s">
        <v>12</v>
      </c>
      <c r="H18" s="2"/>
      <c r="I18" s="15">
        <v>11720592</v>
      </c>
    </row>
    <row r="19" spans="1:22" x14ac:dyDescent="0.25">
      <c r="A19" s="2"/>
      <c r="G19" s="1" t="s">
        <v>24</v>
      </c>
      <c r="H19" s="2"/>
      <c r="I19" s="15">
        <f>I18+I17-I16</f>
        <v>13171745.809999999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285651.31</v>
      </c>
      <c r="N21" s="2"/>
    </row>
    <row r="22" spans="1:22" x14ac:dyDescent="0.25">
      <c r="G22" s="1"/>
      <c r="H22" s="1" t="s">
        <v>39</v>
      </c>
      <c r="I22" s="15">
        <v>67130.66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380223.68999999994</v>
      </c>
    </row>
    <row r="26" spans="1:22" x14ac:dyDescent="0.25">
      <c r="A26" s="1" t="s">
        <v>71</v>
      </c>
      <c r="B26" s="2">
        <f>B4+E5+I18</f>
        <v>228835552.16999999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1241834.54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2961</v>
      </c>
      <c r="D33" s="1" t="s">
        <v>74</v>
      </c>
      <c r="E33" s="2">
        <v>12603937</v>
      </c>
      <c r="G33" s="16" t="s">
        <v>296</v>
      </c>
      <c r="H33" s="2">
        <f>E33</f>
        <v>12603937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3346</v>
      </c>
      <c r="D34" s="1" t="s">
        <v>75</v>
      </c>
      <c r="E34" s="2">
        <v>12554308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8150</v>
      </c>
      <c r="D35" s="1" t="s">
        <v>76</v>
      </c>
      <c r="E35" s="2">
        <v>158415</v>
      </c>
      <c r="G35" s="40" t="s">
        <v>298</v>
      </c>
      <c r="H35" s="41">
        <f>H33+H34</f>
        <v>12609094.605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280026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15162</v>
      </c>
      <c r="D37" s="1" t="s">
        <v>78</v>
      </c>
      <c r="E37" s="2">
        <v>-90517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307078</v>
      </c>
    </row>
    <row r="39" spans="1:23" x14ac:dyDescent="0.25">
      <c r="A39" s="1" t="s">
        <v>103</v>
      </c>
      <c r="B39" s="3"/>
      <c r="D39" s="1" t="s">
        <v>80</v>
      </c>
      <c r="E39" s="10">
        <v>-5709</v>
      </c>
    </row>
    <row r="40" spans="1:23" s="9" customFormat="1" x14ac:dyDescent="0.25">
      <c r="A40"/>
      <c r="B40"/>
      <c r="D40" s="1" t="s">
        <v>81</v>
      </c>
      <c r="E40" s="2">
        <v>-2132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7" zoomScale="80" zoomScaleNormal="80" workbookViewId="0">
      <selection activeCell="D34" sqref="D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6370331.8399999999</v>
      </c>
      <c r="D3" s="1" t="s">
        <v>1</v>
      </c>
      <c r="E3" s="18">
        <v>53499714.68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172465034.63</v>
      </c>
      <c r="D4" s="1" t="s">
        <v>11</v>
      </c>
      <c r="E4" s="38">
        <v>10279207.58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181835610.58000001</v>
      </c>
      <c r="D5" s="1" t="s">
        <v>12</v>
      </c>
      <c r="E5" s="2">
        <v>43220507.100000001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9370575.9499999993</v>
      </c>
      <c r="D6" s="1" t="s">
        <v>4</v>
      </c>
      <c r="E6" s="2">
        <v>8000000</v>
      </c>
      <c r="H6" s="1" t="s">
        <v>238</v>
      </c>
      <c r="I6" s="13">
        <v>62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167000000</v>
      </c>
      <c r="D8" s="1" t="s">
        <v>86</v>
      </c>
      <c r="E8" s="2">
        <v>524.79999999999995</v>
      </c>
      <c r="G8" s="1"/>
    </row>
    <row r="9" spans="1:10" x14ac:dyDescent="0.25">
      <c r="A9" s="1" t="s">
        <v>82</v>
      </c>
      <c r="B9" s="2">
        <v>244.11</v>
      </c>
      <c r="D9" s="1" t="s">
        <v>88</v>
      </c>
      <c r="E9" s="3">
        <v>422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'20170807'!E10+'20170808'!E8</f>
        <v>680350.7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'20170807'!B11+'20170808'!B9</f>
        <v>1167037.1000000001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677.71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'20170807'!B13+'20170808'!B12</f>
        <v>180350.82000000004</v>
      </c>
      <c r="E13" s="2"/>
      <c r="G13" s="1"/>
      <c r="H13" s="1" t="s">
        <v>30</v>
      </c>
      <c r="I13" s="15">
        <v>64964400</v>
      </c>
    </row>
    <row r="14" spans="1:10" x14ac:dyDescent="0.25">
      <c r="B14" s="2"/>
      <c r="G14" s="1"/>
      <c r="H14" s="1" t="s">
        <v>31</v>
      </c>
      <c r="I14" s="15">
        <v>-12680160</v>
      </c>
    </row>
    <row r="15" spans="1:10" x14ac:dyDescent="0.25">
      <c r="A15" s="1"/>
      <c r="B15" s="2"/>
      <c r="G15" s="1"/>
      <c r="H15" s="1" t="s">
        <v>32</v>
      </c>
      <c r="I15" s="15">
        <f>I14+I13</f>
        <v>52284240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6173981.1299999999</v>
      </c>
    </row>
    <row r="18" spans="1:22" x14ac:dyDescent="0.25">
      <c r="G18" s="1" t="s">
        <v>12</v>
      </c>
      <c r="H18" s="2"/>
      <c r="I18" s="15">
        <v>12992880</v>
      </c>
    </row>
    <row r="19" spans="1:22" x14ac:dyDescent="0.25">
      <c r="A19" s="2"/>
      <c r="G19" s="1" t="s">
        <v>24</v>
      </c>
      <c r="H19" s="2"/>
      <c r="I19" s="15">
        <f>I18+I17-I16</f>
        <v>13166861.129999999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284466.65000000002</v>
      </c>
      <c r="N21" s="2"/>
    </row>
    <row r="22" spans="1:22" x14ac:dyDescent="0.25">
      <c r="G22" s="1"/>
      <c r="H22" s="1" t="s">
        <v>39</v>
      </c>
      <c r="I22" s="15">
        <v>66857.34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378765.70999999996</v>
      </c>
    </row>
    <row r="26" spans="1:22" x14ac:dyDescent="0.25">
      <c r="A26" s="1" t="s">
        <v>71</v>
      </c>
      <c r="B26" s="2">
        <f>B4+E5+I18</f>
        <v>228678421.72999999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1239467.23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2867</v>
      </c>
      <c r="D33" s="1" t="s">
        <v>74</v>
      </c>
      <c r="E33" s="2">
        <v>12445522</v>
      </c>
      <c r="G33" s="16" t="s">
        <v>296</v>
      </c>
      <c r="H33" s="2">
        <f>E33</f>
        <v>12445522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3349</v>
      </c>
      <c r="D34" s="1" t="s">
        <v>75</v>
      </c>
      <c r="E34" s="2">
        <v>12274282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8327</v>
      </c>
      <c r="D35" s="1" t="s">
        <v>76</v>
      </c>
      <c r="E35" s="2">
        <v>181961</v>
      </c>
      <c r="G35" s="40" t="s">
        <v>298</v>
      </c>
      <c r="H35" s="41">
        <f>H33+H34</f>
        <v>12450679.605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662</v>
      </c>
      <c r="D36" s="1" t="s">
        <v>77</v>
      </c>
      <c r="E36" s="2">
        <v>371738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15205</v>
      </c>
      <c r="D37" s="1" t="s">
        <v>78</v>
      </c>
      <c r="E37" s="2">
        <v>-883550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267078</v>
      </c>
    </row>
    <row r="39" spans="1:23" x14ac:dyDescent="0.25">
      <c r="A39" s="1" t="s">
        <v>103</v>
      </c>
      <c r="B39" s="3"/>
      <c r="D39" s="1" t="s">
        <v>80</v>
      </c>
      <c r="E39" s="10">
        <v>-15892</v>
      </c>
    </row>
    <row r="40" spans="1:23" s="9" customFormat="1" x14ac:dyDescent="0.25">
      <c r="A40"/>
      <c r="B40"/>
      <c r="D40" s="1" t="s">
        <v>81</v>
      </c>
      <c r="E40" s="2">
        <v>-1791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A86" sqref="A8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11647887.880000001</v>
      </c>
      <c r="D3" s="1" t="s">
        <v>1</v>
      </c>
      <c r="E3" s="18">
        <v>53586273.479999997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169664980.97</v>
      </c>
      <c r="D4" s="1" t="s">
        <v>11</v>
      </c>
      <c r="E4" s="38">
        <v>10404607.779999999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181312868.84999999</v>
      </c>
      <c r="D5" s="1" t="s">
        <v>12</v>
      </c>
      <c r="E5" s="2">
        <v>43181665.700000003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11647887.880000001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203.2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278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'20170804'!E10+'20170807'!E8</f>
        <v>679825.89999999991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'20170804'!B11+'20170807'!B9</f>
        <v>1166792.99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765.46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'20170804'!B13+'20170807'!B12</f>
        <v>179673.11000000004</v>
      </c>
      <c r="E13" s="2"/>
      <c r="G13" s="1"/>
      <c r="H13" s="1" t="s">
        <v>30</v>
      </c>
      <c r="I13" s="15">
        <v>69679680</v>
      </c>
    </row>
    <row r="14" spans="1:10" x14ac:dyDescent="0.25">
      <c r="B14" s="2"/>
      <c r="G14" s="1"/>
      <c r="H14" s="1" t="s">
        <v>31</v>
      </c>
      <c r="I14" s="15">
        <v>-12668400</v>
      </c>
    </row>
    <row r="15" spans="1:10" x14ac:dyDescent="0.25">
      <c r="A15" s="1"/>
      <c r="B15" s="2"/>
      <c r="G15" s="1"/>
      <c r="H15" s="1" t="s">
        <v>32</v>
      </c>
      <c r="I15" s="15">
        <f>I14+I13</f>
        <v>57011280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3230108.66</v>
      </c>
    </row>
    <row r="18" spans="1:22" x14ac:dyDescent="0.25">
      <c r="G18" s="1" t="s">
        <v>12</v>
      </c>
      <c r="H18" s="2"/>
      <c r="I18" s="15">
        <v>13935936</v>
      </c>
    </row>
    <row r="19" spans="1:22" x14ac:dyDescent="0.25">
      <c r="A19" s="2"/>
      <c r="G19" s="1" t="s">
        <v>24</v>
      </c>
      <c r="H19" s="2"/>
      <c r="I19" s="15">
        <f>I18+I17-I16</f>
        <v>14166044.66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283991.84999999998</v>
      </c>
      <c r="N21" s="2"/>
    </row>
    <row r="22" spans="1:22" x14ac:dyDescent="0.25">
      <c r="G22" s="1"/>
      <c r="H22" s="1" t="s">
        <v>39</v>
      </c>
      <c r="I22" s="15">
        <v>66747.81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378181.38</v>
      </c>
    </row>
    <row r="26" spans="1:22" x14ac:dyDescent="0.25">
      <c r="A26" s="1" t="s">
        <v>71</v>
      </c>
      <c r="B26" s="2">
        <f>B4+E5+I18</f>
        <v>226782582.67000002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1237680.3900000001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2797</v>
      </c>
      <c r="D33" s="1" t="s">
        <v>74</v>
      </c>
      <c r="E33" s="2">
        <v>12263562</v>
      </c>
      <c r="G33" s="16" t="s">
        <v>296</v>
      </c>
      <c r="H33" s="2">
        <f>E33</f>
        <v>12263562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3594</v>
      </c>
      <c r="D34" s="1" t="s">
        <v>75</v>
      </c>
      <c r="E34" s="2">
        <v>11320868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8298</v>
      </c>
      <c r="D35" s="1" t="s">
        <v>76</v>
      </c>
      <c r="E35" s="2">
        <v>37568</v>
      </c>
      <c r="G35" s="40" t="s">
        <v>298</v>
      </c>
      <c r="H35" s="41">
        <f>H33+H34</f>
        <v>12268719.605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652</v>
      </c>
      <c r="D36" s="1" t="s">
        <v>77</v>
      </c>
      <c r="E36" s="2">
        <v>58695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15341</v>
      </c>
      <c r="D37" s="1" t="s">
        <v>78</v>
      </c>
      <c r="E37" s="2">
        <v>188781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331359</v>
      </c>
    </row>
    <row r="39" spans="1:23" x14ac:dyDescent="0.25">
      <c r="A39" s="1" t="s">
        <v>103</v>
      </c>
      <c r="B39" s="3"/>
      <c r="D39" s="1" t="s">
        <v>80</v>
      </c>
      <c r="E39" s="10">
        <v>-18096</v>
      </c>
    </row>
    <row r="40" spans="1:23" s="9" customFormat="1" x14ac:dyDescent="0.25">
      <c r="A40"/>
      <c r="B40"/>
      <c r="D40" s="1" t="s">
        <v>81</v>
      </c>
      <c r="E40" s="2">
        <v>-3458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43" sqref="B4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10647255.84</v>
      </c>
      <c r="D3" s="1" t="s">
        <v>1</v>
      </c>
      <c r="E3" s="18">
        <v>53510926.68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169809129.19</v>
      </c>
      <c r="D4" s="1" t="s">
        <v>11</v>
      </c>
      <c r="E4" s="38">
        <v>8898394.6799999997</v>
      </c>
      <c r="H4" s="1" t="s">
        <v>300</v>
      </c>
      <c r="I4" s="13">
        <v>23</v>
      </c>
      <c r="J4" s="13"/>
    </row>
    <row r="5" spans="1:10" x14ac:dyDescent="0.25">
      <c r="A5" s="1" t="s">
        <v>3</v>
      </c>
      <c r="B5" s="2">
        <v>180456385.03</v>
      </c>
      <c r="D5" s="1" t="s">
        <v>12</v>
      </c>
      <c r="E5" s="2">
        <v>44612532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10647255.84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635.20000000000005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798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'20170803'!E10+'20170804'!E8</f>
        <v>679622.7</v>
      </c>
      <c r="G10" s="1"/>
      <c r="H10" s="1" t="s">
        <v>42</v>
      </c>
      <c r="I10" s="3">
        <f>SUMIF(I4:I8,"&gt;=0")</f>
        <v>87</v>
      </c>
    </row>
    <row r="11" spans="1:10" x14ac:dyDescent="0.2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791.44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'20170803'!B13+'20170804'!B12</f>
        <v>178907.65000000005</v>
      </c>
      <c r="E13" s="2"/>
      <c r="G13" s="1"/>
      <c r="H13" s="1" t="s">
        <v>30</v>
      </c>
      <c r="I13" s="15">
        <v>69100380</v>
      </c>
    </row>
    <row r="14" spans="1:10" x14ac:dyDescent="0.25">
      <c r="B14" s="2"/>
      <c r="G14" s="1"/>
      <c r="H14" s="1" t="s">
        <v>31</v>
      </c>
      <c r="I14" s="15">
        <v>-13517520</v>
      </c>
    </row>
    <row r="15" spans="1:10" x14ac:dyDescent="0.25">
      <c r="A15" s="1"/>
      <c r="B15" s="2"/>
      <c r="G15" s="1"/>
      <c r="H15" s="1" t="s">
        <v>32</v>
      </c>
      <c r="I15" s="15">
        <f>I14+I13</f>
        <v>55582860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5441805.1699999999</v>
      </c>
    </row>
    <row r="18" spans="1:22" x14ac:dyDescent="0.25">
      <c r="G18" s="1" t="s">
        <v>12</v>
      </c>
      <c r="H18" s="2"/>
      <c r="I18" s="15">
        <v>13878612</v>
      </c>
    </row>
    <row r="19" spans="1:22" x14ac:dyDescent="0.25">
      <c r="A19" s="2"/>
      <c r="G19" s="1" t="s">
        <v>24</v>
      </c>
      <c r="H19" s="2"/>
      <c r="I19" s="15">
        <f>I18+I17-I16</f>
        <v>16320417.170000002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283833.57</v>
      </c>
      <c r="N21" s="2"/>
    </row>
    <row r="22" spans="1:22" x14ac:dyDescent="0.25">
      <c r="G22" s="1"/>
      <c r="H22" s="1" t="s">
        <v>39</v>
      </c>
      <c r="I22" s="15">
        <v>66711.3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377986.58999999997</v>
      </c>
    </row>
    <row r="26" spans="1:22" x14ac:dyDescent="0.25">
      <c r="A26" s="1" t="s">
        <v>71</v>
      </c>
      <c r="B26" s="2">
        <f>B4+E5+I18</f>
        <v>228300273.19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1236516.94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2743</v>
      </c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3620</v>
      </c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8294</v>
      </c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580</v>
      </c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15237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356494</v>
      </c>
    </row>
    <row r="39" spans="1:23" x14ac:dyDescent="0.2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2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25">
      <c r="B14" s="2"/>
      <c r="G14" s="1"/>
      <c r="H14" s="1" t="s">
        <v>31</v>
      </c>
      <c r="I14" s="15">
        <v>-11300160</v>
      </c>
    </row>
    <row r="15" spans="1:10" x14ac:dyDescent="0.2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9514762.4900000002</v>
      </c>
    </row>
    <row r="18" spans="1:22" x14ac:dyDescent="0.25">
      <c r="G18" s="1" t="s">
        <v>12</v>
      </c>
      <c r="H18" s="2"/>
      <c r="I18" s="15">
        <v>13720824</v>
      </c>
    </row>
    <row r="19" spans="1:22" x14ac:dyDescent="0.25">
      <c r="A19" s="2"/>
      <c r="G19" s="1" t="s">
        <v>24</v>
      </c>
      <c r="H19" s="2"/>
      <c r="I19" s="15">
        <f>I18+I17-I16</f>
        <v>20235586.490000002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283433.38</v>
      </c>
      <c r="N21" s="2"/>
    </row>
    <row r="22" spans="1:22" x14ac:dyDescent="0.25">
      <c r="G22" s="1"/>
      <c r="H22" s="1" t="s">
        <v>39</v>
      </c>
      <c r="I22" s="15">
        <v>66618.98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2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239218</v>
      </c>
    </row>
    <row r="39" spans="1:23" x14ac:dyDescent="0.2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2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2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2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25">
      <c r="B14" s="2"/>
      <c r="G14" s="1"/>
      <c r="H14" s="1" t="s">
        <v>31</v>
      </c>
      <c r="I14" s="15">
        <v>-11227920</v>
      </c>
    </row>
    <row r="15" spans="1:10" x14ac:dyDescent="0.2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9436698.4600000009</v>
      </c>
    </row>
    <row r="18" spans="1:22" x14ac:dyDescent="0.25">
      <c r="G18" s="1" t="s">
        <v>12</v>
      </c>
      <c r="H18" s="2"/>
      <c r="I18" s="15">
        <v>13482252</v>
      </c>
    </row>
    <row r="19" spans="1:22" x14ac:dyDescent="0.25">
      <c r="A19" s="2"/>
      <c r="G19" s="1" t="s">
        <v>24</v>
      </c>
      <c r="H19" s="2"/>
      <c r="I19" s="15">
        <f>I18+I17-I16</f>
        <v>19918950.460000001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283030.40999999997</v>
      </c>
      <c r="N21" s="2"/>
    </row>
    <row r="22" spans="1:22" x14ac:dyDescent="0.25">
      <c r="G22" s="1"/>
      <c r="H22" s="1" t="s">
        <v>39</v>
      </c>
      <c r="I22" s="15">
        <v>66526.009999999995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2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91216</v>
      </c>
    </row>
    <row r="39" spans="1:23" x14ac:dyDescent="0.2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2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2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2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25">
      <c r="B14" s="2"/>
      <c r="G14" s="1"/>
      <c r="H14" s="1" t="s">
        <v>31</v>
      </c>
      <c r="I14" s="15">
        <v>-11887260</v>
      </c>
    </row>
    <row r="15" spans="1:10" x14ac:dyDescent="0.2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9109968.8699999992</v>
      </c>
    </row>
    <row r="18" spans="1:22" x14ac:dyDescent="0.25">
      <c r="G18" s="1" t="s">
        <v>12</v>
      </c>
      <c r="H18" s="2"/>
      <c r="I18" s="15">
        <v>13163052</v>
      </c>
    </row>
    <row r="19" spans="1:22" x14ac:dyDescent="0.25">
      <c r="A19" s="2"/>
      <c r="G19" s="1" t="s">
        <v>24</v>
      </c>
      <c r="H19" s="2"/>
      <c r="I19" s="15">
        <f>I18+I17-I16</f>
        <v>19273020.869999997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282070.74</v>
      </c>
      <c r="N21" s="2"/>
    </row>
    <row r="22" spans="1:22" x14ac:dyDescent="0.25">
      <c r="G22" s="1"/>
      <c r="H22" s="1" t="s">
        <v>39</v>
      </c>
      <c r="I22" s="15">
        <v>66304.600000000006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2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62294</v>
      </c>
    </row>
    <row r="39" spans="1:23" x14ac:dyDescent="0.2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2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2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2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25">
      <c r="B14" s="2"/>
      <c r="G14" s="1"/>
      <c r="H14" s="1" t="s">
        <v>31</v>
      </c>
      <c r="I14" s="15">
        <v>-11859780</v>
      </c>
    </row>
    <row r="15" spans="1:10" x14ac:dyDescent="0.2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8815657.5999999996</v>
      </c>
    </row>
    <row r="18" spans="1:22" x14ac:dyDescent="0.25">
      <c r="G18" s="1" t="s">
        <v>12</v>
      </c>
      <c r="H18" s="2"/>
      <c r="I18" s="15">
        <v>13283592</v>
      </c>
    </row>
    <row r="19" spans="1:22" x14ac:dyDescent="0.25">
      <c r="A19" s="2"/>
      <c r="G19" s="1" t="s">
        <v>24</v>
      </c>
      <c r="H19" s="2"/>
      <c r="I19" s="15">
        <f>I18+I17-I16</f>
        <v>19099249.600000001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281517.07</v>
      </c>
      <c r="N21" s="2"/>
    </row>
    <row r="22" spans="1:22" x14ac:dyDescent="0.25">
      <c r="G22" s="1"/>
      <c r="H22" s="1" t="s">
        <v>39</v>
      </c>
      <c r="I22" s="15">
        <v>66176.87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2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47001</v>
      </c>
    </row>
    <row r="39" spans="1:23" x14ac:dyDescent="0.2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2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2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2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25">
      <c r="B14" s="2"/>
      <c r="G14" s="1"/>
      <c r="H14" s="1" t="s">
        <v>31</v>
      </c>
      <c r="I14" s="15">
        <v>-11860620</v>
      </c>
    </row>
    <row r="15" spans="1:10" x14ac:dyDescent="0.2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8806514.3499999996</v>
      </c>
    </row>
    <row r="18" spans="1:22" x14ac:dyDescent="0.25">
      <c r="G18" s="1" t="s">
        <v>12</v>
      </c>
      <c r="H18" s="2"/>
      <c r="I18" s="15">
        <v>13281840</v>
      </c>
    </row>
    <row r="19" spans="1:22" x14ac:dyDescent="0.25">
      <c r="A19" s="2"/>
      <c r="G19" s="1" t="s">
        <v>24</v>
      </c>
      <c r="H19" s="2"/>
      <c r="I19" s="15">
        <f>I18+I17-I16</f>
        <v>19088354.350000001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280568.81</v>
      </c>
      <c r="N21" s="2"/>
    </row>
    <row r="22" spans="1:22" x14ac:dyDescent="0.25">
      <c r="G22" s="1"/>
      <c r="H22" s="1" t="s">
        <v>322</v>
      </c>
      <c r="I22" s="15">
        <v>65958.12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2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59499</v>
      </c>
    </row>
    <row r="39" spans="1:23" x14ac:dyDescent="0.2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1" sqref="E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'20170901'!E10+'20170904'!E8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'20170901'!B11+'20170904'!B9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'20170901'!B13+'20170904'!B12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37" zoomScale="80" zoomScaleNormal="80" workbookViewId="0">
      <selection activeCell="A57" sqref="A57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2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2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25">
      <c r="B14" s="2"/>
      <c r="G14" s="1"/>
      <c r="H14" s="1" t="s">
        <v>31</v>
      </c>
      <c r="I14" s="15">
        <v>-9474480</v>
      </c>
    </row>
    <row r="15" spans="1:10" x14ac:dyDescent="0.2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8948175.8900000006</v>
      </c>
    </row>
    <row r="18" spans="1:22" x14ac:dyDescent="0.25">
      <c r="G18" s="1" t="s">
        <v>12</v>
      </c>
      <c r="H18" s="2"/>
      <c r="I18" s="15">
        <v>13081128</v>
      </c>
    </row>
    <row r="19" spans="1:22" x14ac:dyDescent="0.25">
      <c r="A19" s="2"/>
      <c r="G19" s="1" t="s">
        <v>24</v>
      </c>
      <c r="H19" s="2"/>
      <c r="I19" s="15">
        <f>I18+I17-I16</f>
        <v>19029303.890000001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279937.99</v>
      </c>
      <c r="N21" s="2"/>
    </row>
    <row r="22" spans="1:22" x14ac:dyDescent="0.25">
      <c r="G22" s="1"/>
      <c r="H22" s="1" t="s">
        <v>322</v>
      </c>
      <c r="I22" s="15">
        <v>65812.58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2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93195</v>
      </c>
    </row>
    <row r="39" spans="1:23" x14ac:dyDescent="0.2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2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5.6" x14ac:dyDescent="0.25">
      <c r="A57" s="7" t="s">
        <v>109</v>
      </c>
    </row>
    <row r="58" spans="1:14" x14ac:dyDescent="0.2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2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2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2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2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2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2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25">
      <c r="B14" s="2"/>
      <c r="G14" s="1"/>
      <c r="H14" s="1" t="s">
        <v>31</v>
      </c>
      <c r="I14" s="15">
        <v>-10320540</v>
      </c>
    </row>
    <row r="15" spans="1:10" x14ac:dyDescent="0.2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9285803.4900000002</v>
      </c>
    </row>
    <row r="18" spans="1:22" x14ac:dyDescent="0.25">
      <c r="G18" s="1" t="s">
        <v>12</v>
      </c>
      <c r="H18" s="2"/>
      <c r="I18" s="15">
        <v>13015344</v>
      </c>
    </row>
    <row r="19" spans="1:22" x14ac:dyDescent="0.25">
      <c r="A19" s="2"/>
      <c r="G19" s="1" t="s">
        <v>24</v>
      </c>
      <c r="H19" s="2"/>
      <c r="I19" s="15">
        <f>I18+I17-I16</f>
        <v>19301147.490000002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19601640.52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E3" sqref="E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2"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'20170831'!E10+'20170901'!E8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'20170831'!B11+'20170901'!B9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'20170831'!B13+'20170901'!B12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11" sqref="E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'20170830'!E10+'20170831'!E8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'20170830'!B11+'20170831'!B9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'20170830'!B13+'20170831'!B12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7" zoomScale="80" zoomScaleNormal="80" workbookViewId="0">
      <selection activeCell="A56" sqref="A56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3" zoomScale="80" zoomScaleNormal="80" workbookViewId="0">
      <selection activeCell="E11" sqref="E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'20170829'!E10+'20170830'!E8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'20170829'!B11+'20170830'!B9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'20170829'!B13+'20170830'!B12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'20170828'!E10+'20170829'!E8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'20170828'!B11+'20170829'!B9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'20170828'!B13+'20170829'!B12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28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4" zoomScale="80" zoomScaleNormal="80" workbookViewId="0">
      <selection activeCell="A56" sqref="A56:I6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3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'20170825'!E10+'20170828'!E8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'20170825'!B11+'20170828'!B9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'20170825'!B13+'20170828'!B12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13201756</v>
      </c>
      <c r="G33" s="16" t="s">
        <v>296</v>
      </c>
      <c r="H33" s="2">
        <f>E33</f>
        <v>13201756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12971196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-149577</v>
      </c>
      <c r="G35" s="40" t="s">
        <v>298</v>
      </c>
      <c r="H35" s="41">
        <f>H33+H34</f>
        <v>13206913.605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-404321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-1068776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1420888</v>
      </c>
    </row>
    <row r="39" spans="1:23" x14ac:dyDescent="0.25">
      <c r="A39" s="1" t="s">
        <v>103</v>
      </c>
      <c r="B39" s="3"/>
      <c r="D39" s="1" t="s">
        <v>80</v>
      </c>
      <c r="E39" s="10">
        <v>-21078</v>
      </c>
    </row>
    <row r="40" spans="1:23" s="9" customFormat="1" x14ac:dyDescent="0.25">
      <c r="A40"/>
      <c r="B40"/>
      <c r="D40" s="1" t="s">
        <v>81</v>
      </c>
      <c r="E40" s="2">
        <v>-6990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6" zoomScale="80" zoomScaleNormal="80" workbookViewId="0">
      <selection activeCell="E51" sqref="E5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15640381.33</v>
      </c>
      <c r="D3" s="1" t="s">
        <v>1</v>
      </c>
      <c r="E3" s="18">
        <v>46685082.479999997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142524515.62</v>
      </c>
      <c r="D4" s="1" t="s">
        <v>11</v>
      </c>
      <c r="E4" s="38">
        <v>8334193.4800000004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167168007.5</v>
      </c>
      <c r="D5" s="1" t="s">
        <v>12</v>
      </c>
      <c r="E5" s="2">
        <v>38350889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24643491.879999999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310.39999999999998</v>
      </c>
      <c r="G8" s="1"/>
    </row>
    <row r="9" spans="1:10" x14ac:dyDescent="0.25">
      <c r="A9" s="1" t="s">
        <v>82</v>
      </c>
      <c r="B9" s="2">
        <v>3110.55</v>
      </c>
      <c r="D9" s="1" t="s">
        <v>88</v>
      </c>
      <c r="E9" s="3">
        <v>410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'20170824'!E10+'20170825'!E8</f>
        <v>692153.09999999986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'20170824'!B11+'20170825'!B9</f>
        <v>1201525.7800000003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483.69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'20170824'!B13+'20170825'!B12</f>
        <v>190311.73000000004</v>
      </c>
      <c r="E13" s="2"/>
      <c r="G13" s="1"/>
      <c r="H13" s="1" t="s">
        <v>30</v>
      </c>
      <c r="I13" s="15">
        <v>62864040</v>
      </c>
    </row>
    <row r="14" spans="1:10" x14ac:dyDescent="0.25">
      <c r="A14" s="1" t="s">
        <v>333</v>
      </c>
      <c r="B14" s="3">
        <v>52825988</v>
      </c>
      <c r="G14" s="1"/>
      <c r="H14" s="1" t="s">
        <v>31</v>
      </c>
      <c r="I14" s="15">
        <v>-5573520</v>
      </c>
    </row>
    <row r="15" spans="1:10" x14ac:dyDescent="0.25">
      <c r="A15" s="1"/>
      <c r="B15" s="2"/>
      <c r="G15" s="1"/>
      <c r="H15" s="1" t="s">
        <v>32</v>
      </c>
      <c r="I15" s="15">
        <f>I14+I13</f>
        <v>57290520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8404134.5399999991</v>
      </c>
    </row>
    <row r="18" spans="1:22" x14ac:dyDescent="0.25">
      <c r="G18" s="1" t="s">
        <v>12</v>
      </c>
      <c r="H18" s="2"/>
      <c r="I18" s="15">
        <v>12584592</v>
      </c>
    </row>
    <row r="19" spans="1:22" x14ac:dyDescent="0.25">
      <c r="A19" s="2"/>
      <c r="G19" s="1" t="s">
        <v>24</v>
      </c>
      <c r="H19" s="2"/>
      <c r="I19" s="15">
        <f>I18+I17-I16</f>
        <v>11988726.539999999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193459996.62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1279216.9299999997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4167</v>
      </c>
      <c r="D33" s="1" t="s">
        <v>74</v>
      </c>
      <c r="E33" s="2">
        <v>13351333</v>
      </c>
      <c r="G33" s="16" t="s">
        <v>296</v>
      </c>
      <c r="H33" s="2">
        <f>E33</f>
        <v>13351333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60</v>
      </c>
      <c r="D34" s="1" t="s">
        <v>75</v>
      </c>
      <c r="E34" s="2">
        <v>13375518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8008</v>
      </c>
      <c r="D35" s="1" t="s">
        <v>76</v>
      </c>
      <c r="E35" s="2">
        <v>-107022</v>
      </c>
      <c r="G35" s="40" t="s">
        <v>298</v>
      </c>
      <c r="H35" s="41">
        <f>H33+H34</f>
        <v>13356490.605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1058</v>
      </c>
      <c r="D36" s="1" t="s">
        <v>77</v>
      </c>
      <c r="E36" s="2">
        <v>163075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13293</v>
      </c>
      <c r="D37" s="1" t="s">
        <v>78</v>
      </c>
      <c r="E37" s="2">
        <v>392353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1825609</v>
      </c>
    </row>
    <row r="39" spans="1:23" x14ac:dyDescent="0.25">
      <c r="A39" s="1" t="s">
        <v>103</v>
      </c>
      <c r="B39" s="3"/>
      <c r="D39" s="1" t="s">
        <v>80</v>
      </c>
      <c r="E39" s="10">
        <v>-3599</v>
      </c>
    </row>
    <row r="40" spans="1:23" s="9" customFormat="1" x14ac:dyDescent="0.25">
      <c r="A40"/>
      <c r="B40"/>
      <c r="D40" s="1" t="s">
        <v>81</v>
      </c>
      <c r="E40" s="2">
        <v>-6153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295</vt:i4>
      </vt:variant>
    </vt:vector>
  </HeadingPairs>
  <TitlesOfParts>
    <vt:vector size="295" baseType="lpstr">
      <vt:lpstr>20170906</vt:lpstr>
      <vt:lpstr>20170905</vt:lpstr>
      <vt:lpstr>20170904</vt:lpstr>
      <vt:lpstr>20170901</vt:lpstr>
      <vt:lpstr>20170831</vt:lpstr>
      <vt:lpstr>20170830</vt:lpstr>
      <vt:lpstr>20170829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2017-09-05T07:15:14Z</dcterms:modified>
</cp:coreProperties>
</file>