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drawings/drawing1.xml" ContentType="application/vnd.openxmlformats-officedocument.drawing+xml"/>
  <Override PartName="/xl/comments24.xml" ContentType="application/vnd.openxmlformats-officedocument.spreadsheetml.comments+xml"/>
  <Override PartName="/xl/drawings/drawing2.xml" ContentType="application/vnd.openxmlformats-officedocument.drawing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0" windowWidth="16392" windowHeight="6708"/>
  </bookViews>
  <sheets>
    <sheet name="20180808_Open" sheetId="67" r:id="rId1"/>
    <sheet name="20180807_Open" sheetId="66" r:id="rId2"/>
    <sheet name="20180806_Open" sheetId="65" r:id="rId3"/>
    <sheet name="20180803_Open" sheetId="64" r:id="rId4"/>
    <sheet name="20180802_Open" sheetId="63" r:id="rId5"/>
    <sheet name="20180801_Open" sheetId="62" r:id="rId6"/>
    <sheet name="20180731_Open" sheetId="61" r:id="rId7"/>
    <sheet name="20180730_Open" sheetId="60" r:id="rId8"/>
    <sheet name="20180727_Open" sheetId="59" r:id="rId9"/>
    <sheet name="20180726_Open" sheetId="58" r:id="rId10"/>
    <sheet name="20180725_Open" sheetId="57" r:id="rId11"/>
    <sheet name="20180724_Open" sheetId="56" r:id="rId12"/>
    <sheet name="20180723_Open" sheetId="55" r:id="rId13"/>
    <sheet name="20180720_Open" sheetId="54" r:id="rId14"/>
    <sheet name="20180719_Open" sheetId="53" r:id="rId15"/>
    <sheet name="20180718_Open" sheetId="52" r:id="rId16"/>
    <sheet name="20180717_Open" sheetId="51" r:id="rId17"/>
    <sheet name="20180716_Open" sheetId="50" r:id="rId18"/>
    <sheet name="20180713_Open" sheetId="49" r:id="rId19"/>
    <sheet name="20180712_Open" sheetId="48" r:id="rId20"/>
    <sheet name="20180711_Open" sheetId="47" r:id="rId21"/>
    <sheet name="20180710_Open" sheetId="46" r:id="rId22"/>
    <sheet name="20180709_Open" sheetId="45" r:id="rId23"/>
    <sheet name="20180706_Open" sheetId="44" r:id="rId24"/>
    <sheet name="20180705_Open" sheetId="43" r:id="rId25"/>
    <sheet name="20180704_Open" sheetId="42" r:id="rId26"/>
    <sheet name="20180703_Open" sheetId="41" r:id="rId27"/>
    <sheet name="20180702_Open" sheetId="40" r:id="rId28"/>
    <sheet name="20180629_Open" sheetId="39" r:id="rId29"/>
    <sheet name="20180628_Open" sheetId="38" r:id="rId30"/>
    <sheet name="20180627_Open" sheetId="37" r:id="rId31"/>
    <sheet name="20180626_Open" sheetId="36" r:id="rId32"/>
    <sheet name="20180625_Open" sheetId="35" r:id="rId33"/>
    <sheet name="20180622_Open" sheetId="34" r:id="rId34"/>
    <sheet name="20180621_Open" sheetId="33" r:id="rId35"/>
    <sheet name="20180620_Open" sheetId="32" r:id="rId36"/>
    <sheet name="20180619_Open" sheetId="31" r:id="rId37"/>
    <sheet name="20180615_Open" sheetId="30" r:id="rId38"/>
    <sheet name="20180614_Open" sheetId="29" r:id="rId39"/>
    <sheet name="20180613_Open" sheetId="28" r:id="rId40"/>
    <sheet name="20180612_Open" sheetId="27" r:id="rId41"/>
    <sheet name="20180611_Open" sheetId="26" r:id="rId42"/>
    <sheet name="20180608_Open" sheetId="25" r:id="rId43"/>
    <sheet name="20180607_Open " sheetId="24" r:id="rId44"/>
    <sheet name="20180606_Open" sheetId="23" r:id="rId45"/>
    <sheet name="20180605_Open" sheetId="22" r:id="rId46"/>
    <sheet name="20180604_Open" sheetId="21" r:id="rId47"/>
    <sheet name="20180601_Open" sheetId="20" r:id="rId48"/>
    <sheet name="20180531_Open" sheetId="19" r:id="rId49"/>
    <sheet name="20180530_Open" sheetId="18" r:id="rId50"/>
    <sheet name="20180529_Open " sheetId="17" r:id="rId51"/>
    <sheet name="20180528_Open" sheetId="16" r:id="rId52"/>
    <sheet name="20180525_Open" sheetId="15" r:id="rId53"/>
    <sheet name="20180524_Open" sheetId="14" r:id="rId54"/>
    <sheet name="20180523_Open" sheetId="13" r:id="rId55"/>
    <sheet name="20180522_Open" sheetId="12" r:id="rId56"/>
    <sheet name="20180521_Open" sheetId="11" r:id="rId57"/>
    <sheet name="20180518_Open" sheetId="10" r:id="rId58"/>
    <sheet name="20180517_Open" sheetId="9" r:id="rId59"/>
    <sheet name="20180516_Open" sheetId="8" r:id="rId60"/>
    <sheet name="20180515_Open" sheetId="7" r:id="rId61"/>
    <sheet name="20180514_Open " sheetId="6" r:id="rId62"/>
    <sheet name="20180511_Open" sheetId="5" r:id="rId63"/>
    <sheet name="20180510_Open" sheetId="4" r:id="rId64"/>
    <sheet name="20180509_Open" sheetId="3" r:id="rId65"/>
    <sheet name="20180508_Open" sheetId="2" r:id="rId66"/>
  </sheets>
  <calcPr calcId="162913"/>
</workbook>
</file>

<file path=xl/calcChain.xml><?xml version="1.0" encoding="utf-8"?>
<calcChain xmlns="http://schemas.openxmlformats.org/spreadsheetml/2006/main">
  <c r="E61" i="67" l="1"/>
  <c r="E55" i="67"/>
  <c r="E47" i="67"/>
  <c r="B47" i="67"/>
  <c r="E44" i="67"/>
  <c r="B38" i="67"/>
  <c r="B28" i="67"/>
  <c r="B26" i="67"/>
  <c r="B25" i="67"/>
  <c r="I24" i="67"/>
  <c r="I19" i="67"/>
  <c r="I15" i="67"/>
  <c r="I11" i="67"/>
  <c r="I10" i="67"/>
  <c r="B5" i="67"/>
  <c r="E61" i="66" l="1"/>
  <c r="E55" i="66"/>
  <c r="E47" i="66" l="1"/>
  <c r="B47" i="66"/>
  <c r="E44" i="66"/>
  <c r="B38" i="66"/>
  <c r="B28" i="66"/>
  <c r="B26" i="66"/>
  <c r="B25" i="66"/>
  <c r="I24" i="66"/>
  <c r="I19" i="66"/>
  <c r="I15" i="66"/>
  <c r="I11" i="66"/>
  <c r="I10" i="66"/>
  <c r="B5" i="66"/>
  <c r="E59" i="65" l="1"/>
  <c r="E54" i="65"/>
  <c r="E47" i="65"/>
  <c r="B47" i="65"/>
  <c r="E44" i="65"/>
  <c r="B38" i="65"/>
  <c r="B28" i="65"/>
  <c r="B26" i="65"/>
  <c r="B25" i="65"/>
  <c r="I24" i="65"/>
  <c r="I19" i="65"/>
  <c r="I15" i="65"/>
  <c r="I11" i="65"/>
  <c r="I10" i="65"/>
  <c r="B5" i="65"/>
  <c r="E59" i="64" l="1"/>
  <c r="E54" i="64"/>
  <c r="E47" i="64"/>
  <c r="B47" i="64"/>
  <c r="E44" i="64"/>
  <c r="B38" i="64"/>
  <c r="B28" i="64"/>
  <c r="B26" i="64"/>
  <c r="B25" i="64"/>
  <c r="I24" i="64"/>
  <c r="I19" i="64"/>
  <c r="I15" i="64"/>
  <c r="I11" i="64"/>
  <c r="I10" i="64"/>
  <c r="B5" i="64"/>
  <c r="E59" i="63" l="1"/>
  <c r="E54" i="63"/>
  <c r="E47" i="63"/>
  <c r="B47" i="63"/>
  <c r="E44" i="63"/>
  <c r="B38" i="63"/>
  <c r="B28" i="63"/>
  <c r="B26" i="63"/>
  <c r="B25" i="63"/>
  <c r="I24" i="63"/>
  <c r="I19" i="63"/>
  <c r="I15" i="63"/>
  <c r="I11" i="63"/>
  <c r="I10" i="63"/>
  <c r="B5" i="63"/>
  <c r="E59" i="62" l="1"/>
  <c r="E54" i="62"/>
  <c r="E47" i="62"/>
  <c r="B47" i="62"/>
  <c r="E44" i="62"/>
  <c r="B38" i="62"/>
  <c r="B28" i="62"/>
  <c r="B26" i="62"/>
  <c r="B25" i="62"/>
  <c r="I24" i="62"/>
  <c r="I19" i="62"/>
  <c r="I15" i="62"/>
  <c r="I11" i="62"/>
  <c r="I10" i="62"/>
  <c r="B5" i="62"/>
  <c r="E59" i="61" l="1"/>
  <c r="E54" i="61"/>
  <c r="E47" i="61"/>
  <c r="B47" i="61"/>
  <c r="E44" i="61"/>
  <c r="B38" i="61"/>
  <c r="B28" i="61"/>
  <c r="B26" i="61"/>
  <c r="B25" i="61"/>
  <c r="I24" i="61"/>
  <c r="I19" i="61"/>
  <c r="I15" i="61"/>
  <c r="I11" i="61"/>
  <c r="I10" i="61"/>
  <c r="B5" i="61"/>
  <c r="E59" i="60" l="1"/>
  <c r="E54" i="60"/>
  <c r="E47" i="60"/>
  <c r="B47" i="60"/>
  <c r="E44" i="60"/>
  <c r="B38" i="60"/>
  <c r="B28" i="60"/>
  <c r="B26" i="60"/>
  <c r="B25" i="60"/>
  <c r="I24" i="60"/>
  <c r="I19" i="60"/>
  <c r="I15" i="60"/>
  <c r="I11" i="60"/>
  <c r="I10" i="60"/>
  <c r="B5" i="60"/>
  <c r="B38" i="59" l="1"/>
  <c r="E59" i="59"/>
  <c r="E54" i="59"/>
  <c r="E47" i="59"/>
  <c r="B47" i="59"/>
  <c r="E44" i="59"/>
  <c r="B28" i="59"/>
  <c r="B26" i="59"/>
  <c r="B25" i="59"/>
  <c r="I24" i="59"/>
  <c r="I19" i="59"/>
  <c r="I15" i="59"/>
  <c r="I11" i="59"/>
  <c r="I10" i="59"/>
  <c r="B5" i="59"/>
  <c r="E59" i="58" l="1"/>
  <c r="E54" i="58"/>
  <c r="E47" i="58"/>
  <c r="B47" i="58"/>
  <c r="E44" i="58"/>
  <c r="B38" i="58"/>
  <c r="B28" i="58"/>
  <c r="B26" i="58"/>
  <c r="B25" i="58"/>
  <c r="I24" i="58"/>
  <c r="I19" i="58"/>
  <c r="I15" i="58"/>
  <c r="I11" i="58"/>
  <c r="I10" i="58"/>
  <c r="B5" i="58"/>
  <c r="E59" i="57" l="1"/>
  <c r="E54" i="57"/>
  <c r="E47" i="57"/>
  <c r="B47" i="57"/>
  <c r="E44" i="57"/>
  <c r="B38" i="57"/>
  <c r="B28" i="57"/>
  <c r="B26" i="57"/>
  <c r="B25" i="57"/>
  <c r="I24" i="57"/>
  <c r="I19" i="57"/>
  <c r="I15" i="57"/>
  <c r="I11" i="57"/>
  <c r="I10" i="57"/>
  <c r="B5" i="57"/>
  <c r="B26" i="56"/>
  <c r="E59" i="56" l="1"/>
  <c r="E54" i="56"/>
  <c r="E47" i="56"/>
  <c r="B47" i="56"/>
  <c r="E44" i="56"/>
  <c r="B38" i="56"/>
  <c r="B28" i="56"/>
  <c r="B25" i="56"/>
  <c r="I24" i="56"/>
  <c r="I19" i="56"/>
  <c r="I15" i="56"/>
  <c r="I11" i="56"/>
  <c r="I10" i="56"/>
  <c r="B5" i="56"/>
  <c r="E59" i="55" l="1"/>
  <c r="E54" i="55"/>
  <c r="E47" i="55"/>
  <c r="B47" i="55"/>
  <c r="E44" i="55"/>
  <c r="B38" i="55"/>
  <c r="B28" i="55"/>
  <c r="B26" i="55"/>
  <c r="B25" i="55"/>
  <c r="I24" i="55"/>
  <c r="I19" i="55"/>
  <c r="I15" i="55"/>
  <c r="I11" i="55"/>
  <c r="I10" i="55"/>
  <c r="B5" i="55"/>
  <c r="E59" i="54" l="1"/>
  <c r="E54" i="54"/>
  <c r="E47" i="54"/>
  <c r="B47" i="54"/>
  <c r="E44" i="54"/>
  <c r="B38" i="54"/>
  <c r="B28" i="54"/>
  <c r="B26" i="54"/>
  <c r="B25" i="54"/>
  <c r="I24" i="54"/>
  <c r="I19" i="54"/>
  <c r="I15" i="54"/>
  <c r="I11" i="54"/>
  <c r="I10" i="54"/>
  <c r="B5" i="54"/>
  <c r="E59" i="53" l="1"/>
  <c r="E54" i="53"/>
  <c r="E47" i="53"/>
  <c r="B47" i="53"/>
  <c r="E44" i="53"/>
  <c r="B38" i="53"/>
  <c r="B28" i="53"/>
  <c r="B26" i="53"/>
  <c r="B25" i="53"/>
  <c r="I24" i="53"/>
  <c r="I19" i="53"/>
  <c r="I15" i="53"/>
  <c r="I11" i="53"/>
  <c r="I10" i="53"/>
  <c r="B5" i="53"/>
  <c r="E59" i="52" l="1"/>
  <c r="E54" i="52"/>
  <c r="E47" i="52"/>
  <c r="B47" i="52"/>
  <c r="E44" i="52"/>
  <c r="B38" i="52"/>
  <c r="B28" i="52"/>
  <c r="B26" i="52"/>
  <c r="B25" i="52"/>
  <c r="I24" i="52"/>
  <c r="I19" i="52"/>
  <c r="I15" i="52"/>
  <c r="I11" i="52"/>
  <c r="I10" i="52"/>
  <c r="B5" i="52"/>
  <c r="I24" i="51" l="1"/>
  <c r="E59" i="51"/>
  <c r="E54" i="51"/>
  <c r="E47" i="51"/>
  <c r="B47" i="51"/>
  <c r="E44" i="51"/>
  <c r="B38" i="51"/>
  <c r="B28" i="51"/>
  <c r="B26" i="51"/>
  <c r="B25" i="51"/>
  <c r="I19" i="51"/>
  <c r="I15" i="51"/>
  <c r="I11" i="51"/>
  <c r="I10" i="51"/>
  <c r="B5" i="51"/>
  <c r="E59" i="50" l="1"/>
  <c r="E54" i="50"/>
  <c r="E47" i="50"/>
  <c r="B47" i="50"/>
  <c r="E44" i="50"/>
  <c r="B38" i="50"/>
  <c r="B28" i="50"/>
  <c r="B26" i="50"/>
  <c r="B25" i="50"/>
  <c r="I24" i="50"/>
  <c r="I19" i="50"/>
  <c r="I15" i="50"/>
  <c r="I11" i="50"/>
  <c r="I10" i="50"/>
  <c r="B5" i="50"/>
  <c r="E59" i="49" l="1"/>
  <c r="E54" i="49"/>
  <c r="E47" i="49"/>
  <c r="B47" i="49"/>
  <c r="E44" i="49"/>
  <c r="B38" i="49"/>
  <c r="B28" i="49"/>
  <c r="B26" i="49"/>
  <c r="B25" i="49"/>
  <c r="I24" i="49"/>
  <c r="I19" i="49"/>
  <c r="I15" i="49"/>
  <c r="I11" i="49"/>
  <c r="I10" i="49"/>
  <c r="B5" i="49"/>
  <c r="E59" i="48" l="1"/>
  <c r="E54" i="48"/>
  <c r="E47" i="48"/>
  <c r="B47" i="48"/>
  <c r="E44" i="48"/>
  <c r="B38" i="48"/>
  <c r="B28" i="48"/>
  <c r="B26" i="48"/>
  <c r="B25" i="48"/>
  <c r="I24" i="48"/>
  <c r="I19" i="48"/>
  <c r="I15" i="48"/>
  <c r="I11" i="48"/>
  <c r="I10" i="48"/>
  <c r="B5" i="48"/>
  <c r="E59" i="47" l="1"/>
  <c r="E54" i="47"/>
  <c r="E47" i="47"/>
  <c r="B47" i="47"/>
  <c r="E44" i="47"/>
  <c r="B38" i="47"/>
  <c r="B28" i="47"/>
  <c r="B26" i="47"/>
  <c r="B25" i="47"/>
  <c r="I24" i="47"/>
  <c r="I19" i="47"/>
  <c r="I15" i="47"/>
  <c r="I11" i="47"/>
  <c r="I10" i="47"/>
  <c r="B5" i="47"/>
  <c r="E59" i="46" l="1"/>
  <c r="E54" i="46"/>
  <c r="E47" i="46"/>
  <c r="B47" i="46"/>
  <c r="E44" i="46"/>
  <c r="B38" i="46"/>
  <c r="B28" i="46"/>
  <c r="B26" i="46"/>
  <c r="B25" i="46"/>
  <c r="I24" i="46"/>
  <c r="I19" i="46"/>
  <c r="I15" i="46"/>
  <c r="I11" i="46"/>
  <c r="I10" i="46"/>
  <c r="B5" i="46"/>
  <c r="E59" i="45" l="1"/>
  <c r="E54" i="45"/>
  <c r="E47" i="45"/>
  <c r="B47" i="45"/>
  <c r="E44" i="45"/>
  <c r="B38" i="45"/>
  <c r="B28" i="45"/>
  <c r="B26" i="45"/>
  <c r="B25" i="45"/>
  <c r="I24" i="45"/>
  <c r="I19" i="45"/>
  <c r="I15" i="45"/>
  <c r="I11" i="45"/>
  <c r="I10" i="45"/>
  <c r="B5" i="45"/>
  <c r="E59" i="44" l="1"/>
  <c r="E54" i="44"/>
  <c r="E47" i="44"/>
  <c r="B47" i="44"/>
  <c r="E44" i="44"/>
  <c r="B38" i="44"/>
  <c r="B28" i="44"/>
  <c r="B26" i="44"/>
  <c r="B25" i="44"/>
  <c r="I24" i="44"/>
  <c r="I19" i="44"/>
  <c r="I15" i="44"/>
  <c r="I11" i="44"/>
  <c r="I10" i="44"/>
  <c r="B5" i="44"/>
  <c r="E59" i="43" l="1"/>
  <c r="E54" i="43"/>
  <c r="I24" i="42" l="1"/>
  <c r="E47" i="43"/>
  <c r="B47" i="43"/>
  <c r="E44" i="43"/>
  <c r="B38" i="43"/>
  <c r="B28" i="43"/>
  <c r="B26" i="43"/>
  <c r="B25" i="43"/>
  <c r="I24" i="43"/>
  <c r="I19" i="43"/>
  <c r="I15" i="43"/>
  <c r="I11" i="43"/>
  <c r="I10" i="43"/>
  <c r="B5" i="43"/>
  <c r="B26" i="42"/>
  <c r="E47" i="42" l="1"/>
  <c r="B47" i="42"/>
  <c r="E44" i="42"/>
  <c r="B38" i="42"/>
  <c r="B28" i="42"/>
  <c r="B25" i="42"/>
  <c r="I19" i="42"/>
  <c r="I15" i="42"/>
  <c r="I11" i="42"/>
  <c r="I10" i="42"/>
  <c r="B5" i="42"/>
  <c r="B28" i="41" l="1"/>
  <c r="I24" i="41" l="1"/>
  <c r="E47" i="41"/>
  <c r="B47" i="41"/>
  <c r="E44" i="41"/>
  <c r="B38" i="41"/>
  <c r="B26" i="41"/>
  <c r="B25" i="41"/>
  <c r="I19" i="41"/>
  <c r="I15" i="41"/>
  <c r="I11" i="41"/>
  <c r="I10" i="41"/>
  <c r="B5" i="41"/>
  <c r="E47" i="40" l="1"/>
  <c r="B47" i="40"/>
  <c r="E44" i="40"/>
  <c r="B38" i="40"/>
  <c r="B28" i="40"/>
  <c r="B26" i="40"/>
  <c r="B25" i="40"/>
  <c r="I24" i="40"/>
  <c r="I19" i="40"/>
  <c r="I15" i="40"/>
  <c r="I11" i="40"/>
  <c r="I10" i="40"/>
  <c r="B5" i="40"/>
  <c r="B47" i="39" l="1"/>
  <c r="E47" i="39"/>
  <c r="E44" i="39"/>
  <c r="B38" i="39"/>
  <c r="B28" i="39"/>
  <c r="B26" i="39"/>
  <c r="B25" i="39"/>
  <c r="I24" i="39"/>
  <c r="I19" i="39"/>
  <c r="I15" i="39"/>
  <c r="I11" i="39"/>
  <c r="I10" i="39"/>
  <c r="B5" i="39"/>
  <c r="E47" i="38" l="1"/>
  <c r="B47" i="38"/>
  <c r="E44" i="38"/>
  <c r="B38" i="38"/>
  <c r="B28" i="38"/>
  <c r="B26" i="38"/>
  <c r="B25" i="38"/>
  <c r="I24" i="38"/>
  <c r="I19" i="38"/>
  <c r="I15" i="38"/>
  <c r="I11" i="38"/>
  <c r="I10" i="38"/>
  <c r="B5" i="38"/>
  <c r="E47" i="37" l="1"/>
  <c r="B47" i="37"/>
  <c r="E44" i="37"/>
  <c r="B38" i="37"/>
  <c r="B28" i="37"/>
  <c r="B26" i="37"/>
  <c r="B25" i="37"/>
  <c r="I24" i="37"/>
  <c r="I19" i="37"/>
  <c r="I15" i="37"/>
  <c r="I11" i="37"/>
  <c r="I10" i="37"/>
  <c r="B5" i="37"/>
  <c r="E47" i="36" l="1"/>
  <c r="B47" i="36"/>
  <c r="E44" i="36"/>
  <c r="B38" i="36"/>
  <c r="B28" i="36"/>
  <c r="B26" i="36"/>
  <c r="B25" i="36"/>
  <c r="I24" i="36"/>
  <c r="I19" i="36"/>
  <c r="I15" i="36"/>
  <c r="I11" i="36"/>
  <c r="I10" i="36"/>
  <c r="B5" i="36"/>
  <c r="I24" i="34" l="1"/>
  <c r="E47" i="35" l="1"/>
  <c r="B47" i="35"/>
  <c r="E44" i="35"/>
  <c r="B38" i="35"/>
  <c r="B28" i="35"/>
  <c r="B26" i="35"/>
  <c r="B25" i="35"/>
  <c r="I24" i="35"/>
  <c r="I19" i="35"/>
  <c r="I15" i="35"/>
  <c r="I11" i="35"/>
  <c r="I10" i="35"/>
  <c r="B5" i="35"/>
  <c r="E47" i="34" l="1"/>
  <c r="B47" i="34"/>
  <c r="E44" i="34"/>
  <c r="B38" i="34"/>
  <c r="B28" i="34"/>
  <c r="B26" i="34"/>
  <c r="B25" i="34"/>
  <c r="I19" i="34"/>
  <c r="I15" i="34"/>
  <c r="I11" i="34"/>
  <c r="I10" i="34"/>
  <c r="B5" i="34"/>
  <c r="E47" i="33" l="1"/>
  <c r="B47" i="33"/>
  <c r="E44" i="33"/>
  <c r="B38" i="33"/>
  <c r="B28" i="33"/>
  <c r="B26" i="33"/>
  <c r="B25" i="33"/>
  <c r="I24" i="33"/>
  <c r="I19" i="33"/>
  <c r="I15" i="33"/>
  <c r="I11" i="33"/>
  <c r="I10" i="33"/>
  <c r="B5" i="33"/>
  <c r="E47" i="30" l="1"/>
  <c r="E47" i="31"/>
  <c r="E47" i="32"/>
  <c r="B47" i="32"/>
  <c r="E44" i="32"/>
  <c r="B38" i="32"/>
  <c r="B28" i="32"/>
  <c r="B26" i="32"/>
  <c r="B25" i="32"/>
  <c r="I24" i="32"/>
  <c r="I19" i="32"/>
  <c r="I15" i="32"/>
  <c r="I11" i="32"/>
  <c r="I10" i="32"/>
  <c r="B5" i="32"/>
  <c r="B47" i="31" l="1"/>
  <c r="E44" i="31"/>
  <c r="B38" i="31"/>
  <c r="B28" i="31"/>
  <c r="B26" i="31"/>
  <c r="B25" i="31"/>
  <c r="I24" i="31"/>
  <c r="I19" i="31"/>
  <c r="I15" i="31"/>
  <c r="I11" i="31"/>
  <c r="I10" i="31"/>
  <c r="B5" i="31"/>
  <c r="B47" i="30" l="1"/>
  <c r="E44" i="30"/>
  <c r="B38" i="30"/>
  <c r="B28" i="30"/>
  <c r="B26" i="30"/>
  <c r="B25" i="30"/>
  <c r="I24" i="30"/>
  <c r="I19" i="30"/>
  <c r="I15" i="30"/>
  <c r="I11" i="30"/>
  <c r="I10" i="30"/>
  <c r="B5" i="30"/>
  <c r="B47" i="29" l="1"/>
  <c r="E44" i="29"/>
  <c r="B38" i="29"/>
  <c r="B28" i="29"/>
  <c r="B26" i="29"/>
  <c r="B25" i="29"/>
  <c r="I24" i="29"/>
  <c r="I19" i="29"/>
  <c r="I15" i="29"/>
  <c r="I11" i="29"/>
  <c r="I10" i="29"/>
  <c r="B5" i="29"/>
  <c r="B47" i="28" l="1"/>
  <c r="E44" i="28"/>
  <c r="B38" i="28"/>
  <c r="B28" i="28"/>
  <c r="B26" i="28"/>
  <c r="B25" i="28"/>
  <c r="I24" i="28"/>
  <c r="I19" i="28"/>
  <c r="I15" i="28"/>
  <c r="I11" i="28"/>
  <c r="I10" i="28"/>
  <c r="B5" i="28"/>
  <c r="B47" i="27" l="1"/>
  <c r="E44" i="27"/>
  <c r="B38" i="27"/>
  <c r="B28" i="27"/>
  <c r="B26" i="27"/>
  <c r="B25" i="27"/>
  <c r="I24" i="27"/>
  <c r="I19" i="27"/>
  <c r="I15" i="27"/>
  <c r="I11" i="27"/>
  <c r="I10" i="27"/>
  <c r="B5" i="27"/>
  <c r="B47" i="26" l="1"/>
  <c r="E44" i="26"/>
  <c r="B38" i="26"/>
  <c r="B28" i="26"/>
  <c r="B26" i="26"/>
  <c r="B25" i="26"/>
  <c r="I24" i="26"/>
  <c r="I19" i="26"/>
  <c r="I15" i="26"/>
  <c r="I11" i="26"/>
  <c r="I10" i="26"/>
  <c r="B5" i="26"/>
  <c r="B47" i="25" l="1"/>
  <c r="E44" i="25"/>
  <c r="B38" i="25"/>
  <c r="B28" i="25"/>
  <c r="B26" i="25"/>
  <c r="B25" i="25"/>
  <c r="I24" i="25"/>
  <c r="I19" i="25"/>
  <c r="I15" i="25"/>
  <c r="I11" i="25"/>
  <c r="I10" i="25"/>
  <c r="B5" i="25"/>
  <c r="B25" i="24"/>
  <c r="B47" i="24" l="1"/>
  <c r="E44" i="24"/>
  <c r="B38" i="24"/>
  <c r="B28" i="24"/>
  <c r="B26" i="24"/>
  <c r="I24" i="24"/>
  <c r="I19" i="24"/>
  <c r="I15" i="24"/>
  <c r="I11" i="24"/>
  <c r="I10" i="24"/>
  <c r="B5" i="24"/>
  <c r="B47" i="23" l="1"/>
  <c r="E44" i="23"/>
  <c r="B38" i="23"/>
  <c r="B28" i="23"/>
  <c r="B26" i="23"/>
  <c r="B25" i="23"/>
  <c r="I24" i="23"/>
  <c r="I19" i="23"/>
  <c r="I15" i="23"/>
  <c r="I11" i="23"/>
  <c r="I10" i="23"/>
  <c r="B5" i="23"/>
  <c r="B47" i="22" l="1"/>
  <c r="E44" i="22"/>
  <c r="B38" i="22"/>
  <c r="B28" i="22"/>
  <c r="B26" i="22"/>
  <c r="B25" i="22"/>
  <c r="I24" i="22"/>
  <c r="I19" i="22"/>
  <c r="I15" i="22"/>
  <c r="I11" i="22"/>
  <c r="I10" i="22"/>
  <c r="B5" i="22"/>
  <c r="B47" i="21" l="1"/>
  <c r="E44" i="21"/>
  <c r="B38" i="21"/>
  <c r="B28" i="21"/>
  <c r="B26" i="21"/>
  <c r="B25" i="21"/>
  <c r="I24" i="21"/>
  <c r="I19" i="21"/>
  <c r="I15" i="21"/>
  <c r="I11" i="21"/>
  <c r="I10" i="21"/>
  <c r="B5" i="21"/>
  <c r="E44" i="20" l="1"/>
  <c r="B38" i="20"/>
  <c r="B28" i="20"/>
  <c r="B26" i="20"/>
  <c r="B25" i="20"/>
  <c r="I24" i="20"/>
  <c r="I19" i="20"/>
  <c r="I15" i="20"/>
  <c r="I11" i="20"/>
  <c r="I10" i="20"/>
  <c r="B5" i="20"/>
  <c r="E44" i="19" l="1"/>
  <c r="B38" i="19"/>
  <c r="B28" i="19"/>
  <c r="B26" i="19"/>
  <c r="B25" i="19"/>
  <c r="I24" i="19"/>
  <c r="I19" i="19"/>
  <c r="I15" i="19"/>
  <c r="I11" i="19"/>
  <c r="I10" i="19"/>
  <c r="B5" i="19"/>
  <c r="E44" i="18" l="1"/>
  <c r="B38" i="18"/>
  <c r="B28" i="18"/>
  <c r="B26" i="18"/>
  <c r="B25" i="18"/>
  <c r="I24" i="18"/>
  <c r="I19" i="18"/>
  <c r="I15" i="18"/>
  <c r="I11" i="18"/>
  <c r="I10" i="18"/>
  <c r="B5" i="18"/>
  <c r="E44" i="17" l="1"/>
  <c r="B38" i="17"/>
  <c r="B28" i="17"/>
  <c r="B26" i="17"/>
  <c r="B25" i="17"/>
  <c r="I24" i="17"/>
  <c r="I19" i="17"/>
  <c r="I15" i="17"/>
  <c r="I11" i="17"/>
  <c r="I10" i="17"/>
  <c r="B5" i="17"/>
  <c r="E44" i="16" l="1"/>
  <c r="B38" i="16"/>
  <c r="B28" i="16"/>
  <c r="B26" i="16"/>
  <c r="B25" i="16"/>
  <c r="I24" i="16"/>
  <c r="I19" i="16"/>
  <c r="I15" i="16"/>
  <c r="I11" i="16"/>
  <c r="I10" i="16"/>
  <c r="B5" i="16"/>
  <c r="I19" i="15" l="1"/>
  <c r="E44" i="15" l="1"/>
  <c r="B38" i="15"/>
  <c r="B28" i="15"/>
  <c r="B26" i="15"/>
  <c r="B25" i="15"/>
  <c r="I24" i="15"/>
  <c r="I15" i="15"/>
  <c r="I11" i="15"/>
  <c r="I10" i="15"/>
  <c r="B5" i="15"/>
  <c r="E44" i="14" l="1"/>
  <c r="B38" i="14"/>
  <c r="B28" i="14"/>
  <c r="B26" i="14"/>
  <c r="B25" i="14"/>
  <c r="I24" i="14"/>
  <c r="I19" i="14"/>
  <c r="I15" i="14"/>
  <c r="I11" i="14"/>
  <c r="I10" i="14"/>
  <c r="B5" i="14"/>
  <c r="B38" i="13" l="1"/>
  <c r="E44" i="13"/>
  <c r="B28" i="13"/>
  <c r="B26" i="13"/>
  <c r="B25" i="13"/>
  <c r="I24" i="13"/>
  <c r="I19" i="13"/>
  <c r="I15" i="13"/>
  <c r="I11" i="13"/>
  <c r="I10" i="13"/>
  <c r="B5" i="13"/>
  <c r="B5" i="12" l="1"/>
  <c r="E44" i="12" l="1"/>
  <c r="B28" i="12"/>
  <c r="B26" i="12"/>
  <c r="B25" i="12"/>
  <c r="I24" i="12"/>
  <c r="I19" i="12"/>
  <c r="I15" i="12"/>
  <c r="I11" i="12"/>
  <c r="I10" i="12"/>
  <c r="E44" i="11"/>
  <c r="B28" i="11"/>
  <c r="B26" i="11"/>
  <c r="B25" i="11"/>
  <c r="I24" i="11"/>
  <c r="I19" i="11"/>
  <c r="I15" i="11"/>
  <c r="I11" i="11"/>
  <c r="I10" i="11"/>
  <c r="E44" i="10" l="1"/>
  <c r="B28" i="10"/>
  <c r="B26" i="10"/>
  <c r="B25" i="10"/>
  <c r="I24" i="10"/>
  <c r="I19" i="10"/>
  <c r="I15" i="10"/>
  <c r="I11" i="10"/>
  <c r="I10" i="10"/>
  <c r="E44" i="9" l="1"/>
  <c r="B28" i="9"/>
  <c r="B26" i="9"/>
  <c r="B25" i="9"/>
  <c r="I24" i="9"/>
  <c r="I19" i="9"/>
  <c r="I15" i="9"/>
  <c r="I11" i="9"/>
  <c r="I10" i="9"/>
  <c r="E44" i="8" l="1"/>
  <c r="B28" i="8"/>
  <c r="B26" i="8"/>
  <c r="B25" i="8"/>
  <c r="I24" i="8"/>
  <c r="I19" i="8"/>
  <c r="I15" i="8"/>
  <c r="I11" i="8"/>
  <c r="I10" i="8"/>
  <c r="E44" i="7" l="1"/>
  <c r="B28" i="7"/>
  <c r="B26" i="7"/>
  <c r="B25" i="7"/>
  <c r="I24" i="7"/>
  <c r="I19" i="7"/>
  <c r="I15" i="7"/>
  <c r="I11" i="7"/>
  <c r="I10" i="7"/>
  <c r="E44" i="6" l="1"/>
  <c r="B38" i="6"/>
  <c r="B28" i="6"/>
  <c r="B26" i="6"/>
  <c r="B25" i="6"/>
  <c r="I24" i="6"/>
  <c r="I19" i="6"/>
  <c r="I15" i="6"/>
  <c r="I11" i="6"/>
  <c r="I10" i="6"/>
  <c r="B28" i="5" l="1"/>
  <c r="I24" i="5"/>
  <c r="E44" i="5" l="1"/>
  <c r="B38" i="5"/>
  <c r="B26" i="5"/>
  <c r="B25" i="5"/>
  <c r="I19" i="5"/>
  <c r="I15" i="5"/>
  <c r="I11" i="5"/>
  <c r="I10" i="5"/>
  <c r="I15" i="4" l="1"/>
  <c r="I24" i="4" l="1"/>
  <c r="E44" i="4"/>
  <c r="B38" i="4"/>
  <c r="B28" i="4"/>
  <c r="B26" i="4"/>
  <c r="B25" i="4"/>
  <c r="I19" i="4"/>
  <c r="I11" i="4"/>
  <c r="I10" i="4"/>
  <c r="I24" i="3" l="1"/>
  <c r="I19" i="3"/>
  <c r="I11" i="3"/>
  <c r="I10" i="3"/>
  <c r="E44" i="3" l="1"/>
  <c r="B38" i="3"/>
  <c r="B28" i="3"/>
  <c r="B26" i="3"/>
  <c r="B25" i="3"/>
  <c r="B28" i="2" l="1"/>
  <c r="E10" i="2"/>
  <c r="E10" i="3" s="1"/>
  <c r="E10" i="4" s="1"/>
  <c r="E10" i="5" s="1"/>
  <c r="E10" i="6" s="1"/>
  <c r="E10" i="7" s="1"/>
  <c r="E10" i="8" s="1"/>
  <c r="E10" i="9" s="1"/>
  <c r="E10" i="10" s="1"/>
  <c r="E10" i="11" s="1"/>
  <c r="E10" i="12" s="1"/>
  <c r="E10" i="13" s="1"/>
  <c r="E10" i="14" s="1"/>
  <c r="E10" i="15" s="1"/>
  <c r="E10" i="16" s="1"/>
  <c r="E10" i="17" s="1"/>
  <c r="B13" i="2"/>
  <c r="B11" i="2"/>
  <c r="B11" i="3" s="1"/>
  <c r="B11" i="4" s="1"/>
  <c r="B11" i="5" s="1"/>
  <c r="B11" i="6" s="1"/>
  <c r="B11" i="7" s="1"/>
  <c r="B11" i="8" s="1"/>
  <c r="B11" i="9" s="1"/>
  <c r="B11" i="10" s="1"/>
  <c r="B11" i="11" s="1"/>
  <c r="B11" i="12" s="1"/>
  <c r="B11" i="13" s="1"/>
  <c r="B11" i="14" s="1"/>
  <c r="B11" i="15" s="1"/>
  <c r="B11" i="16" s="1"/>
  <c r="E10" i="18" l="1"/>
  <c r="E10" i="19" s="1"/>
  <c r="E10" i="20" s="1"/>
  <c r="E10" i="21" s="1"/>
  <c r="E10" i="22" s="1"/>
  <c r="E10" i="23" s="1"/>
  <c r="E10" i="24" s="1"/>
  <c r="E10" i="25" s="1"/>
  <c r="E10" i="26" s="1"/>
  <c r="E10" i="27" s="1"/>
  <c r="E10" i="28" s="1"/>
  <c r="E10" i="29" s="1"/>
  <c r="E10" i="30" s="1"/>
  <c r="E10" i="31" s="1"/>
  <c r="E10" i="32" s="1"/>
  <c r="E10" i="33" s="1"/>
  <c r="B11" i="17"/>
  <c r="B11" i="18" s="1"/>
  <c r="B11" i="19" s="1"/>
  <c r="B11" i="20" s="1"/>
  <c r="B11" i="21" s="1"/>
  <c r="B11" i="22" s="1"/>
  <c r="B11" i="23" s="1"/>
  <c r="B11" i="24" s="1"/>
  <c r="B11" i="25" s="1"/>
  <c r="B11" i="26" s="1"/>
  <c r="B11" i="27" s="1"/>
  <c r="B11" i="28" s="1"/>
  <c r="B11" i="29" s="1"/>
  <c r="B11" i="30" s="1"/>
  <c r="B11" i="31" s="1"/>
  <c r="B11" i="32" s="1"/>
  <c r="B11" i="33" s="1"/>
  <c r="B11" i="34" s="1"/>
  <c r="B11" i="35" s="1"/>
  <c r="B11" i="36" s="1"/>
  <c r="B11" i="37" s="1"/>
  <c r="B11" i="38" s="1"/>
  <c r="B11" i="39" s="1"/>
  <c r="B11" i="40" s="1"/>
  <c r="B11" i="41" s="1"/>
  <c r="B11" i="42" s="1"/>
  <c r="B11" i="43" s="1"/>
  <c r="B11" i="44" s="1"/>
  <c r="B11" i="45" s="1"/>
  <c r="B11" i="46" s="1"/>
  <c r="B11" i="47" s="1"/>
  <c r="B11" i="48" s="1"/>
  <c r="B11" i="49" s="1"/>
  <c r="B11" i="50" s="1"/>
  <c r="B11" i="51" s="1"/>
  <c r="B11" i="52" s="1"/>
  <c r="B11" i="53" s="1"/>
  <c r="B11" i="54" s="1"/>
  <c r="B11" i="55" s="1"/>
  <c r="B11" i="56" s="1"/>
  <c r="B11" i="57" s="1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27" i="2"/>
  <c r="B13" i="3"/>
  <c r="E44" i="2"/>
  <c r="E10" i="34" l="1"/>
  <c r="E10" i="35" s="1"/>
  <c r="E10" i="36" s="1"/>
  <c r="E10" i="37" s="1"/>
  <c r="E10" i="38" s="1"/>
  <c r="E10" i="39" s="1"/>
  <c r="E10" i="40" s="1"/>
  <c r="E10" i="41" s="1"/>
  <c r="E10" i="42" s="1"/>
  <c r="E10" i="43" s="1"/>
  <c r="E10" i="44" s="1"/>
  <c r="E10" i="45" s="1"/>
  <c r="E10" i="46" s="1"/>
  <c r="E10" i="47" s="1"/>
  <c r="E10" i="48" s="1"/>
  <c r="E10" i="49" s="1"/>
  <c r="E10" i="50" s="1"/>
  <c r="E10" i="51" s="1"/>
  <c r="E10" i="52" s="1"/>
  <c r="E10" i="53" s="1"/>
  <c r="E10" i="54" s="1"/>
  <c r="E10" i="55" s="1"/>
  <c r="E10" i="56" s="1"/>
  <c r="E10" i="57" s="1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B27" i="3"/>
  <c r="B13" i="4"/>
  <c r="B38" i="2"/>
  <c r="B26" i="2"/>
  <c r="B25" i="2"/>
  <c r="B27" i="4" l="1"/>
  <c r="B13" i="5"/>
  <c r="B27" i="5" l="1"/>
  <c r="B13" i="6"/>
  <c r="B27" i="6" l="1"/>
  <c r="B13" i="7"/>
  <c r="B27" i="7" l="1"/>
  <c r="B13" i="8"/>
  <c r="B27" i="8" l="1"/>
  <c r="B13" i="9"/>
  <c r="B27" i="9" l="1"/>
  <c r="B13" i="10"/>
  <c r="B27" i="10" l="1"/>
  <c r="B13" i="11"/>
  <c r="B13" i="12" l="1"/>
  <c r="B27" i="11"/>
  <c r="B27" i="12" l="1"/>
  <c r="B13" i="13"/>
  <c r="B27" i="13" l="1"/>
  <c r="B13" i="14"/>
  <c r="B27" i="14" l="1"/>
  <c r="B13" i="15"/>
  <c r="B27" i="15" l="1"/>
  <c r="B13" i="16"/>
  <c r="B27" i="16" l="1"/>
  <c r="B13" i="17"/>
  <c r="B27" i="17" l="1"/>
  <c r="B13" i="18"/>
  <c r="B27" i="18" l="1"/>
  <c r="B13" i="19"/>
  <c r="B27" i="19" l="1"/>
  <c r="B13" i="20"/>
  <c r="B27" i="20" l="1"/>
  <c r="B13" i="21"/>
  <c r="B27" i="21" l="1"/>
  <c r="B13" i="22"/>
  <c r="B27" i="22" l="1"/>
  <c r="B13" i="23"/>
  <c r="B27" i="23" l="1"/>
  <c r="B13" i="24"/>
  <c r="B27" i="24" l="1"/>
  <c r="B13" i="25"/>
  <c r="B27" i="25" s="1"/>
  <c r="B13" i="26" l="1"/>
  <c r="B27" i="26" s="1"/>
  <c r="B13" i="27" l="1"/>
  <c r="B27" i="27" l="1"/>
  <c r="B13" i="28"/>
  <c r="B27" i="28" l="1"/>
  <c r="B13" i="29"/>
  <c r="B27" i="29" l="1"/>
  <c r="B13" i="30"/>
  <c r="B27" i="30" l="1"/>
  <c r="B13" i="31"/>
  <c r="B27" i="31" l="1"/>
  <c r="B13" i="32"/>
  <c r="B27" i="32" l="1"/>
  <c r="B13" i="33"/>
  <c r="B27" i="33" l="1"/>
  <c r="B13" i="34"/>
  <c r="B13" i="35" s="1"/>
  <c r="B27" i="35" l="1"/>
  <c r="B13" i="36"/>
  <c r="B27" i="34"/>
  <c r="B27" i="36" l="1"/>
  <c r="B13" i="37"/>
  <c r="B27" i="37" l="1"/>
  <c r="B13" i="38"/>
  <c r="B27" i="38" l="1"/>
  <c r="B13" i="39"/>
  <c r="B27" i="39" l="1"/>
  <c r="B13" i="40"/>
  <c r="B27" i="40" l="1"/>
  <c r="B13" i="41"/>
  <c r="B27" i="41" l="1"/>
  <c r="B13" i="42"/>
  <c r="B27" i="42" l="1"/>
  <c r="B13" i="43"/>
  <c r="B27" i="43" l="1"/>
  <c r="B13" i="44"/>
  <c r="B27" i="44" l="1"/>
  <c r="B13" i="45"/>
  <c r="B27" i="45" l="1"/>
  <c r="B13" i="46"/>
  <c r="B27" i="46" l="1"/>
  <c r="B13" i="47"/>
  <c r="B27" i="47" l="1"/>
  <c r="B13" i="48"/>
  <c r="B27" i="48" l="1"/>
  <c r="B13" i="49"/>
  <c r="B27" i="49" l="1"/>
  <c r="B13" i="50"/>
  <c r="B27" i="50" l="1"/>
  <c r="B13" i="51"/>
  <c r="B27" i="51" l="1"/>
  <c r="B13" i="52"/>
  <c r="B27" i="52" l="1"/>
  <c r="B13" i="53"/>
  <c r="B27" i="53" l="1"/>
  <c r="B13" i="54"/>
  <c r="B27" i="54" l="1"/>
  <c r="B13" i="55"/>
  <c r="B27" i="55" l="1"/>
  <c r="B13" i="56"/>
  <c r="B27" i="56" l="1"/>
  <c r="B13" i="57"/>
  <c r="B27" i="57" l="1"/>
  <c r="B13" i="58"/>
  <c r="B27" i="58" l="1"/>
  <c r="B13" i="59"/>
  <c r="B27" i="59" l="1"/>
  <c r="B13" i="60"/>
  <c r="B13" i="62" s="1"/>
  <c r="B27" i="62" l="1"/>
  <c r="B13" i="63"/>
  <c r="B27" i="60"/>
  <c r="B13" i="61"/>
  <c r="B27" i="61" s="1"/>
  <c r="B27" i="63" l="1"/>
  <c r="B13" i="64"/>
  <c r="B27" i="64" l="1"/>
  <c r="B13" i="65"/>
  <c r="B27" i="65" l="1"/>
  <c r="B13" i="66"/>
  <c r="B27" i="66" l="1"/>
  <c r="B13" i="67"/>
  <c r="B27" i="67" s="1"/>
</calcChain>
</file>

<file path=xl/comments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<sst xmlns="http://schemas.openxmlformats.org/spreadsheetml/2006/main" count="7571" uniqueCount="121">
  <si>
    <t>账户信息汇总</t>
    <phoneticPr fontId="20" type="noConversion"/>
  </si>
  <si>
    <t>期权做市期货账户2111</t>
    <phoneticPr fontId="20" type="noConversion"/>
  </si>
  <si>
    <t>资金余额</t>
    <phoneticPr fontId="20" type="noConversion"/>
  </si>
  <si>
    <t>期货总持仓</t>
    <phoneticPr fontId="20" type="noConversion"/>
  </si>
  <si>
    <t>多头</t>
    <phoneticPr fontId="20" type="noConversion"/>
  </si>
  <si>
    <t>空头</t>
    <phoneticPr fontId="20" type="noConversion"/>
  </si>
  <si>
    <t>ETF市值</t>
    <phoneticPr fontId="20" type="noConversion"/>
  </si>
  <si>
    <t>可用金额</t>
    <phoneticPr fontId="20" type="noConversion"/>
  </si>
  <si>
    <t>IH 1804</t>
    <phoneticPr fontId="20" type="noConversion"/>
  </si>
  <si>
    <t>总资产</t>
    <phoneticPr fontId="20" type="noConversion"/>
  </si>
  <si>
    <t>保证金</t>
    <phoneticPr fontId="20" type="noConversion"/>
  </si>
  <si>
    <t>IH 1805</t>
    <phoneticPr fontId="20" type="noConversion"/>
  </si>
  <si>
    <t>配置文件限额</t>
    <phoneticPr fontId="20" type="noConversion"/>
  </si>
  <si>
    <t>IH 1806</t>
    <phoneticPr fontId="20" type="noConversion"/>
  </si>
  <si>
    <t>初始资金</t>
    <phoneticPr fontId="20" type="noConversion"/>
  </si>
  <si>
    <t>IH 1809</t>
    <phoneticPr fontId="20" type="noConversion"/>
  </si>
  <si>
    <t>日交易费</t>
    <phoneticPr fontId="20" type="noConversion"/>
  </si>
  <si>
    <t>IF 1804</t>
    <phoneticPr fontId="20" type="noConversion"/>
  </si>
  <si>
    <t>日回购利息</t>
    <phoneticPr fontId="20" type="noConversion"/>
  </si>
  <si>
    <t>日成交张数</t>
    <phoneticPr fontId="20" type="noConversion"/>
  </si>
  <si>
    <t>日回购本金</t>
    <phoneticPr fontId="20" type="noConversion"/>
  </si>
  <si>
    <t>总交易费用</t>
    <phoneticPr fontId="20" type="noConversion"/>
  </si>
  <si>
    <t>期货多头汇总</t>
    <phoneticPr fontId="20" type="noConversion"/>
  </si>
  <si>
    <t>总回购利息</t>
    <phoneticPr fontId="20" type="noConversion"/>
  </si>
  <si>
    <t>期货空头汇总</t>
    <phoneticPr fontId="20" type="noConversion"/>
  </si>
  <si>
    <t>日交易费</t>
    <phoneticPr fontId="20" type="noConversion"/>
  </si>
  <si>
    <t>期货持仓市值</t>
    <phoneticPr fontId="20" type="noConversion"/>
  </si>
  <si>
    <t>总交易费用</t>
    <phoneticPr fontId="20" type="noConversion"/>
  </si>
  <si>
    <t>多头持仓市值</t>
    <phoneticPr fontId="20" type="noConversion"/>
  </si>
  <si>
    <t>ETF份额</t>
    <phoneticPr fontId="20" type="noConversion"/>
  </si>
  <si>
    <t>空头持仓市值</t>
    <phoneticPr fontId="20" type="noConversion"/>
  </si>
  <si>
    <t>2018年现货交易费用</t>
    <phoneticPr fontId="20" type="noConversion"/>
  </si>
  <si>
    <t>轧差市值</t>
    <phoneticPr fontId="20" type="noConversion"/>
  </si>
  <si>
    <t>2018回购利息</t>
    <phoneticPr fontId="20" type="noConversion"/>
  </si>
  <si>
    <t>当前账户余额</t>
    <phoneticPr fontId="20" type="noConversion"/>
  </si>
  <si>
    <t>盈亏</t>
    <phoneticPr fontId="20" type="noConversion"/>
  </si>
  <si>
    <t>手续费合计</t>
    <phoneticPr fontId="20" type="noConversion"/>
  </si>
  <si>
    <t>交易所手续费</t>
    <phoneticPr fontId="20" type="noConversion"/>
  </si>
  <si>
    <t>客户手续费</t>
    <phoneticPr fontId="20" type="noConversion"/>
  </si>
  <si>
    <t>交割费用</t>
    <phoneticPr fontId="20" type="noConversion"/>
  </si>
  <si>
    <t>资金情况汇总</t>
    <phoneticPr fontId="20" type="noConversion"/>
  </si>
  <si>
    <t>委托费用</t>
    <phoneticPr fontId="20" type="noConversion"/>
  </si>
  <si>
    <t>投入本金总额</t>
    <phoneticPr fontId="20" type="noConversion"/>
  </si>
  <si>
    <t>汇总</t>
    <phoneticPr fontId="20" type="noConversion"/>
  </si>
  <si>
    <t>使用资金总额</t>
    <phoneticPr fontId="20" type="noConversion"/>
  </si>
  <si>
    <t>昨日交易费用</t>
    <phoneticPr fontId="20" type="noConversion"/>
  </si>
  <si>
    <t>交易费用总额</t>
    <phoneticPr fontId="20" type="noConversion"/>
  </si>
  <si>
    <t>2018年期货交易费用</t>
    <phoneticPr fontId="20" type="noConversion"/>
  </si>
  <si>
    <t>昨日交易费用汇总</t>
    <phoneticPr fontId="20" type="noConversion"/>
  </si>
  <si>
    <t>期权信息汇总</t>
    <phoneticPr fontId="20" type="noConversion"/>
  </si>
  <si>
    <t>期权合约持仓</t>
    <phoneticPr fontId="20" type="noConversion"/>
  </si>
  <si>
    <t>风险敞口指标</t>
    <phoneticPr fontId="20" type="noConversion"/>
  </si>
  <si>
    <t>3月</t>
    <phoneticPr fontId="20" type="noConversion"/>
  </si>
  <si>
    <t>Cash Delta</t>
    <phoneticPr fontId="20" type="noConversion"/>
  </si>
  <si>
    <t>4月</t>
    <phoneticPr fontId="20" type="noConversion"/>
  </si>
  <si>
    <t>C.Gamma 1%</t>
    <phoneticPr fontId="20" type="noConversion"/>
  </si>
  <si>
    <t>6月</t>
    <phoneticPr fontId="20" type="noConversion"/>
  </si>
  <si>
    <t>Vega</t>
    <phoneticPr fontId="20" type="noConversion"/>
  </si>
  <si>
    <t>9月</t>
    <phoneticPr fontId="20" type="noConversion"/>
  </si>
  <si>
    <t>Theta</t>
    <phoneticPr fontId="20" type="noConversion"/>
  </si>
  <si>
    <t>汇总</t>
    <phoneticPr fontId="20" type="noConversion"/>
  </si>
  <si>
    <t>多头持仓</t>
    <phoneticPr fontId="20" type="noConversion"/>
  </si>
  <si>
    <t>盈亏指标</t>
    <phoneticPr fontId="20" type="noConversion"/>
  </si>
  <si>
    <t>空头持仓</t>
    <phoneticPr fontId="20" type="noConversion"/>
  </si>
  <si>
    <t>理论盈亏</t>
    <phoneticPr fontId="20" type="noConversion"/>
  </si>
  <si>
    <t>当日理论盈亏</t>
    <phoneticPr fontId="20" type="noConversion"/>
  </si>
  <si>
    <t>每日交易盈亏</t>
    <phoneticPr fontId="20" type="noConversion"/>
  </si>
  <si>
    <t>每日持仓盈亏</t>
    <phoneticPr fontId="20" type="noConversion"/>
  </si>
  <si>
    <t>期权自营现货账户306：</t>
    <phoneticPr fontId="19" type="noConversion"/>
  </si>
  <si>
    <t>期权做市期权账户316</t>
    <phoneticPr fontId="20" type="noConversion"/>
  </si>
  <si>
    <t>2018年度做市盈亏</t>
    <phoneticPr fontId="19" type="noConversion"/>
  </si>
  <si>
    <t>2018年度自营盈亏</t>
    <phoneticPr fontId="20" type="noConversion"/>
  </si>
  <si>
    <t>Volatility</t>
    <phoneticPr fontId="20" type="noConversion"/>
  </si>
  <si>
    <t>Base Offsets</t>
    <phoneticPr fontId="20" type="noConversion"/>
  </si>
  <si>
    <t>IH 1812</t>
    <phoneticPr fontId="20" type="noConversion"/>
  </si>
  <si>
    <t>5月</t>
    <phoneticPr fontId="20" type="noConversion"/>
  </si>
  <si>
    <t>12月</t>
    <phoneticPr fontId="20" type="noConversion"/>
  </si>
  <si>
    <t>Futures Offsets</t>
    <phoneticPr fontId="20" type="noConversion"/>
  </si>
  <si>
    <r>
      <t>I</t>
    </r>
    <r>
      <rPr>
        <sz val="11"/>
        <color indexed="8"/>
        <rFont val="宋体"/>
        <family val="3"/>
        <charset val="134"/>
      </rPr>
      <t>H</t>
    </r>
    <phoneticPr fontId="19" type="noConversion"/>
  </si>
  <si>
    <t>IF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</si>
  <si>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C</t>
    </r>
    <phoneticPr fontId="19" type="noConversion"/>
  </si>
  <si>
    <t>IH 1807</t>
    <phoneticPr fontId="20" type="noConversion"/>
  </si>
  <si>
    <t>期权资金使用</t>
    <phoneticPr fontId="20" type="noConversion"/>
  </si>
  <si>
    <t>6月</t>
    <phoneticPr fontId="20" type="noConversion"/>
  </si>
  <si>
    <t>7月</t>
    <phoneticPr fontId="20" type="noConversion"/>
  </si>
  <si>
    <t>上日期权持仓</t>
    <phoneticPr fontId="20" type="noConversion"/>
  </si>
  <si>
    <t>隐含理论盈亏</t>
    <phoneticPr fontId="19" type="noConversion"/>
  </si>
  <si>
    <t>IH 1808</t>
    <phoneticPr fontId="20" type="noConversion"/>
  </si>
  <si>
    <t>8月</t>
    <phoneticPr fontId="20" type="noConversion"/>
  </si>
  <si>
    <t>隐含自营盈亏</t>
    <phoneticPr fontId="19" type="noConversion"/>
  </si>
  <si>
    <t>Volatility Yestoday</t>
    <phoneticPr fontId="20" type="noConversion"/>
  </si>
  <si>
    <t>Futures Basis</t>
    <phoneticPr fontId="20" type="noConversion"/>
  </si>
  <si>
    <t>最新价基差</t>
    <phoneticPr fontId="19" type="noConversion"/>
  </si>
  <si>
    <t>修复基差</t>
    <phoneticPr fontId="19" type="noConversion"/>
  </si>
  <si>
    <r>
      <t>E</t>
    </r>
    <r>
      <rPr>
        <sz val="11"/>
        <color indexed="8"/>
        <rFont val="宋体"/>
        <family val="3"/>
        <charset val="134"/>
      </rPr>
      <t>TF基差</t>
    </r>
    <phoneticPr fontId="19" type="noConversion"/>
  </si>
  <si>
    <t>分红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</si>
  <si>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H1807</t>
    </r>
    <phoneticPr fontId="19" type="noConversion"/>
  </si>
  <si>
    <t>IH1808</t>
    <phoneticPr fontId="19" type="noConversion"/>
  </si>
  <si>
    <t>IH1809</t>
    <phoneticPr fontId="19" type="noConversion"/>
  </si>
  <si>
    <t>IH1812</t>
    <phoneticPr fontId="19" type="noConversion"/>
  </si>
  <si>
    <t>IF1807</t>
    <phoneticPr fontId="19" type="noConversion"/>
  </si>
  <si>
    <t>IF1808</t>
    <phoneticPr fontId="19" type="noConversion"/>
  </si>
  <si>
    <t>IF1809</t>
    <phoneticPr fontId="19" type="noConversion"/>
  </si>
  <si>
    <t>IF1812</t>
    <phoneticPr fontId="19" type="noConversion"/>
  </si>
  <si>
    <t>IC1807</t>
    <phoneticPr fontId="19" type="noConversion"/>
  </si>
  <si>
    <t>IC1808</t>
    <phoneticPr fontId="19" type="noConversion"/>
  </si>
  <si>
    <t>IC1809</t>
    <phoneticPr fontId="19" type="noConversion"/>
  </si>
  <si>
    <t>IC1812</t>
    <phoneticPr fontId="19" type="noConversion"/>
  </si>
  <si>
    <t>恒泰盈亏</t>
    <phoneticPr fontId="20" type="noConversion"/>
  </si>
  <si>
    <t>五月</t>
    <phoneticPr fontId="19" type="noConversion"/>
  </si>
  <si>
    <t>六月</t>
    <phoneticPr fontId="19" type="noConversion"/>
  </si>
  <si>
    <t>七月</t>
    <phoneticPr fontId="19" type="noConversion"/>
  </si>
  <si>
    <t>手续费</t>
    <phoneticPr fontId="19" type="noConversion"/>
  </si>
  <si>
    <t>盈亏</t>
    <phoneticPr fontId="19" type="noConversion"/>
  </si>
  <si>
    <t>汇总</t>
    <phoneticPr fontId="19" type="noConversion"/>
  </si>
  <si>
    <t>汇总</t>
    <phoneticPr fontId="19" type="noConversion"/>
  </si>
  <si>
    <t>IH 1903</t>
    <phoneticPr fontId="20" type="noConversion"/>
  </si>
  <si>
    <t>IH1903</t>
    <phoneticPr fontId="19" type="noConversion"/>
  </si>
  <si>
    <t>IF1903</t>
    <phoneticPr fontId="19" type="noConversion"/>
  </si>
  <si>
    <t>IC1903</t>
    <phoneticPr fontId="19" type="noConversion"/>
  </si>
  <si>
    <t>八月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</si>
</sst>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.00_ "/>
    <numFmt numFmtId="177" formatCode="#,##0_ "/>
    <numFmt numFmtId="178" formatCode="#,##0.000_);[Red]\(#,##0.000\)"/>
    <numFmt numFmtId="179" formatCode="#,##0.00_);[Red]\(#,##0.00\)"/>
  </numFmts>
  <fonts count="25" x14ac:knownFonts="1">
    <font>
      <sz val="11"/>
      <color indexed="8"/>
      <name val="宋体"/>
      <charset val="134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8" fillId="33" borderId="0" xfId="0" applyFont="1" applyFill="1" applyAlignment="1"/>
    <xf numFmtId="0" fontId="0" fillId="0" borderId="0" xfId="0" applyAlignment="1"/>
    <xf numFmtId="0" fontId="0" fillId="34" borderId="0" xfId="0" applyFill="1" applyAlignment="1"/>
    <xf numFmtId="0" fontId="21" fillId="35" borderId="0" xfId="0" applyFont="1" applyFill="1" applyAlignment="1"/>
    <xf numFmtId="44" fontId="0" fillId="0" borderId="0" xfId="0" applyNumberFormat="1" applyAlignment="1"/>
    <xf numFmtId="0" fontId="21" fillId="0" borderId="0" xfId="0" applyFont="1" applyAlignment="1"/>
    <xf numFmtId="44" fontId="0" fillId="0" borderId="0" xfId="0" applyNumberFormat="1" applyFont="1" applyAlignment="1"/>
    <xf numFmtId="177" fontId="21" fillId="0" borderId="0" xfId="0" applyNumberFormat="1" applyFont="1" applyAlignment="1"/>
    <xf numFmtId="0" fontId="0" fillId="0" borderId="0" xfId="0" applyAlignment="1">
      <alignment horizontal="center"/>
    </xf>
    <xf numFmtId="177" fontId="0" fillId="0" borderId="0" xfId="0" applyNumberFormat="1" applyAlignment="1"/>
    <xf numFmtId="44" fontId="0" fillId="0" borderId="0" xfId="0" applyNumberFormat="1" applyAlignment="1">
      <alignment horizontal="center"/>
    </xf>
    <xf numFmtId="44" fontId="21" fillId="0" borderId="0" xfId="0" applyNumberFormat="1" applyFont="1" applyAlignment="1"/>
    <xf numFmtId="177" fontId="0" fillId="0" borderId="0" xfId="0" applyNumberFormat="1" applyAlignment="1">
      <alignment horizontal="center"/>
    </xf>
    <xf numFmtId="0" fontId="21" fillId="0" borderId="0" xfId="0" applyFont="1" applyAlignment="1">
      <alignment horizontal="center"/>
    </xf>
    <xf numFmtId="176" fontId="0" fillId="0" borderId="0" xfId="0" applyNumberFormat="1" applyAlignment="1"/>
    <xf numFmtId="44" fontId="21" fillId="0" borderId="0" xfId="0" applyNumberFormat="1" applyFont="1" applyAlignment="1">
      <alignment horizontal="center"/>
    </xf>
    <xf numFmtId="3" fontId="0" fillId="0" borderId="0" xfId="0" applyNumberFormat="1" applyAlignment="1"/>
    <xf numFmtId="0" fontId="21" fillId="34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44" fontId="24" fillId="0" borderId="0" xfId="0" applyNumberFormat="1" applyFont="1" applyAlignment="1">
      <alignment horizontal="center"/>
    </xf>
    <xf numFmtId="0" fontId="24" fillId="0" borderId="0" xfId="0" applyFont="1" applyAlignment="1"/>
    <xf numFmtId="44" fontId="24" fillId="0" borderId="0" xfId="0" applyNumberFormat="1" applyFont="1" applyAlignment="1"/>
    <xf numFmtId="0" fontId="24" fillId="0" borderId="0" xfId="0" applyFont="1" applyAlignment="1">
      <alignment horizontal="center"/>
    </xf>
    <xf numFmtId="0" fontId="21" fillId="33" borderId="0" xfId="0" applyFont="1" applyFill="1" applyAlignment="1"/>
    <xf numFmtId="176" fontId="0" fillId="0" borderId="0" xfId="0" applyNumberFormat="1" applyAlignment="1">
      <alignment horizont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163830</xdr:colOff>
      <xdr:row>61</xdr:row>
      <xdr:rowOff>22860</xdr:rowOff>
    </xdr:from>
    <xdr:to>
      <xdr:col>3</xdr:col>
      <xdr:colOff>1185709</xdr:colOff>
      <xdr:row>78</xdr:row>
      <xdr:rowOff>110370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830" y="11239500"/>
          <a:ext cx="4435639" cy="31964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163830</xdr:colOff>
      <xdr:row>61</xdr:row>
      <xdr:rowOff>22860</xdr:rowOff>
    </xdr:from>
    <xdr:to>
      <xdr:col>3</xdr:col>
      <xdr:colOff>1185709</xdr:colOff>
      <xdr:row>78</xdr:row>
      <xdr:rowOff>110370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830" y="11056620"/>
          <a:ext cx="4435639" cy="31964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4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3.xml"/><Relationship Id="rId1" Type="http://schemas.openxmlformats.org/officeDocument/2006/relationships/vmlDrawing" Target="../drawings/vmlDrawing63.vml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comments" Target="../comments64.xml"/><Relationship Id="rId1" Type="http://schemas.openxmlformats.org/officeDocument/2006/relationships/vmlDrawing" Target="../drawings/vmlDrawing64.vml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comments" Target="../comments65.xml"/><Relationship Id="rId1" Type="http://schemas.openxmlformats.org/officeDocument/2006/relationships/vmlDrawing" Target="../drawings/vmlDrawing65.vml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6.xml"/><Relationship Id="rId1" Type="http://schemas.openxmlformats.org/officeDocument/2006/relationships/vmlDrawing" Target="../drawings/vmlDrawing6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abSelected="1" topLeftCell="A34"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26">
        <v>12823785.109999999</v>
      </c>
      <c r="D3" s="6" t="s">
        <v>2</v>
      </c>
      <c r="E3" s="7">
        <v>15539882.35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37852104.18</v>
      </c>
      <c r="D4" s="6" t="s">
        <v>7</v>
      </c>
      <c r="E4" s="26">
        <v>7291352.3499999996</v>
      </c>
      <c r="H4" s="6" t="s">
        <v>87</v>
      </c>
      <c r="I4" s="9">
        <v>1</v>
      </c>
      <c r="J4" s="9">
        <v>-5</v>
      </c>
    </row>
    <row r="5" spans="1:10" x14ac:dyDescent="0.25">
      <c r="A5" s="6" t="s">
        <v>9</v>
      </c>
      <c r="B5" s="5">
        <f>B4+B6</f>
        <v>110679672.97999999</v>
      </c>
      <c r="D5" s="6" t="s">
        <v>10</v>
      </c>
      <c r="E5" s="5">
        <v>8248530</v>
      </c>
      <c r="H5" s="6" t="s">
        <v>15</v>
      </c>
      <c r="I5" s="9">
        <v>17</v>
      </c>
      <c r="J5" s="9">
        <v>0</v>
      </c>
    </row>
    <row r="6" spans="1:10" x14ac:dyDescent="0.25">
      <c r="A6" s="6" t="s">
        <v>7</v>
      </c>
      <c r="B6" s="7">
        <v>72827568.799999997</v>
      </c>
      <c r="D6" s="6" t="s">
        <v>12</v>
      </c>
      <c r="E6" s="5"/>
      <c r="H6" s="6" t="s">
        <v>74</v>
      </c>
      <c r="I6" s="9">
        <v>0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3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1582.4</v>
      </c>
      <c r="G8" s="6"/>
      <c r="H8" s="6"/>
      <c r="I8" s="9"/>
    </row>
    <row r="9" spans="1:10" x14ac:dyDescent="0.25">
      <c r="A9" s="6" t="s">
        <v>18</v>
      </c>
      <c r="B9" s="5">
        <v>3783.69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60000000</v>
      </c>
      <c r="D10" s="6" t="s">
        <v>21</v>
      </c>
      <c r="E10" s="5">
        <f>E8+'20180807_Open'!E10</f>
        <v>43767.199999999997</v>
      </c>
      <c r="G10" s="6"/>
      <c r="H10" s="6" t="s">
        <v>22</v>
      </c>
      <c r="I10" s="10">
        <f>SUM(I4:I7)</f>
        <v>21</v>
      </c>
    </row>
    <row r="11" spans="1:10" x14ac:dyDescent="0.25">
      <c r="A11" s="6" t="s">
        <v>23</v>
      </c>
      <c r="B11" s="5">
        <f>B9+'20180807_Open'!B11</f>
        <v>319505.2900000001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1426.47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B12+'20180807_Open'!B13</f>
        <v>67776.3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14961306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2514135.86</v>
      </c>
    </row>
    <row r="18" spans="1:14" x14ac:dyDescent="0.25">
      <c r="G18" s="6" t="s">
        <v>10</v>
      </c>
      <c r="H18" s="5"/>
      <c r="I18" s="11">
        <v>2331342</v>
      </c>
    </row>
    <row r="19" spans="1:14" x14ac:dyDescent="0.25">
      <c r="A19" s="5"/>
      <c r="G19" s="6" t="s">
        <v>35</v>
      </c>
      <c r="H19" s="5"/>
      <c r="I19" s="11">
        <f>I17+I18-I16</f>
        <v>-1883338.7800000003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17551.63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17771.66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220.03</v>
      </c>
    </row>
    <row r="26" spans="1:14" x14ac:dyDescent="0.25">
      <c r="A26" s="6" t="s">
        <v>44</v>
      </c>
      <c r="B26" s="5">
        <f>B4+E5+I17+I18</f>
        <v>50946112.039999999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129315.16</v>
      </c>
    </row>
    <row r="28" spans="1:14" x14ac:dyDescent="0.25">
      <c r="A28" s="6" t="s">
        <v>48</v>
      </c>
      <c r="B28" s="5">
        <f>B12+E8+I25</f>
        <v>3228.9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144</v>
      </c>
      <c r="D34" s="6" t="s">
        <v>53</v>
      </c>
      <c r="E34" s="5">
        <v>-295782</v>
      </c>
      <c r="G34" s="6" t="s">
        <v>88</v>
      </c>
      <c r="H34" s="23">
        <v>26.01</v>
      </c>
      <c r="I34" s="6" t="s">
        <v>56</v>
      </c>
      <c r="J34" s="23">
        <v>26.18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2747</v>
      </c>
      <c r="D35" s="6" t="s">
        <v>55</v>
      </c>
      <c r="E35" s="15">
        <v>577028</v>
      </c>
      <c r="G35" s="6" t="s">
        <v>58</v>
      </c>
      <c r="H35" s="23">
        <v>23.88</v>
      </c>
      <c r="I35" s="6" t="s">
        <v>84</v>
      </c>
      <c r="J35" s="23">
        <v>24.07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2165</v>
      </c>
      <c r="D36" s="6" t="s">
        <v>57</v>
      </c>
      <c r="E36" s="15">
        <v>6868</v>
      </c>
      <c r="G36" s="6" t="s">
        <v>76</v>
      </c>
      <c r="H36" s="23">
        <v>23.34</v>
      </c>
      <c r="I36" s="6" t="s">
        <v>58</v>
      </c>
      <c r="J36" s="23">
        <v>23.62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0</v>
      </c>
      <c r="D37" s="6" t="s">
        <v>59</v>
      </c>
      <c r="E37" s="5">
        <v>-6599</v>
      </c>
      <c r="G37" s="6" t="s">
        <v>52</v>
      </c>
      <c r="H37" s="23">
        <v>23.12</v>
      </c>
      <c r="I37" s="6" t="s">
        <v>76</v>
      </c>
      <c r="J37" s="23">
        <v>23.01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5056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4378086</v>
      </c>
      <c r="G40" s="6" t="s">
        <v>88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14627</v>
      </c>
      <c r="G41" s="6" t="s">
        <v>58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-97929</v>
      </c>
      <c r="G42" s="6" t="s">
        <v>76</v>
      </c>
      <c r="H42" s="22">
        <v>0.01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178</v>
      </c>
      <c r="D43" s="6" t="s">
        <v>67</v>
      </c>
      <c r="E43" s="5">
        <v>112556</v>
      </c>
      <c r="G43" s="6" t="s">
        <v>52</v>
      </c>
      <c r="H43" s="22">
        <v>2.3E-2</v>
      </c>
    </row>
    <row r="44" spans="1:23" x14ac:dyDescent="0.25">
      <c r="A44" s="6" t="s">
        <v>88</v>
      </c>
      <c r="B44" s="13">
        <v>2935</v>
      </c>
      <c r="D44" s="6" t="s">
        <v>71</v>
      </c>
      <c r="E44" s="5">
        <f>E40-E45</f>
        <v>1747836</v>
      </c>
    </row>
    <row r="45" spans="1:23" x14ac:dyDescent="0.25">
      <c r="A45" s="6" t="s">
        <v>58</v>
      </c>
      <c r="B45" s="13">
        <v>2809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321</v>
      </c>
      <c r="C46" s="5"/>
      <c r="D46" s="6" t="s">
        <v>86</v>
      </c>
      <c r="E46" s="5">
        <v>4501224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6243</v>
      </c>
      <c r="C47" s="18"/>
      <c r="D47" s="6" t="s">
        <v>89</v>
      </c>
      <c r="E47" s="5">
        <f>E46-E45</f>
        <v>1870974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-1</v>
      </c>
      <c r="I48" s="13">
        <v>-18</v>
      </c>
      <c r="J48" s="13">
        <v>-37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-1</v>
      </c>
      <c r="I49" s="13">
        <v>-43</v>
      </c>
      <c r="J49" s="13">
        <v>-119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-2</v>
      </c>
      <c r="I50" s="13">
        <v>-55</v>
      </c>
      <c r="J50" s="13">
        <v>-211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120</v>
      </c>
      <c r="E54" s="29">
        <v>5872.82</v>
      </c>
      <c r="H54" s="27"/>
      <c r="I54" s="27"/>
      <c r="J54" s="27"/>
      <c r="K54" s="27"/>
    </row>
    <row r="55" spans="1:11" x14ac:dyDescent="0.25">
      <c r="D55" s="14" t="s">
        <v>114</v>
      </c>
      <c r="E55" s="29">
        <f>SUM(E51:E54)</f>
        <v>108378.1</v>
      </c>
      <c r="G55" s="27" t="s">
        <v>97</v>
      </c>
      <c r="H55" s="9">
        <v>1.02</v>
      </c>
      <c r="I55" s="9">
        <v>3.36</v>
      </c>
      <c r="J55" s="9">
        <v>-49.2</v>
      </c>
      <c r="K55" s="9">
        <v>2.82</v>
      </c>
    </row>
    <row r="56" spans="1:11" x14ac:dyDescent="0.25">
      <c r="D56" s="28" t="s">
        <v>113</v>
      </c>
      <c r="G56" s="27" t="s">
        <v>98</v>
      </c>
      <c r="H56" s="9">
        <v>-2.78</v>
      </c>
      <c r="I56" s="9">
        <v>4.0999999999999996</v>
      </c>
      <c r="J56" s="9">
        <v>-53</v>
      </c>
      <c r="K56" s="9">
        <v>7.37</v>
      </c>
    </row>
    <row r="57" spans="1:11" x14ac:dyDescent="0.25">
      <c r="D57" s="14" t="s">
        <v>109</v>
      </c>
      <c r="E57" s="29">
        <v>88041.33</v>
      </c>
      <c r="G57" s="27" t="s">
        <v>99</v>
      </c>
      <c r="H57" s="9">
        <v>-0.18</v>
      </c>
      <c r="I57" s="9">
        <v>8.66</v>
      </c>
      <c r="J57" s="9">
        <v>-50.4</v>
      </c>
      <c r="K57" s="9">
        <v>9.32</v>
      </c>
    </row>
    <row r="58" spans="1:11" x14ac:dyDescent="0.25">
      <c r="D58" s="14" t="s">
        <v>110</v>
      </c>
      <c r="E58" s="29">
        <v>468924.39</v>
      </c>
      <c r="G58" s="27" t="s">
        <v>117</v>
      </c>
      <c r="H58" s="9">
        <v>-1.58</v>
      </c>
      <c r="I58" s="9">
        <v>7.26</v>
      </c>
      <c r="J58" s="9">
        <v>-51.8</v>
      </c>
      <c r="K58" s="9">
        <v>9.32</v>
      </c>
    </row>
    <row r="59" spans="1:11" x14ac:dyDescent="0.25">
      <c r="D59" s="14" t="s">
        <v>111</v>
      </c>
      <c r="E59" s="29">
        <v>673407.56</v>
      </c>
      <c r="H59" s="9"/>
      <c r="J59" s="9"/>
      <c r="K59" s="9"/>
    </row>
    <row r="60" spans="1:11" x14ac:dyDescent="0.25">
      <c r="D60" s="14" t="s">
        <v>120</v>
      </c>
      <c r="E60" s="29">
        <v>55839.7</v>
      </c>
      <c r="G60" s="27" t="s">
        <v>101</v>
      </c>
      <c r="H60" s="9">
        <v>-10.07</v>
      </c>
      <c r="I60" s="9">
        <v>-5.42</v>
      </c>
      <c r="J60" s="9"/>
      <c r="K60" s="9">
        <v>4.63</v>
      </c>
    </row>
    <row r="61" spans="1:11" x14ac:dyDescent="0.25">
      <c r="D61" s="14" t="s">
        <v>114</v>
      </c>
      <c r="E61" s="29">
        <f>SUM(E57:E60)</f>
        <v>1286212.98</v>
      </c>
      <c r="G61" s="27" t="s">
        <v>102</v>
      </c>
      <c r="H61" s="9">
        <v>-27.07</v>
      </c>
      <c r="I61" s="9">
        <v>-19.559999999999999</v>
      </c>
      <c r="J61" s="9"/>
      <c r="K61" s="9">
        <v>8.7899999999999991</v>
      </c>
    </row>
    <row r="62" spans="1:11" x14ac:dyDescent="0.25">
      <c r="G62" s="27" t="s">
        <v>103</v>
      </c>
      <c r="H62" s="9">
        <v>-53.27</v>
      </c>
      <c r="I62" s="9">
        <v>-45.76</v>
      </c>
      <c r="J62" s="9"/>
      <c r="K62" s="9">
        <v>8.7899999999999991</v>
      </c>
    </row>
    <row r="63" spans="1:11" x14ac:dyDescent="0.25">
      <c r="G63" s="27" t="s">
        <v>118</v>
      </c>
      <c r="H63" s="9">
        <v>-67.87</v>
      </c>
      <c r="I63" s="9">
        <v>-60.36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-19.25</v>
      </c>
      <c r="I65" s="9">
        <v>-21.13</v>
      </c>
      <c r="J65" s="9"/>
      <c r="K65" s="9">
        <v>6.07</v>
      </c>
    </row>
    <row r="66" spans="7:11" x14ac:dyDescent="0.25">
      <c r="G66" s="27" t="s">
        <v>106</v>
      </c>
      <c r="H66" s="9">
        <v>-64.45</v>
      </c>
      <c r="I66" s="9">
        <v>-57.3</v>
      </c>
      <c r="J66" s="9"/>
      <c r="K66" s="9">
        <v>8.2100000000000009</v>
      </c>
    </row>
    <row r="67" spans="7:11" x14ac:dyDescent="0.25">
      <c r="G67" s="27" t="s">
        <v>107</v>
      </c>
      <c r="H67" s="9">
        <v>-152.85</v>
      </c>
      <c r="I67" s="9">
        <v>-135.5</v>
      </c>
      <c r="J67" s="9"/>
      <c r="K67" s="9">
        <v>8.2100000000000009</v>
      </c>
    </row>
    <row r="68" spans="7:11" x14ac:dyDescent="0.25">
      <c r="G68" s="27" t="s">
        <v>119</v>
      </c>
      <c r="H68" s="9">
        <v>-233.85</v>
      </c>
      <c r="I68" s="9">
        <v>-212.5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34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23662602.050000001</v>
      </c>
      <c r="D4" s="6" t="s">
        <v>7</v>
      </c>
      <c r="E4" s="7">
        <v>11575862.15</v>
      </c>
      <c r="H4" s="6" t="s">
        <v>87</v>
      </c>
      <c r="I4" s="9">
        <v>14</v>
      </c>
      <c r="J4" s="9">
        <v>-5</v>
      </c>
    </row>
    <row r="5" spans="1:10" x14ac:dyDescent="0.25">
      <c r="A5" s="6" t="s">
        <v>9</v>
      </c>
      <c r="B5" s="5">
        <f>B4+B6</f>
        <v>112696441.81999999</v>
      </c>
      <c r="D5" s="6" t="s">
        <v>10</v>
      </c>
      <c r="E5" s="5">
        <v>9361864.5999999996</v>
      </c>
      <c r="H5" s="6" t="s">
        <v>15</v>
      </c>
      <c r="I5" s="9">
        <v>6</v>
      </c>
      <c r="J5" s="9">
        <v>-3</v>
      </c>
    </row>
    <row r="6" spans="1:10" x14ac:dyDescent="0.25">
      <c r="A6" s="6" t="s">
        <v>7</v>
      </c>
      <c r="B6" s="7">
        <v>89033839.769999996</v>
      </c>
      <c r="D6" s="6" t="s">
        <v>12</v>
      </c>
      <c r="E6" s="5"/>
      <c r="H6" s="6" t="s">
        <v>74</v>
      </c>
      <c r="I6" s="9"/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/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2212.8000000000002</v>
      </c>
      <c r="G8" s="6"/>
      <c r="H8" s="6"/>
      <c r="I8" s="9"/>
    </row>
    <row r="9" spans="1:10" x14ac:dyDescent="0.25">
      <c r="A9" s="6" t="s">
        <v>18</v>
      </c>
      <c r="B9" s="5">
        <v>5624.45</v>
      </c>
      <c r="D9" s="6" t="s">
        <v>19</v>
      </c>
      <c r="E9" s="10">
        <v>1684</v>
      </c>
      <c r="H9" s="6"/>
    </row>
    <row r="10" spans="1:10" x14ac:dyDescent="0.25">
      <c r="A10" s="6" t="s">
        <v>20</v>
      </c>
      <c r="B10" s="5">
        <v>78000000</v>
      </c>
      <c r="D10" s="6" t="s">
        <v>21</v>
      </c>
      <c r="E10" s="5">
        <f>E8+'20180725_Open'!E10</f>
        <v>38002.400000000001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B9+'20180725_Open'!B11</f>
        <v>271466.94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900.33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B12+'20180725_Open'!B13</f>
        <v>58841.57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6379606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2849858.84</v>
      </c>
    </row>
    <row r="18" spans="1:14" x14ac:dyDescent="0.25">
      <c r="G18" s="6" t="s">
        <v>10</v>
      </c>
      <c r="H18" s="5"/>
      <c r="I18" s="11">
        <v>2302857</v>
      </c>
    </row>
    <row r="19" spans="1:14" x14ac:dyDescent="0.25">
      <c r="A19" s="5"/>
      <c r="G19" s="6" t="s">
        <v>35</v>
      </c>
      <c r="H19" s="5"/>
      <c r="I19" s="11">
        <f>I17+I18-I16</f>
        <v>-1576100.7999999998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15537.72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15661.58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123.86</v>
      </c>
    </row>
    <row r="26" spans="1:14" x14ac:dyDescent="0.25">
      <c r="A26" s="6" t="s">
        <v>44</v>
      </c>
      <c r="B26" s="5">
        <f>B4+E5+I17+I18</f>
        <v>38177182.489999995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112505.55</v>
      </c>
    </row>
    <row r="28" spans="1:14" x14ac:dyDescent="0.25">
      <c r="A28" s="6" t="s">
        <v>48</v>
      </c>
      <c r="B28" s="5">
        <f>B12+E8+I25</f>
        <v>3236.9900000000002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1199</v>
      </c>
      <c r="D34" s="6" t="s">
        <v>53</v>
      </c>
      <c r="E34" s="5">
        <v>127714</v>
      </c>
      <c r="G34" s="6" t="s">
        <v>84</v>
      </c>
      <c r="H34" s="23">
        <v>20.14</v>
      </c>
      <c r="I34" s="6" t="s">
        <v>56</v>
      </c>
      <c r="J34" s="23">
        <v>26.16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1026</v>
      </c>
      <c r="D35" s="6" t="s">
        <v>55</v>
      </c>
      <c r="E35" s="15">
        <v>1264108</v>
      </c>
      <c r="G35" s="6" t="s">
        <v>88</v>
      </c>
      <c r="H35" s="23">
        <v>22.66</v>
      </c>
      <c r="I35" s="6" t="s">
        <v>84</v>
      </c>
      <c r="J35" s="23">
        <v>22.55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1940</v>
      </c>
      <c r="D36" s="6" t="s">
        <v>57</v>
      </c>
      <c r="E36" s="15">
        <v>20135</v>
      </c>
      <c r="G36" s="6" t="s">
        <v>58</v>
      </c>
      <c r="H36" s="23">
        <v>21.81</v>
      </c>
      <c r="I36" s="6" t="s">
        <v>58</v>
      </c>
      <c r="J36" s="23">
        <v>21.69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2431</v>
      </c>
      <c r="D37" s="6" t="s">
        <v>59</v>
      </c>
      <c r="E37" s="5">
        <v>-12108</v>
      </c>
      <c r="G37" s="6" t="s">
        <v>76</v>
      </c>
      <c r="H37" s="23">
        <v>21.66</v>
      </c>
      <c r="I37" s="6" t="s">
        <v>76</v>
      </c>
      <c r="J37" s="23">
        <v>21.44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6596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4300061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59359</v>
      </c>
      <c r="G41" s="6" t="s">
        <v>88</v>
      </c>
      <c r="H41" s="22">
        <v>-2E-3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25567</v>
      </c>
      <c r="G42" s="6" t="s">
        <v>58</v>
      </c>
      <c r="H42" s="2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1642</v>
      </c>
      <c r="D43" s="6" t="s">
        <v>67</v>
      </c>
      <c r="E43" s="5">
        <v>33792</v>
      </c>
      <c r="G43" s="6" t="s">
        <v>76</v>
      </c>
      <c r="H43" s="22">
        <v>8.0000000000000002E-3</v>
      </c>
    </row>
    <row r="44" spans="1:23" x14ac:dyDescent="0.25">
      <c r="A44" s="6" t="s">
        <v>88</v>
      </c>
      <c r="B44" s="13">
        <v>905</v>
      </c>
      <c r="D44" s="6" t="s">
        <v>71</v>
      </c>
      <c r="E44" s="5">
        <f>E40-E45</f>
        <v>1669811</v>
      </c>
    </row>
    <row r="45" spans="1:23" x14ac:dyDescent="0.25">
      <c r="A45" s="6" t="s">
        <v>58</v>
      </c>
      <c r="B45" s="13">
        <v>2017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2622</v>
      </c>
      <c r="C46" s="5"/>
      <c r="D46" s="6" t="s">
        <v>86</v>
      </c>
      <c r="E46" s="5">
        <v>4385962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7186</v>
      </c>
      <c r="C47" s="18"/>
      <c r="D47" s="6" t="s">
        <v>89</v>
      </c>
      <c r="E47" s="5">
        <f>E46-E45</f>
        <v>1755712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-1</v>
      </c>
      <c r="I48" s="13">
        <v>-15</v>
      </c>
      <c r="J48" s="13">
        <v>-27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-3</v>
      </c>
      <c r="I49" s="13">
        <v>-39</v>
      </c>
      <c r="J49" s="13">
        <v>-104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1</v>
      </c>
      <c r="I50" s="13">
        <v>-48</v>
      </c>
      <c r="J50" s="13">
        <v>-178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-8.2899999999999991</v>
      </c>
      <c r="I55" s="9">
        <v>-2.88</v>
      </c>
      <c r="J55" s="9">
        <v>-53.6</v>
      </c>
      <c r="K55" s="9">
        <v>4.04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-8.69</v>
      </c>
      <c r="I56" s="9">
        <v>-3.28</v>
      </c>
      <c r="J56" s="9">
        <v>-54</v>
      </c>
      <c r="K56" s="9">
        <v>8.58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-7.89</v>
      </c>
      <c r="I57" s="9">
        <v>-2.48</v>
      </c>
      <c r="J57" s="9">
        <v>-53.2</v>
      </c>
      <c r="K57" s="9">
        <v>8.58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-8.69</v>
      </c>
      <c r="I58" s="9">
        <v>-3.28</v>
      </c>
      <c r="J58" s="9">
        <v>-54</v>
      </c>
      <c r="K58" s="9">
        <v>8.58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-9.5500000000000007</v>
      </c>
      <c r="I60" s="9">
        <v>-2.54</v>
      </c>
      <c r="J60" s="9"/>
      <c r="K60" s="9">
        <v>7.01</v>
      </c>
    </row>
    <row r="61" spans="1:11" x14ac:dyDescent="0.25">
      <c r="G61" s="27" t="s">
        <v>102</v>
      </c>
      <c r="H61" s="9">
        <v>-22.95</v>
      </c>
      <c r="I61" s="9">
        <v>-12.4</v>
      </c>
      <c r="J61" s="9"/>
      <c r="K61" s="9">
        <v>10.55</v>
      </c>
    </row>
    <row r="62" spans="1:11" x14ac:dyDescent="0.25">
      <c r="G62" s="27" t="s">
        <v>103</v>
      </c>
      <c r="H62" s="9">
        <v>-46.75</v>
      </c>
      <c r="I62" s="9">
        <v>-36.200000000000003</v>
      </c>
      <c r="J62" s="9"/>
      <c r="K62" s="9">
        <v>10.55</v>
      </c>
    </row>
    <row r="63" spans="1:11" x14ac:dyDescent="0.25">
      <c r="G63" s="27" t="s">
        <v>118</v>
      </c>
      <c r="H63" s="9">
        <v>-55.35</v>
      </c>
      <c r="I63" s="9">
        <v>-44.8</v>
      </c>
      <c r="J63" s="9"/>
      <c r="K63" s="27">
        <v>10.55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-10.86</v>
      </c>
      <c r="I65" s="9">
        <v>-2.54</v>
      </c>
      <c r="J65" s="9"/>
      <c r="K65" s="9">
        <v>8.32</v>
      </c>
    </row>
    <row r="66" spans="7:11" x14ac:dyDescent="0.25">
      <c r="G66" s="27" t="s">
        <v>106</v>
      </c>
      <c r="H66" s="9">
        <v>-35.86</v>
      </c>
      <c r="I66" s="9">
        <v>-26.46</v>
      </c>
      <c r="J66" s="9"/>
      <c r="K66" s="9">
        <v>9.4</v>
      </c>
    </row>
    <row r="67" spans="7:11" x14ac:dyDescent="0.25">
      <c r="G67" s="27" t="s">
        <v>107</v>
      </c>
      <c r="H67" s="9">
        <v>-110.46</v>
      </c>
      <c r="I67" s="9">
        <v>-101.06</v>
      </c>
      <c r="J67" s="9"/>
      <c r="K67" s="9">
        <v>9.4</v>
      </c>
    </row>
    <row r="68" spans="7:11" x14ac:dyDescent="0.25">
      <c r="G68" s="27" t="s">
        <v>119</v>
      </c>
      <c r="H68" s="9">
        <v>-187.66</v>
      </c>
      <c r="I68" s="9">
        <v>-178.26</v>
      </c>
      <c r="J68" s="9"/>
      <c r="K68" s="9">
        <v>9.4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5" sqref="B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10950318.189999999</v>
      </c>
      <c r="D3" s="6" t="s">
        <v>2</v>
      </c>
      <c r="E3" s="7">
        <v>22729062.550000001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15711693.66</v>
      </c>
      <c r="D4" s="6" t="s">
        <v>7</v>
      </c>
      <c r="E4" s="7">
        <v>7877497.5499999998</v>
      </c>
      <c r="H4" s="6" t="s">
        <v>87</v>
      </c>
      <c r="I4" s="9">
        <v>15</v>
      </c>
      <c r="J4" s="9">
        <v>-4</v>
      </c>
    </row>
    <row r="5" spans="1:10" x14ac:dyDescent="0.25">
      <c r="A5" s="6" t="s">
        <v>9</v>
      </c>
      <c r="B5" s="5">
        <f>B4+B6</f>
        <v>104668818.50999999</v>
      </c>
      <c r="D5" s="6" t="s">
        <v>10</v>
      </c>
      <c r="E5" s="5">
        <v>14851565</v>
      </c>
      <c r="H5" s="6" t="s">
        <v>15</v>
      </c>
      <c r="I5" s="9">
        <v>4</v>
      </c>
      <c r="J5" s="9">
        <v>-3</v>
      </c>
    </row>
    <row r="6" spans="1:10" x14ac:dyDescent="0.25">
      <c r="A6" s="6" t="s">
        <v>7</v>
      </c>
      <c r="B6" s="7">
        <v>88957124.849999994</v>
      </c>
      <c r="D6" s="6" t="s">
        <v>12</v>
      </c>
      <c r="E6" s="5"/>
      <c r="H6" s="6" t="s">
        <v>74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2896</v>
      </c>
      <c r="G8" s="6"/>
      <c r="H8" s="6"/>
      <c r="I8" s="9"/>
    </row>
    <row r="9" spans="1:10" x14ac:dyDescent="0.25">
      <c r="A9" s="6" t="s">
        <v>18</v>
      </c>
      <c r="B9" s="5">
        <v>4691.03</v>
      </c>
      <c r="D9" s="6" t="s">
        <v>19</v>
      </c>
      <c r="E9" s="10">
        <v>1969</v>
      </c>
      <c r="H9" s="6"/>
    </row>
    <row r="10" spans="1:10" x14ac:dyDescent="0.25">
      <c r="A10" s="6" t="s">
        <v>20</v>
      </c>
      <c r="B10" s="5">
        <v>63000000</v>
      </c>
      <c r="D10" s="6" t="s">
        <v>21</v>
      </c>
      <c r="E10" s="5">
        <f>E8+'20180724_Open'!E10</f>
        <v>35789.599999999999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B9+'20180724_Open'!B11</f>
        <v>265842.49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1546.29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B12+'20180724_Open'!B13</f>
        <v>57941.24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6019806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15324.449999999999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15537.72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213.27</v>
      </c>
    </row>
    <row r="26" spans="1:14" x14ac:dyDescent="0.25">
      <c r="A26" s="6" t="s">
        <v>44</v>
      </c>
      <c r="B26" s="5">
        <f>B4+E5+I17+I18</f>
        <v>30563258.66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109268.56</v>
      </c>
    </row>
    <row r="28" spans="1:14" x14ac:dyDescent="0.25">
      <c r="A28" s="6" t="s">
        <v>48</v>
      </c>
      <c r="B28" s="5">
        <f>B12+E8+I25</f>
        <v>4655.5600000000004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1642</v>
      </c>
      <c r="D34" s="6" t="s">
        <v>53</v>
      </c>
      <c r="E34" s="5">
        <v>319487</v>
      </c>
      <c r="G34" s="6" t="s">
        <v>84</v>
      </c>
      <c r="H34" s="23">
        <v>26.16</v>
      </c>
      <c r="I34" s="6" t="s">
        <v>56</v>
      </c>
      <c r="J34" s="23">
        <v>22.53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905</v>
      </c>
      <c r="D35" s="6" t="s">
        <v>55</v>
      </c>
      <c r="E35" s="15">
        <v>1233240</v>
      </c>
      <c r="G35" s="6" t="s">
        <v>88</v>
      </c>
      <c r="H35" s="23">
        <v>22.55</v>
      </c>
      <c r="I35" s="6" t="s">
        <v>84</v>
      </c>
      <c r="J35" s="23">
        <v>21.37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2017</v>
      </c>
      <c r="D36" s="6" t="s">
        <v>57</v>
      </c>
      <c r="E36" s="15">
        <v>17747</v>
      </c>
      <c r="G36" s="6" t="s">
        <v>58</v>
      </c>
      <c r="H36" s="23">
        <v>21.69</v>
      </c>
      <c r="I36" s="6" t="s">
        <v>58</v>
      </c>
      <c r="J36" s="23">
        <v>21.14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2622</v>
      </c>
      <c r="D37" s="6" t="s">
        <v>59</v>
      </c>
      <c r="E37" s="5">
        <v>-12477</v>
      </c>
      <c r="G37" s="6" t="s">
        <v>76</v>
      </c>
      <c r="H37" s="23">
        <v>21.44</v>
      </c>
      <c r="I37" s="6" t="s">
        <v>76</v>
      </c>
      <c r="J37" s="23">
        <v>20.59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7186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4240813</v>
      </c>
      <c r="G40" s="6" t="s">
        <v>84</v>
      </c>
      <c r="H40" s="22">
        <v>-2E-3</v>
      </c>
    </row>
    <row r="41" spans="1:23" s="3" customFormat="1" x14ac:dyDescent="0.25">
      <c r="A41" s="2"/>
      <c r="B41" s="2"/>
      <c r="D41" s="6" t="s">
        <v>65</v>
      </c>
      <c r="E41" s="5">
        <v>110373</v>
      </c>
      <c r="G41" s="6" t="s">
        <v>88</v>
      </c>
      <c r="H41" s="22">
        <v>-1E-3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21287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1589</v>
      </c>
      <c r="D43" s="6" t="s">
        <v>67</v>
      </c>
      <c r="E43" s="5">
        <v>89086</v>
      </c>
      <c r="G43" s="6" t="s">
        <v>76</v>
      </c>
      <c r="H43" s="22">
        <v>1.2E-2</v>
      </c>
    </row>
    <row r="44" spans="1:23" x14ac:dyDescent="0.25">
      <c r="A44" s="6" t="s">
        <v>88</v>
      </c>
      <c r="B44" s="13">
        <v>1556</v>
      </c>
      <c r="D44" s="6" t="s">
        <v>71</v>
      </c>
      <c r="E44" s="5">
        <f>E40-E45</f>
        <v>1610563</v>
      </c>
    </row>
    <row r="45" spans="1:23" x14ac:dyDescent="0.25">
      <c r="A45" s="6" t="s">
        <v>58</v>
      </c>
      <c r="B45" s="13">
        <v>2413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2637</v>
      </c>
      <c r="C46" s="5"/>
      <c r="D46" s="6" t="s">
        <v>86</v>
      </c>
      <c r="E46" s="5">
        <v>4393600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8195</v>
      </c>
      <c r="C47" s="18"/>
      <c r="D47" s="6" t="s">
        <v>89</v>
      </c>
      <c r="E47" s="5">
        <f>E46-E45</f>
        <v>1763350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-1</v>
      </c>
      <c r="I48" s="13">
        <v>-17</v>
      </c>
      <c r="J48" s="13">
        <v>-29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-1</v>
      </c>
      <c r="I49" s="13">
        <v>-39</v>
      </c>
      <c r="J49" s="13">
        <v>-112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2</v>
      </c>
      <c r="I50" s="13">
        <v>-51</v>
      </c>
      <c r="J50" s="13">
        <v>-175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33315.31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93284.64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-4.41</v>
      </c>
      <c r="I55" s="9">
        <v>-0.37</v>
      </c>
      <c r="J55" s="9">
        <v>-46.6</v>
      </c>
      <c r="K55" s="9">
        <v>4.04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-4.8099999999999996</v>
      </c>
      <c r="I56" s="9">
        <v>3.77</v>
      </c>
      <c r="J56" s="9">
        <v>-47</v>
      </c>
      <c r="K56" s="9">
        <v>8.58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-5.01</v>
      </c>
      <c r="I57" s="9">
        <v>3.57</v>
      </c>
      <c r="J57" s="9">
        <v>-47.2</v>
      </c>
      <c r="K57" s="9">
        <v>8.58</v>
      </c>
    </row>
    <row r="58" spans="1:11" x14ac:dyDescent="0.25">
      <c r="D58" s="14" t="s">
        <v>111</v>
      </c>
      <c r="E58" s="29">
        <v>513247.36</v>
      </c>
      <c r="G58" s="27" t="s">
        <v>117</v>
      </c>
      <c r="H58" s="9">
        <v>0.19</v>
      </c>
      <c r="I58" s="9">
        <v>8.77</v>
      </c>
      <c r="J58" s="9">
        <v>-42</v>
      </c>
      <c r="K58" s="9">
        <v>8.58</v>
      </c>
    </row>
    <row r="59" spans="1:11" x14ac:dyDescent="0.25">
      <c r="D59" s="14" t="s">
        <v>114</v>
      </c>
      <c r="E59" s="29">
        <f>SUM(E56:E58)</f>
        <v>1070213.08</v>
      </c>
      <c r="H59" s="9"/>
      <c r="J59" s="9"/>
      <c r="K59" s="9"/>
    </row>
    <row r="60" spans="1:11" x14ac:dyDescent="0.25">
      <c r="G60" s="27" t="s">
        <v>101</v>
      </c>
      <c r="H60" s="9">
        <v>-16.55</v>
      </c>
      <c r="I60" s="9">
        <v>12.33</v>
      </c>
      <c r="J60" s="9"/>
      <c r="K60" s="9">
        <v>22.95</v>
      </c>
    </row>
    <row r="61" spans="1:11" x14ac:dyDescent="0.25">
      <c r="G61" s="27" t="s">
        <v>102</v>
      </c>
      <c r="H61" s="9">
        <v>-36.35</v>
      </c>
      <c r="I61" s="9">
        <v>-3.99</v>
      </c>
      <c r="J61" s="9"/>
      <c r="K61" s="9">
        <v>28.78</v>
      </c>
    </row>
    <row r="62" spans="1:11" x14ac:dyDescent="0.25">
      <c r="G62" s="27" t="s">
        <v>103</v>
      </c>
      <c r="H62" s="9">
        <v>-60.95</v>
      </c>
      <c r="I62" s="9">
        <v>-28.59</v>
      </c>
      <c r="J62" s="9"/>
      <c r="K62" s="9">
        <v>32.36</v>
      </c>
    </row>
    <row r="63" spans="1:11" x14ac:dyDescent="0.25">
      <c r="G63" s="27" t="s">
        <v>118</v>
      </c>
      <c r="H63" s="9">
        <v>-73.95</v>
      </c>
      <c r="I63" s="9">
        <v>-41.59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-23</v>
      </c>
      <c r="I65" s="9">
        <v>-4.3899999999999997</v>
      </c>
      <c r="J65" s="9"/>
      <c r="K65" s="9">
        <v>16.309999999999999</v>
      </c>
    </row>
    <row r="66" spans="7:11" x14ac:dyDescent="0.25">
      <c r="G66" s="27" t="s">
        <v>106</v>
      </c>
      <c r="H66" s="9">
        <v>-50.02</v>
      </c>
      <c r="I66" s="9">
        <v>-31.17</v>
      </c>
      <c r="J66" s="9"/>
      <c r="K66" s="9">
        <v>18.61</v>
      </c>
    </row>
    <row r="67" spans="7:11" x14ac:dyDescent="0.25">
      <c r="G67" s="27" t="s">
        <v>107</v>
      </c>
      <c r="H67" s="9">
        <v>-129.80000000000001</v>
      </c>
      <c r="I67" s="9">
        <v>-110.77</v>
      </c>
      <c r="J67" s="9"/>
      <c r="K67" s="9">
        <v>19.03</v>
      </c>
    </row>
    <row r="68" spans="7:11" x14ac:dyDescent="0.25">
      <c r="G68" s="27" t="s">
        <v>119</v>
      </c>
      <c r="H68" s="9">
        <v>-197</v>
      </c>
      <c r="I68" s="9">
        <v>-177.97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4" sqref="B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39099346.780000001</v>
      </c>
      <c r="D3" s="6" t="s">
        <v>2</v>
      </c>
      <c r="E3" s="7">
        <v>23837743.550000001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49948825.509999998</v>
      </c>
      <c r="D4" s="6" t="s">
        <v>7</v>
      </c>
      <c r="E4" s="7">
        <v>6589812.75</v>
      </c>
      <c r="H4" s="6" t="s">
        <v>87</v>
      </c>
      <c r="I4" s="9">
        <v>22</v>
      </c>
      <c r="J4" s="9">
        <v>-4</v>
      </c>
    </row>
    <row r="5" spans="1:10" x14ac:dyDescent="0.25">
      <c r="A5" s="6" t="s">
        <v>9</v>
      </c>
      <c r="B5" s="5">
        <f>B4+B6</f>
        <v>104050287.91999999</v>
      </c>
      <c r="D5" s="6" t="s">
        <v>10</v>
      </c>
      <c r="E5" s="5">
        <v>17247930.800000001</v>
      </c>
      <c r="H5" s="6" t="s">
        <v>15</v>
      </c>
      <c r="I5" s="9">
        <v>3</v>
      </c>
      <c r="J5" s="9">
        <v>-3</v>
      </c>
    </row>
    <row r="6" spans="1:10" x14ac:dyDescent="0.25">
      <c r="A6" s="6" t="s">
        <v>7</v>
      </c>
      <c r="B6" s="7">
        <v>54101462.409999996</v>
      </c>
      <c r="D6" s="6" t="s">
        <v>12</v>
      </c>
      <c r="E6" s="5"/>
      <c r="H6" s="6" t="s">
        <v>74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1128</v>
      </c>
      <c r="G8" s="6"/>
      <c r="H8" s="6"/>
      <c r="I8" s="9"/>
    </row>
    <row r="9" spans="1:10" x14ac:dyDescent="0.25">
      <c r="A9" s="6" t="s">
        <v>18</v>
      </c>
      <c r="B9" s="5">
        <v>2115.63</v>
      </c>
      <c r="D9" s="6" t="s">
        <v>19</v>
      </c>
      <c r="E9" s="10">
        <v>1100</v>
      </c>
      <c r="H9" s="6"/>
    </row>
    <row r="10" spans="1:10" x14ac:dyDescent="0.25">
      <c r="A10" s="6" t="s">
        <v>20</v>
      </c>
      <c r="B10" s="5">
        <v>15000000</v>
      </c>
      <c r="D10" s="6" t="s">
        <v>21</v>
      </c>
      <c r="E10" s="5">
        <f>E8+'20180723_Open'!E10</f>
        <v>32893.599999999999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B9+'20180723_Open'!B11</f>
        <v>261151.46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1251.3900000000001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B12+'20180723_Open'!B13</f>
        <v>56394.95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3118315.97</v>
      </c>
    </row>
    <row r="18" spans="1:14" x14ac:dyDescent="0.25">
      <c r="G18" s="6" t="s">
        <v>10</v>
      </c>
      <c r="H18" s="5"/>
      <c r="I18" s="11">
        <v>2842767</v>
      </c>
    </row>
    <row r="19" spans="1:14" x14ac:dyDescent="0.25">
      <c r="A19" s="5"/>
      <c r="G19" s="6" t="s">
        <v>35</v>
      </c>
      <c r="H19" s="5"/>
      <c r="I19" s="11">
        <f>I17+I18-I16</f>
        <v>-767733.66999999899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15115.659999999998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15324.449999999999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208.79</v>
      </c>
    </row>
    <row r="26" spans="1:14" x14ac:dyDescent="0.25">
      <c r="A26" s="6" t="s">
        <v>44</v>
      </c>
      <c r="B26" s="5">
        <f>B4+E5+I17+I18</f>
        <v>73157839.280000001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104612.99999999999</v>
      </c>
    </row>
    <row r="28" spans="1:14" x14ac:dyDescent="0.25">
      <c r="A28" s="6" t="s">
        <v>48</v>
      </c>
      <c r="B28" s="5">
        <f>B12+E8+I25</f>
        <v>2588.1800000000003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1589</v>
      </c>
      <c r="D34" s="6" t="s">
        <v>53</v>
      </c>
      <c r="E34" s="5">
        <v>2031499</v>
      </c>
      <c r="G34" s="6" t="s">
        <v>84</v>
      </c>
      <c r="H34" s="23">
        <v>22.53</v>
      </c>
      <c r="I34" s="6" t="s">
        <v>56</v>
      </c>
      <c r="J34" s="23">
        <v>22.45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1556</v>
      </c>
      <c r="D35" s="6" t="s">
        <v>55</v>
      </c>
      <c r="E35" s="15">
        <v>1696088</v>
      </c>
      <c r="G35" s="6" t="s">
        <v>88</v>
      </c>
      <c r="H35" s="23">
        <v>21.37</v>
      </c>
      <c r="I35" s="6" t="s">
        <v>84</v>
      </c>
      <c r="J35" s="23">
        <v>20.95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2413</v>
      </c>
      <c r="D36" s="6" t="s">
        <v>57</v>
      </c>
      <c r="E36" s="15">
        <v>23614</v>
      </c>
      <c r="G36" s="6" t="s">
        <v>58</v>
      </c>
      <c r="H36" s="23">
        <v>21.14</v>
      </c>
      <c r="I36" s="6" t="s">
        <v>58</v>
      </c>
      <c r="J36" s="23">
        <v>20.57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2637</v>
      </c>
      <c r="D37" s="6" t="s">
        <v>59</v>
      </c>
      <c r="E37" s="5">
        <v>-14922</v>
      </c>
      <c r="G37" s="6" t="s">
        <v>76</v>
      </c>
      <c r="H37" s="23">
        <v>20.59</v>
      </c>
      <c r="I37" s="6" t="s">
        <v>76</v>
      </c>
      <c r="J37" s="23">
        <v>20.64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8195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4130329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30702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-16587</v>
      </c>
      <c r="G42" s="6" t="s">
        <v>58</v>
      </c>
      <c r="H42" s="22">
        <v>5.0000000000000001E-3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1518</v>
      </c>
      <c r="D43" s="6" t="s">
        <v>67</v>
      </c>
      <c r="E43" s="5">
        <v>47289</v>
      </c>
      <c r="G43" s="6" t="s">
        <v>76</v>
      </c>
      <c r="H43" s="22">
        <v>1.4999999999999999E-2</v>
      </c>
    </row>
    <row r="44" spans="1:23" x14ac:dyDescent="0.25">
      <c r="A44" s="6" t="s">
        <v>88</v>
      </c>
      <c r="B44" s="13">
        <v>1852</v>
      </c>
      <c r="D44" s="6" t="s">
        <v>71</v>
      </c>
      <c r="E44" s="5">
        <f>E40-E45</f>
        <v>1500079</v>
      </c>
    </row>
    <row r="45" spans="1:23" x14ac:dyDescent="0.25">
      <c r="A45" s="6" t="s">
        <v>58</v>
      </c>
      <c r="B45" s="13">
        <v>2364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2589</v>
      </c>
      <c r="C46" s="5"/>
      <c r="D46" s="6" t="s">
        <v>86</v>
      </c>
      <c r="E46" s="5">
        <v>4326990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8323</v>
      </c>
      <c r="C47" s="18"/>
      <c r="D47" s="6" t="s">
        <v>89</v>
      </c>
      <c r="E47" s="5">
        <f>E46-E45</f>
        <v>1696740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-1</v>
      </c>
      <c r="I48" s="13">
        <v>-21</v>
      </c>
      <c r="J48" s="13">
        <v>-29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2</v>
      </c>
      <c r="I49" s="13">
        <v>-47</v>
      </c>
      <c r="J49" s="13">
        <v>-112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3</v>
      </c>
      <c r="I50" s="13">
        <v>-62</v>
      </c>
      <c r="J50" s="13">
        <v>-175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33315.31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93284.64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-4.41</v>
      </c>
      <c r="I55" s="9">
        <v>-0.37</v>
      </c>
      <c r="J55" s="9">
        <v>-46.6</v>
      </c>
      <c r="K55" s="9">
        <v>4.04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-4.8099999999999996</v>
      </c>
      <c r="I56" s="9">
        <v>3.77</v>
      </c>
      <c r="J56" s="9">
        <v>-47</v>
      </c>
      <c r="K56" s="9">
        <v>8.58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-5.01</v>
      </c>
      <c r="I57" s="9">
        <v>3.57</v>
      </c>
      <c r="J57" s="9">
        <v>-47.2</v>
      </c>
      <c r="K57" s="9">
        <v>8.58</v>
      </c>
    </row>
    <row r="58" spans="1:11" x14ac:dyDescent="0.25">
      <c r="D58" s="14" t="s">
        <v>111</v>
      </c>
      <c r="E58" s="29">
        <v>513247.36</v>
      </c>
      <c r="G58" s="27" t="s">
        <v>117</v>
      </c>
      <c r="H58" s="9">
        <v>0.19</v>
      </c>
      <c r="I58" s="9">
        <v>8.77</v>
      </c>
      <c r="J58" s="9">
        <v>-42</v>
      </c>
      <c r="K58" s="9">
        <v>8.58</v>
      </c>
    </row>
    <row r="59" spans="1:11" x14ac:dyDescent="0.25">
      <c r="D59" s="14" t="s">
        <v>114</v>
      </c>
      <c r="E59" s="29">
        <f>SUM(E56:E58)</f>
        <v>1070213.08</v>
      </c>
      <c r="H59" s="9"/>
      <c r="J59" s="9"/>
      <c r="K59" s="9"/>
    </row>
    <row r="60" spans="1:11" x14ac:dyDescent="0.25">
      <c r="G60" s="27" t="s">
        <v>101</v>
      </c>
      <c r="H60" s="9">
        <v>-16.55</v>
      </c>
      <c r="I60" s="9">
        <v>12.33</v>
      </c>
      <c r="J60" s="9"/>
      <c r="K60" s="9">
        <v>22.95</v>
      </c>
    </row>
    <row r="61" spans="1:11" x14ac:dyDescent="0.25">
      <c r="G61" s="27" t="s">
        <v>102</v>
      </c>
      <c r="H61" s="9">
        <v>-36.35</v>
      </c>
      <c r="I61" s="9">
        <v>-3.99</v>
      </c>
      <c r="J61" s="9"/>
      <c r="K61" s="9">
        <v>28.78</v>
      </c>
    </row>
    <row r="62" spans="1:11" x14ac:dyDescent="0.25">
      <c r="G62" s="27" t="s">
        <v>103</v>
      </c>
      <c r="H62" s="9">
        <v>-60.95</v>
      </c>
      <c r="I62" s="9">
        <v>-28.59</v>
      </c>
      <c r="J62" s="9"/>
      <c r="K62" s="9">
        <v>32.36</v>
      </c>
    </row>
    <row r="63" spans="1:11" x14ac:dyDescent="0.25">
      <c r="G63" s="27" t="s">
        <v>118</v>
      </c>
      <c r="H63" s="9">
        <v>-73.95</v>
      </c>
      <c r="I63" s="9">
        <v>-41.59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-23</v>
      </c>
      <c r="I65" s="9">
        <v>-4.3899999999999997</v>
      </c>
      <c r="J65" s="9"/>
      <c r="K65" s="9">
        <v>16.309999999999999</v>
      </c>
    </row>
    <row r="66" spans="7:11" x14ac:dyDescent="0.25">
      <c r="G66" s="27" t="s">
        <v>106</v>
      </c>
      <c r="H66" s="9">
        <v>-50.02</v>
      </c>
      <c r="I66" s="9">
        <v>-31.17</v>
      </c>
      <c r="J66" s="9"/>
      <c r="K66" s="9">
        <v>18.61</v>
      </c>
    </row>
    <row r="67" spans="7:11" x14ac:dyDescent="0.25">
      <c r="G67" s="27" t="s">
        <v>107</v>
      </c>
      <c r="H67" s="9">
        <v>-129.80000000000001</v>
      </c>
      <c r="I67" s="9">
        <v>-110.77</v>
      </c>
      <c r="J67" s="9"/>
      <c r="K67" s="9">
        <v>19.03</v>
      </c>
    </row>
    <row r="68" spans="7:11" x14ac:dyDescent="0.25">
      <c r="G68" s="27" t="s">
        <v>119</v>
      </c>
      <c r="H68" s="9">
        <v>-197</v>
      </c>
      <c r="I68" s="9">
        <v>-177.97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9" sqref="B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40599346.780000001</v>
      </c>
      <c r="D3" s="6" t="s">
        <v>2</v>
      </c>
      <c r="E3" s="7">
        <v>21290042.550000001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49384981.240000002</v>
      </c>
      <c r="D4" s="6" t="s">
        <v>7</v>
      </c>
      <c r="E4" s="7">
        <v>4424688.55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104985385.81999999</v>
      </c>
      <c r="D5" s="6" t="s">
        <v>10</v>
      </c>
      <c r="E5" s="5">
        <v>16865354</v>
      </c>
      <c r="H5" s="6" t="s">
        <v>87</v>
      </c>
      <c r="I5" s="9">
        <v>19</v>
      </c>
      <c r="J5" s="9">
        <v>-3</v>
      </c>
    </row>
    <row r="6" spans="1:10" x14ac:dyDescent="0.25">
      <c r="A6" s="6" t="s">
        <v>7</v>
      </c>
      <c r="B6" s="26">
        <v>55600404.579999998</v>
      </c>
      <c r="D6" s="6" t="s">
        <v>12</v>
      </c>
      <c r="E6" s="5"/>
      <c r="H6" s="6" t="s">
        <v>15</v>
      </c>
      <c r="I6" s="9">
        <v>0</v>
      </c>
      <c r="J6" s="9">
        <v>-4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1180.8</v>
      </c>
      <c r="G8" s="6"/>
      <c r="H8" s="6"/>
      <c r="I8" s="9"/>
    </row>
    <row r="9" spans="1:10" x14ac:dyDescent="0.25">
      <c r="A9" s="6" t="s">
        <v>18</v>
      </c>
      <c r="B9" s="5">
        <v>1057.8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15000000</v>
      </c>
      <c r="D10" s="6" t="s">
        <v>21</v>
      </c>
      <c r="E10" s="5">
        <f>E8+'20180720_Open'!E10</f>
        <v>31765.599999999999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B9+'20180720_Open'!B11</f>
        <v>259035.83</v>
      </c>
      <c r="D11" s="6"/>
      <c r="E11" s="5"/>
      <c r="G11" s="6"/>
      <c r="H11" s="6" t="s">
        <v>24</v>
      </c>
      <c r="I11" s="10">
        <f>SUM(J4:J7)</f>
        <v>-9</v>
      </c>
    </row>
    <row r="12" spans="1:10" x14ac:dyDescent="0.25">
      <c r="A12" s="6" t="s">
        <v>16</v>
      </c>
      <c r="B12" s="7">
        <v>1412.88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B12+'20180720_Open'!B13</f>
        <v>55143.56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4731193.76</v>
      </c>
    </row>
    <row r="18" spans="1:14" x14ac:dyDescent="0.25">
      <c r="G18" s="6" t="s">
        <v>10</v>
      </c>
      <c r="H18" s="5"/>
      <c r="I18" s="11">
        <v>2135448</v>
      </c>
    </row>
    <row r="19" spans="1:14" x14ac:dyDescent="0.25">
      <c r="A19" s="5"/>
      <c r="G19" s="6" t="s">
        <v>35</v>
      </c>
      <c r="H19" s="5"/>
      <c r="I19" s="11">
        <f>I17+I18-I16</f>
        <v>137825.12000000011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14148.819999999998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>
        <v>236</v>
      </c>
      <c r="N23" s="5"/>
    </row>
    <row r="24" spans="1:14" x14ac:dyDescent="0.25">
      <c r="A24" s="4" t="s">
        <v>40</v>
      </c>
      <c r="H24" s="6" t="s">
        <v>43</v>
      </c>
      <c r="I24" s="11">
        <f>SUM(I21:I23)+I25</f>
        <v>15115.659999999998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730.84</v>
      </c>
    </row>
    <row r="26" spans="1:14" x14ac:dyDescent="0.25">
      <c r="A26" s="6" t="s">
        <v>44</v>
      </c>
      <c r="B26" s="5">
        <f>B4+E5+I18</f>
        <v>68385783.24000001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102024.82</v>
      </c>
    </row>
    <row r="28" spans="1:14" x14ac:dyDescent="0.25">
      <c r="A28" s="6" t="s">
        <v>48</v>
      </c>
      <c r="B28" s="5">
        <f>B12+E8+I25</f>
        <v>3324.5200000000004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1518</v>
      </c>
      <c r="D34" s="6" t="s">
        <v>53</v>
      </c>
      <c r="E34" s="5">
        <v>2443775</v>
      </c>
      <c r="G34" s="6" t="s">
        <v>84</v>
      </c>
      <c r="H34" s="23">
        <v>22.45</v>
      </c>
      <c r="I34" s="6" t="s">
        <v>56</v>
      </c>
      <c r="J34" s="23">
        <v>23.28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1852</v>
      </c>
      <c r="D35" s="6" t="s">
        <v>55</v>
      </c>
      <c r="E35" s="15">
        <v>1731205</v>
      </c>
      <c r="G35" s="6" t="s">
        <v>88</v>
      </c>
      <c r="H35" s="23">
        <v>20.95</v>
      </c>
      <c r="I35" s="6" t="s">
        <v>84</v>
      </c>
      <c r="J35" s="23">
        <v>22.01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2364</v>
      </c>
      <c r="D36" s="6" t="s">
        <v>57</v>
      </c>
      <c r="E36" s="15">
        <v>24169</v>
      </c>
      <c r="G36" s="6" t="s">
        <v>58</v>
      </c>
      <c r="H36" s="23">
        <v>20.57</v>
      </c>
      <c r="I36" s="6" t="s">
        <v>58</v>
      </c>
      <c r="J36" s="23">
        <v>21.17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2589</v>
      </c>
      <c r="D37" s="6" t="s">
        <v>59</v>
      </c>
      <c r="E37" s="5">
        <v>-13575</v>
      </c>
      <c r="G37" s="6" t="s">
        <v>76</v>
      </c>
      <c r="H37" s="23">
        <v>20.64</v>
      </c>
      <c r="I37" s="6" t="s">
        <v>76</v>
      </c>
      <c r="J37" s="23">
        <v>20.96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8323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3668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-4655</v>
      </c>
      <c r="D40" s="6" t="s">
        <v>64</v>
      </c>
      <c r="E40" s="5">
        <v>4099626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74358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-26034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1517</v>
      </c>
      <c r="D43" s="6" t="s">
        <v>67</v>
      </c>
      <c r="E43" s="5">
        <v>100392</v>
      </c>
      <c r="G43" s="6" t="s">
        <v>76</v>
      </c>
      <c r="H43" s="22">
        <v>1.4999999999999999E-2</v>
      </c>
    </row>
    <row r="44" spans="1:23" x14ac:dyDescent="0.25">
      <c r="A44" s="6" t="s">
        <v>88</v>
      </c>
      <c r="B44" s="13">
        <v>2142</v>
      </c>
      <c r="D44" s="6" t="s">
        <v>71</v>
      </c>
      <c r="E44" s="5">
        <f>E40-E45</f>
        <v>1469376</v>
      </c>
    </row>
    <row r="45" spans="1:23" x14ac:dyDescent="0.25">
      <c r="A45" s="6" t="s">
        <v>58</v>
      </c>
      <c r="B45" s="13">
        <v>2336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2481</v>
      </c>
      <c r="C46" s="5"/>
      <c r="D46" s="6" t="s">
        <v>86</v>
      </c>
      <c r="E46" s="5">
        <v>4309447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8476</v>
      </c>
      <c r="C47" s="18"/>
      <c r="D47" s="6" t="s">
        <v>89</v>
      </c>
      <c r="E47" s="5">
        <f>E46-E45</f>
        <v>1679197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-1</v>
      </c>
      <c r="I48" s="13">
        <v>-28</v>
      </c>
      <c r="J48" s="13">
        <v>-45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</v>
      </c>
      <c r="I49" s="13">
        <v>-59</v>
      </c>
      <c r="J49" s="13">
        <v>-98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</v>
      </c>
      <c r="I50" s="13">
        <v>-79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33315.31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93284.64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3.64</v>
      </c>
      <c r="I55" s="9">
        <v>3.64</v>
      </c>
      <c r="J55" s="9">
        <v>-44.2</v>
      </c>
      <c r="K55" s="9">
        <v>0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5.64</v>
      </c>
      <c r="I56" s="9">
        <v>11.5</v>
      </c>
      <c r="J56" s="9">
        <v>-42.2</v>
      </c>
      <c r="K56" s="9">
        <v>5.86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3.84</v>
      </c>
      <c r="I57" s="9">
        <v>14.24</v>
      </c>
      <c r="J57" s="9">
        <v>-44</v>
      </c>
      <c r="K57" s="9">
        <v>10.41</v>
      </c>
    </row>
    <row r="58" spans="1:11" x14ac:dyDescent="0.25">
      <c r="D58" s="14" t="s">
        <v>111</v>
      </c>
      <c r="E58" s="29">
        <v>513247.36</v>
      </c>
      <c r="G58" s="27" t="s">
        <v>99</v>
      </c>
      <c r="H58" s="9">
        <v>8.44</v>
      </c>
      <c r="I58" s="9">
        <v>20.8</v>
      </c>
      <c r="J58" s="9">
        <v>-39.4</v>
      </c>
      <c r="K58" s="9">
        <v>12.36</v>
      </c>
    </row>
    <row r="59" spans="1:11" x14ac:dyDescent="0.25">
      <c r="D59" s="14" t="s">
        <v>114</v>
      </c>
      <c r="E59" s="29">
        <f>SUM(E56:E58)</f>
        <v>1070213.08</v>
      </c>
      <c r="H59" s="9"/>
      <c r="J59" s="9"/>
      <c r="K59" s="9"/>
    </row>
    <row r="60" spans="1:11" x14ac:dyDescent="0.25">
      <c r="G60" s="27" t="s">
        <v>100</v>
      </c>
      <c r="H60" s="9">
        <v>3.46</v>
      </c>
      <c r="I60" s="9">
        <v>26.41</v>
      </c>
      <c r="J60" s="9"/>
      <c r="K60" s="9">
        <v>22.95</v>
      </c>
    </row>
    <row r="61" spans="1:11" x14ac:dyDescent="0.25">
      <c r="G61" s="27" t="s">
        <v>101</v>
      </c>
      <c r="H61" s="9">
        <v>-24.14</v>
      </c>
      <c r="I61" s="9">
        <v>4.6399999999999997</v>
      </c>
      <c r="J61" s="9"/>
      <c r="K61" s="9">
        <v>28.78</v>
      </c>
    </row>
    <row r="62" spans="1:11" x14ac:dyDescent="0.25">
      <c r="G62" s="27" t="s">
        <v>102</v>
      </c>
      <c r="H62" s="9">
        <v>-54.34</v>
      </c>
      <c r="I62" s="9">
        <v>-21.98</v>
      </c>
      <c r="J62" s="9"/>
      <c r="K62" s="9">
        <v>32.36</v>
      </c>
    </row>
    <row r="63" spans="1:11" x14ac:dyDescent="0.25">
      <c r="G63" s="27" t="s">
        <v>103</v>
      </c>
      <c r="H63" s="9">
        <v>-73.540000000000006</v>
      </c>
      <c r="I63" s="9">
        <v>-41.18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8.07</v>
      </c>
      <c r="I65" s="9">
        <v>24.38</v>
      </c>
      <c r="J65" s="9"/>
      <c r="K65" s="9">
        <v>16.309999999999999</v>
      </c>
    </row>
    <row r="66" spans="7:11" x14ac:dyDescent="0.25">
      <c r="G66" s="27" t="s">
        <v>105</v>
      </c>
      <c r="H66" s="9">
        <v>-43.73</v>
      </c>
      <c r="I66" s="9">
        <v>-25.12</v>
      </c>
      <c r="J66" s="9"/>
      <c r="K66" s="9">
        <v>18.61</v>
      </c>
    </row>
    <row r="67" spans="7:11" x14ac:dyDescent="0.25">
      <c r="G67" s="27" t="s">
        <v>106</v>
      </c>
      <c r="H67" s="9">
        <v>-90.33</v>
      </c>
      <c r="I67" s="9">
        <v>-71.3</v>
      </c>
      <c r="J67" s="9"/>
      <c r="K67" s="9">
        <v>19.03</v>
      </c>
    </row>
    <row r="68" spans="7:11" x14ac:dyDescent="0.25">
      <c r="G68" s="27" t="s">
        <v>107</v>
      </c>
      <c r="H68" s="9">
        <v>-189.73</v>
      </c>
      <c r="I68" s="9">
        <v>-170.7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4" sqref="B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7964246.1299999999</v>
      </c>
      <c r="D3" s="6" t="s">
        <v>2</v>
      </c>
      <c r="E3" s="7">
        <v>21718934.350000001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50498808.039999999</v>
      </c>
      <c r="D4" s="6" t="s">
        <v>7</v>
      </c>
      <c r="E4" s="26">
        <v>5272208.1500000004</v>
      </c>
      <c r="H4" s="6" t="s">
        <v>81</v>
      </c>
      <c r="I4" s="9">
        <v>3</v>
      </c>
      <c r="J4" s="9">
        <v>0</v>
      </c>
    </row>
    <row r="5" spans="1:10" x14ac:dyDescent="0.25">
      <c r="A5" s="6" t="s">
        <v>9</v>
      </c>
      <c r="B5" s="5">
        <f>B4+B6</f>
        <v>103472342.5</v>
      </c>
      <c r="D5" s="6" t="s">
        <v>10</v>
      </c>
      <c r="E5" s="5">
        <v>16446726.199999999</v>
      </c>
      <c r="H5" s="6" t="s">
        <v>87</v>
      </c>
      <c r="I5" s="9">
        <v>29</v>
      </c>
      <c r="J5" s="9">
        <v>-3</v>
      </c>
    </row>
    <row r="6" spans="1:10" x14ac:dyDescent="0.25">
      <c r="A6" s="6" t="s">
        <v>7</v>
      </c>
      <c r="B6" s="26">
        <v>52973534.460000001</v>
      </c>
      <c r="D6" s="6" t="s">
        <v>12</v>
      </c>
      <c r="E6" s="5"/>
      <c r="H6" s="6" t="s">
        <v>15</v>
      </c>
      <c r="I6" s="9">
        <v>0</v>
      </c>
      <c r="J6" s="9">
        <v>-7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1038.4000000000001</v>
      </c>
      <c r="G8" s="6"/>
      <c r="H8" s="6"/>
      <c r="I8" s="9"/>
    </row>
    <row r="9" spans="1:10" x14ac:dyDescent="0.25">
      <c r="A9" s="6" t="s">
        <v>18</v>
      </c>
      <c r="B9" s="5">
        <v>9288.33</v>
      </c>
      <c r="D9" s="6" t="s">
        <v>19</v>
      </c>
      <c r="E9" s="10">
        <v>1110</v>
      </c>
      <c r="H9" s="6"/>
    </row>
    <row r="10" spans="1:10" x14ac:dyDescent="0.25">
      <c r="A10" s="6" t="s">
        <v>20</v>
      </c>
      <c r="B10" s="5">
        <v>45000000</v>
      </c>
      <c r="D10" s="6" t="s">
        <v>21</v>
      </c>
      <c r="E10" s="5">
        <f>E8+'20180719_Open'!E10</f>
        <v>30584.799999999999</v>
      </c>
      <c r="G10" s="6"/>
      <c r="H10" s="6" t="s">
        <v>22</v>
      </c>
      <c r="I10" s="10">
        <f>SUM(I4:I7)</f>
        <v>32</v>
      </c>
    </row>
    <row r="11" spans="1:10" x14ac:dyDescent="0.25">
      <c r="A11" s="6" t="s">
        <v>23</v>
      </c>
      <c r="B11" s="5">
        <f>B9+'20180719_Open'!B11</f>
        <v>257978.03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1196.8499999999999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B12+'20180719_Open'!B13</f>
        <v>53730.68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13912.529999999997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14148.819999999998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236.29</v>
      </c>
    </row>
    <row r="26" spans="1:14" x14ac:dyDescent="0.25">
      <c r="A26" s="6" t="s">
        <v>44</v>
      </c>
      <c r="B26" s="5">
        <f>B4+E5+I18</f>
        <v>66945534.239999995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98464.299999999988</v>
      </c>
    </row>
    <row r="28" spans="1:14" x14ac:dyDescent="0.25">
      <c r="A28" s="6" t="s">
        <v>48</v>
      </c>
      <c r="B28" s="5">
        <f>B12+E8+I25</f>
        <v>2471.54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1517</v>
      </c>
      <c r="D34" s="6" t="s">
        <v>53</v>
      </c>
      <c r="E34" s="5">
        <v>475176</v>
      </c>
      <c r="G34" s="6" t="s">
        <v>84</v>
      </c>
      <c r="H34" s="23">
        <v>22.45</v>
      </c>
      <c r="I34" s="6" t="s">
        <v>56</v>
      </c>
      <c r="J34" s="23">
        <v>23.28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2142</v>
      </c>
      <c r="D35" s="6" t="s">
        <v>55</v>
      </c>
      <c r="E35" s="15">
        <v>1460873</v>
      </c>
      <c r="G35" s="6" t="s">
        <v>88</v>
      </c>
      <c r="H35" s="23">
        <v>20.95</v>
      </c>
      <c r="I35" s="6" t="s">
        <v>84</v>
      </c>
      <c r="J35" s="23">
        <v>22.01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2336</v>
      </c>
      <c r="D36" s="6" t="s">
        <v>57</v>
      </c>
      <c r="E36" s="15">
        <v>22220</v>
      </c>
      <c r="G36" s="6" t="s">
        <v>58</v>
      </c>
      <c r="H36" s="23">
        <v>20.57</v>
      </c>
      <c r="I36" s="6" t="s">
        <v>58</v>
      </c>
      <c r="J36" s="23">
        <v>21.17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2481</v>
      </c>
      <c r="D37" s="6" t="s">
        <v>59</v>
      </c>
      <c r="E37" s="5">
        <v>-6491</v>
      </c>
      <c r="G37" s="6" t="s">
        <v>76</v>
      </c>
      <c r="H37" s="23">
        <v>20.64</v>
      </c>
      <c r="I37" s="6" t="s">
        <v>76</v>
      </c>
      <c r="J37" s="23">
        <v>20.96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8476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3712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-4764</v>
      </c>
      <c r="D40" s="6" t="s">
        <v>64</v>
      </c>
      <c r="E40" s="5">
        <v>4025269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26015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49996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1331</v>
      </c>
      <c r="D43" s="6" t="s">
        <v>67</v>
      </c>
      <c r="E43" s="5">
        <v>-23980</v>
      </c>
      <c r="G43" s="6" t="s">
        <v>76</v>
      </c>
      <c r="H43" s="22">
        <v>1.4999999999999999E-2</v>
      </c>
    </row>
    <row r="44" spans="1:23" x14ac:dyDescent="0.25">
      <c r="A44" s="6" t="s">
        <v>88</v>
      </c>
      <c r="B44" s="13">
        <v>1950</v>
      </c>
      <c r="D44" s="6" t="s">
        <v>71</v>
      </c>
      <c r="E44" s="5">
        <f>E40-E45</f>
        <v>1395019</v>
      </c>
    </row>
    <row r="45" spans="1:23" x14ac:dyDescent="0.25">
      <c r="A45" s="6" t="s">
        <v>58</v>
      </c>
      <c r="B45" s="13">
        <v>2144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2473</v>
      </c>
      <c r="C46" s="5"/>
      <c r="D46" s="6" t="s">
        <v>86</v>
      </c>
      <c r="E46" s="5">
        <v>4235743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7898</v>
      </c>
      <c r="C47" s="18"/>
      <c r="D47" s="6" t="s">
        <v>89</v>
      </c>
      <c r="E47" s="5">
        <f>E46-E45</f>
        <v>1605493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-1</v>
      </c>
      <c r="I48" s="13">
        <v>-28</v>
      </c>
      <c r="J48" s="13">
        <v>-45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</v>
      </c>
      <c r="I49" s="13">
        <v>-59</v>
      </c>
      <c r="J49" s="13">
        <v>-98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</v>
      </c>
      <c r="I50" s="13">
        <v>-79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33315.31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93284.64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3.64</v>
      </c>
      <c r="I55" s="9">
        <v>3.64</v>
      </c>
      <c r="J55" s="9">
        <v>-44.2</v>
      </c>
      <c r="K55" s="9">
        <v>0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5.64</v>
      </c>
      <c r="I56" s="9">
        <v>11.5</v>
      </c>
      <c r="J56" s="9">
        <v>-42.2</v>
      </c>
      <c r="K56" s="9">
        <v>5.86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3.84</v>
      </c>
      <c r="I57" s="9">
        <v>14.24</v>
      </c>
      <c r="J57" s="9">
        <v>-44</v>
      </c>
      <c r="K57" s="9">
        <v>10.41</v>
      </c>
    </row>
    <row r="58" spans="1:11" x14ac:dyDescent="0.25">
      <c r="D58" s="14" t="s">
        <v>111</v>
      </c>
      <c r="E58" s="29">
        <v>513247.36</v>
      </c>
      <c r="G58" s="27" t="s">
        <v>99</v>
      </c>
      <c r="H58" s="9">
        <v>8.44</v>
      </c>
      <c r="I58" s="9">
        <v>20.8</v>
      </c>
      <c r="J58" s="9">
        <v>-39.4</v>
      </c>
      <c r="K58" s="9">
        <v>12.36</v>
      </c>
    </row>
    <row r="59" spans="1:11" x14ac:dyDescent="0.25">
      <c r="D59" s="14" t="s">
        <v>114</v>
      </c>
      <c r="E59" s="29">
        <f>SUM(E56:E58)</f>
        <v>1070213.08</v>
      </c>
      <c r="H59" s="9"/>
      <c r="J59" s="9"/>
      <c r="K59" s="9"/>
    </row>
    <row r="60" spans="1:11" x14ac:dyDescent="0.25">
      <c r="G60" s="27" t="s">
        <v>100</v>
      </c>
      <c r="H60" s="9">
        <v>3.46</v>
      </c>
      <c r="I60" s="9">
        <v>26.41</v>
      </c>
      <c r="J60" s="9"/>
      <c r="K60" s="9">
        <v>22.95</v>
      </c>
    </row>
    <row r="61" spans="1:11" x14ac:dyDescent="0.25">
      <c r="G61" s="27" t="s">
        <v>101</v>
      </c>
      <c r="H61" s="9">
        <v>-24.14</v>
      </c>
      <c r="I61" s="9">
        <v>4.6399999999999997</v>
      </c>
      <c r="J61" s="9"/>
      <c r="K61" s="9">
        <v>28.78</v>
      </c>
    </row>
    <row r="62" spans="1:11" x14ac:dyDescent="0.25">
      <c r="G62" s="27" t="s">
        <v>102</v>
      </c>
      <c r="H62" s="9">
        <v>-54.34</v>
      </c>
      <c r="I62" s="9">
        <v>-21.98</v>
      </c>
      <c r="J62" s="9"/>
      <c r="K62" s="9">
        <v>32.36</v>
      </c>
    </row>
    <row r="63" spans="1:11" x14ac:dyDescent="0.25">
      <c r="G63" s="27" t="s">
        <v>103</v>
      </c>
      <c r="H63" s="9">
        <v>-73.540000000000006</v>
      </c>
      <c r="I63" s="9">
        <v>-41.18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8.07</v>
      </c>
      <c r="I65" s="9">
        <v>24.38</v>
      </c>
      <c r="J65" s="9"/>
      <c r="K65" s="9">
        <v>16.309999999999999</v>
      </c>
    </row>
    <row r="66" spans="7:11" x14ac:dyDescent="0.25">
      <c r="G66" s="27" t="s">
        <v>105</v>
      </c>
      <c r="H66" s="9">
        <v>-43.73</v>
      </c>
      <c r="I66" s="9">
        <v>-25.12</v>
      </c>
      <c r="J66" s="9"/>
      <c r="K66" s="9">
        <v>18.61</v>
      </c>
    </row>
    <row r="67" spans="7:11" x14ac:dyDescent="0.25">
      <c r="G67" s="27" t="s">
        <v>106</v>
      </c>
      <c r="H67" s="9">
        <v>-90.33</v>
      </c>
      <c r="I67" s="9">
        <v>-71.3</v>
      </c>
      <c r="J67" s="9"/>
      <c r="K67" s="9">
        <v>19.03</v>
      </c>
    </row>
    <row r="68" spans="7:11" x14ac:dyDescent="0.25">
      <c r="G68" s="27" t="s">
        <v>107</v>
      </c>
      <c r="H68" s="9">
        <v>-189.73</v>
      </c>
      <c r="I68" s="9">
        <v>-170.7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4" sqref="B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11088032.140000001</v>
      </c>
      <c r="D3" s="6" t="s">
        <v>2</v>
      </c>
      <c r="E3" s="7">
        <v>20897709.75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44684992.280000001</v>
      </c>
      <c r="D4" s="6" t="s">
        <v>7</v>
      </c>
      <c r="E4" s="26">
        <v>5485220.3499999996</v>
      </c>
      <c r="H4" s="6" t="s">
        <v>81</v>
      </c>
      <c r="I4" s="9">
        <v>9</v>
      </c>
      <c r="J4" s="9">
        <v>0</v>
      </c>
    </row>
    <row r="5" spans="1:10" x14ac:dyDescent="0.25">
      <c r="A5" s="6" t="s">
        <v>9</v>
      </c>
      <c r="B5" s="5">
        <f>B4+B6</f>
        <v>103776310.66</v>
      </c>
      <c r="D5" s="6" t="s">
        <v>10</v>
      </c>
      <c r="E5" s="5">
        <v>15412489.4</v>
      </c>
      <c r="H5" s="6" t="s">
        <v>87</v>
      </c>
      <c r="I5" s="9">
        <v>27</v>
      </c>
      <c r="J5" s="9">
        <v>-1</v>
      </c>
    </row>
    <row r="6" spans="1:10" x14ac:dyDescent="0.25">
      <c r="A6" s="6" t="s">
        <v>7</v>
      </c>
      <c r="B6" s="26">
        <v>59091318.380000003</v>
      </c>
      <c r="D6" s="6" t="s">
        <v>12</v>
      </c>
      <c r="E6" s="5"/>
      <c r="H6" s="6" t="s">
        <v>15</v>
      </c>
      <c r="I6" s="9">
        <v>0</v>
      </c>
      <c r="J6" s="9">
        <v>-7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852.8</v>
      </c>
      <c r="G8" s="6"/>
      <c r="H8" s="6"/>
      <c r="I8" s="9"/>
    </row>
    <row r="9" spans="1:10" x14ac:dyDescent="0.25">
      <c r="A9" s="6" t="s">
        <v>18</v>
      </c>
      <c r="B9" s="5">
        <v>3286.24</v>
      </c>
      <c r="D9" s="6" t="s">
        <v>19</v>
      </c>
      <c r="E9" s="10">
        <v>919</v>
      </c>
      <c r="H9" s="6"/>
    </row>
    <row r="10" spans="1:10" x14ac:dyDescent="0.25">
      <c r="A10" s="6" t="s">
        <v>20</v>
      </c>
      <c r="B10" s="5">
        <v>48000000</v>
      </c>
      <c r="D10" s="6" t="s">
        <v>21</v>
      </c>
      <c r="E10" s="5">
        <f>E8+'20180718_Open'!E10</f>
        <v>29546.399999999998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B9+'20180718_Open'!B11</f>
        <v>248689.7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1064.94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B12+'20180718_Open'!B13</f>
        <v>52533.83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13558.139999999998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13912.529999999997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354.39</v>
      </c>
    </row>
    <row r="26" spans="1:14" x14ac:dyDescent="0.25">
      <c r="A26" s="6" t="s">
        <v>44</v>
      </c>
      <c r="B26" s="5">
        <f>B4+E5+I18</f>
        <v>60097481.68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95992.76</v>
      </c>
    </row>
    <row r="28" spans="1:14" x14ac:dyDescent="0.25">
      <c r="A28" s="6" t="s">
        <v>48</v>
      </c>
      <c r="B28" s="5">
        <f>B12+E8+I25</f>
        <v>2272.13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1331</v>
      </c>
      <c r="D34" s="6" t="s">
        <v>53</v>
      </c>
      <c r="E34" s="5">
        <v>3206628</v>
      </c>
      <c r="G34" s="6" t="s">
        <v>84</v>
      </c>
      <c r="H34" s="23">
        <v>23.28</v>
      </c>
      <c r="I34" s="6" t="s">
        <v>56</v>
      </c>
      <c r="J34" s="23">
        <v>24.38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1950</v>
      </c>
      <c r="D35" s="6" t="s">
        <v>55</v>
      </c>
      <c r="E35" s="15">
        <v>1187087</v>
      </c>
      <c r="G35" s="6" t="s">
        <v>88</v>
      </c>
      <c r="H35" s="23">
        <v>22.01</v>
      </c>
      <c r="I35" s="6" t="s">
        <v>84</v>
      </c>
      <c r="J35" s="23">
        <v>22.8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2144</v>
      </c>
      <c r="D36" s="6" t="s">
        <v>57</v>
      </c>
      <c r="E36" s="15">
        <v>18543</v>
      </c>
      <c r="G36" s="6" t="s">
        <v>58</v>
      </c>
      <c r="H36" s="23">
        <v>21.17</v>
      </c>
      <c r="I36" s="6" t="s">
        <v>58</v>
      </c>
      <c r="J36" s="23">
        <v>21.47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2473</v>
      </c>
      <c r="D37" s="6" t="s">
        <v>59</v>
      </c>
      <c r="E37" s="5">
        <v>-6152</v>
      </c>
      <c r="G37" s="6" t="s">
        <v>76</v>
      </c>
      <c r="H37" s="23">
        <v>20.96</v>
      </c>
      <c r="I37" s="6" t="s">
        <v>76</v>
      </c>
      <c r="J37" s="23">
        <v>21.55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7898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3424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-4474</v>
      </c>
      <c r="D40" s="6" t="s">
        <v>64</v>
      </c>
      <c r="E40" s="5">
        <v>3999253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12447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38748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1455</v>
      </c>
      <c r="D43" s="6" t="s">
        <v>67</v>
      </c>
      <c r="E43" s="5">
        <v>-26302</v>
      </c>
      <c r="G43" s="6" t="s">
        <v>76</v>
      </c>
      <c r="H43" s="22">
        <v>1.4E-2</v>
      </c>
    </row>
    <row r="44" spans="1:23" x14ac:dyDescent="0.25">
      <c r="A44" s="6" t="s">
        <v>88</v>
      </c>
      <c r="B44" s="13">
        <v>1657</v>
      </c>
      <c r="D44" s="6" t="s">
        <v>71</v>
      </c>
      <c r="E44" s="5">
        <f>E40-E45</f>
        <v>1369003</v>
      </c>
    </row>
    <row r="45" spans="1:23" x14ac:dyDescent="0.25">
      <c r="A45" s="6" t="s">
        <v>58</v>
      </c>
      <c r="B45" s="13">
        <v>2011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2422</v>
      </c>
      <c r="C46" s="5"/>
      <c r="D46" s="6" t="s">
        <v>86</v>
      </c>
      <c r="E46" s="5">
        <v>4187213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7545</v>
      </c>
      <c r="C47" s="18"/>
      <c r="D47" s="6" t="s">
        <v>89</v>
      </c>
      <c r="E47" s="5">
        <f>E46-E45</f>
        <v>1556963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-29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-4</v>
      </c>
      <c r="I49" s="13">
        <v>-57</v>
      </c>
      <c r="J49" s="13">
        <v>-98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-2</v>
      </c>
      <c r="I50" s="13">
        <v>-78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-3.36</v>
      </c>
      <c r="I55" s="9">
        <v>-3.36</v>
      </c>
      <c r="J55" s="9">
        <v>-45.6</v>
      </c>
      <c r="K55" s="9">
        <v>0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-5.96</v>
      </c>
      <c r="I56" s="9">
        <v>-0.1</v>
      </c>
      <c r="J56" s="9">
        <v>-48.2</v>
      </c>
      <c r="K56" s="9">
        <v>5.86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-6.76</v>
      </c>
      <c r="I57" s="9">
        <v>3.65</v>
      </c>
      <c r="J57" s="9">
        <v>-49</v>
      </c>
      <c r="K57" s="9">
        <v>10.41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-5.56</v>
      </c>
      <c r="I58" s="9">
        <v>6.8</v>
      </c>
      <c r="J58" s="9">
        <v>-47.8</v>
      </c>
      <c r="K58" s="9">
        <v>12.36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-7.32</v>
      </c>
      <c r="I60" s="9">
        <v>15.63</v>
      </c>
      <c r="J60" s="9"/>
      <c r="K60" s="9">
        <v>22.95</v>
      </c>
    </row>
    <row r="61" spans="1:11" x14ac:dyDescent="0.25">
      <c r="G61" s="27" t="s">
        <v>101</v>
      </c>
      <c r="H61" s="9">
        <v>-37.520000000000003</v>
      </c>
      <c r="I61" s="9">
        <v>-8.74</v>
      </c>
      <c r="J61" s="9"/>
      <c r="K61" s="9">
        <v>28.78</v>
      </c>
    </row>
    <row r="62" spans="1:11" x14ac:dyDescent="0.25">
      <c r="G62" s="27" t="s">
        <v>102</v>
      </c>
      <c r="H62" s="9">
        <v>-65.12</v>
      </c>
      <c r="I62" s="9">
        <v>-32.76</v>
      </c>
      <c r="J62" s="9"/>
      <c r="K62" s="9">
        <v>32.36</v>
      </c>
    </row>
    <row r="63" spans="1:11" x14ac:dyDescent="0.25">
      <c r="G63" s="27" t="s">
        <v>103</v>
      </c>
      <c r="H63" s="9">
        <v>-87.12</v>
      </c>
      <c r="I63" s="9">
        <v>-54.76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2.56</v>
      </c>
      <c r="I65" s="9">
        <v>18.87</v>
      </c>
      <c r="J65" s="9"/>
      <c r="K65" s="9">
        <v>16.309999999999999</v>
      </c>
    </row>
    <row r="66" spans="7:11" x14ac:dyDescent="0.25">
      <c r="G66" s="27" t="s">
        <v>105</v>
      </c>
      <c r="H66" s="9">
        <v>-45.44</v>
      </c>
      <c r="I66" s="9">
        <v>-26.83</v>
      </c>
      <c r="J66" s="9"/>
      <c r="K66" s="9">
        <v>18.61</v>
      </c>
    </row>
    <row r="67" spans="7:11" x14ac:dyDescent="0.25">
      <c r="G67" s="27" t="s">
        <v>106</v>
      </c>
      <c r="H67" s="9">
        <v>-93.04</v>
      </c>
      <c r="I67" s="9">
        <v>-74.010000000000005</v>
      </c>
      <c r="J67" s="9"/>
      <c r="K67" s="9">
        <v>19.03</v>
      </c>
    </row>
    <row r="68" spans="7:11" x14ac:dyDescent="0.25">
      <c r="G68" s="27" t="s">
        <v>107</v>
      </c>
      <c r="H68" s="9">
        <v>-195.24</v>
      </c>
      <c r="I68" s="9">
        <v>-176.21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D13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9759296.5299999993</v>
      </c>
      <c r="D3" s="6" t="s">
        <v>2</v>
      </c>
      <c r="E3" s="7">
        <v>20735416.550000001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38259530.009999998</v>
      </c>
      <c r="D4" s="6" t="s">
        <v>7</v>
      </c>
      <c r="E4" s="26">
        <v>6074876.0499999998</v>
      </c>
      <c r="H4" s="6" t="s">
        <v>81</v>
      </c>
      <c r="I4" s="9">
        <v>18</v>
      </c>
      <c r="J4" s="9">
        <v>0</v>
      </c>
    </row>
    <row r="5" spans="1:10" x14ac:dyDescent="0.25">
      <c r="A5" s="6" t="s">
        <v>9</v>
      </c>
      <c r="B5" s="5">
        <f>B4+B6</f>
        <v>104022655</v>
      </c>
      <c r="D5" s="6" t="s">
        <v>10</v>
      </c>
      <c r="E5" s="5">
        <v>14660540.5</v>
      </c>
      <c r="H5" s="6" t="s">
        <v>87</v>
      </c>
      <c r="I5" s="9">
        <v>17</v>
      </c>
      <c r="J5" s="9">
        <v>-1</v>
      </c>
    </row>
    <row r="6" spans="1:10" x14ac:dyDescent="0.25">
      <c r="A6" s="6" t="s">
        <v>7</v>
      </c>
      <c r="B6" s="26">
        <v>65763124.990000002</v>
      </c>
      <c r="D6" s="6" t="s">
        <v>12</v>
      </c>
      <c r="E6" s="5"/>
      <c r="H6" s="6" t="s">
        <v>15</v>
      </c>
      <c r="I6" s="9">
        <v>0</v>
      </c>
      <c r="J6" s="9">
        <v>-9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-5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513.6</v>
      </c>
      <c r="G8" s="6"/>
      <c r="H8" s="6"/>
      <c r="I8" s="9"/>
    </row>
    <row r="9" spans="1:10" x14ac:dyDescent="0.25">
      <c r="A9" s="6" t="s">
        <v>18</v>
      </c>
      <c r="B9" s="5">
        <v>3828.36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56000000</v>
      </c>
      <c r="D10" s="6" t="s">
        <v>21</v>
      </c>
      <c r="E10" s="5">
        <f>E8+'20180717_Open'!E10</f>
        <v>28693.599999999999</v>
      </c>
      <c r="G10" s="6"/>
      <c r="H10" s="6" t="s">
        <v>22</v>
      </c>
      <c r="I10" s="10">
        <f>SUM(I4:I7)</f>
        <v>35</v>
      </c>
    </row>
    <row r="11" spans="1:10" x14ac:dyDescent="0.25">
      <c r="A11" s="6" t="s">
        <v>23</v>
      </c>
      <c r="B11" s="5">
        <f>B9+'20180717_Open'!B11</f>
        <v>245403.46000000002</v>
      </c>
      <c r="D11" s="6"/>
      <c r="E11" s="5"/>
      <c r="G11" s="6"/>
      <c r="H11" s="6" t="s">
        <v>24</v>
      </c>
      <c r="I11" s="10">
        <f>SUM(J4:J7)</f>
        <v>-15</v>
      </c>
    </row>
    <row r="12" spans="1:10" x14ac:dyDescent="0.25">
      <c r="A12" s="6" t="s">
        <v>16</v>
      </c>
      <c r="B12" s="7">
        <v>767.47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B12+'20180717_Open'!B13</f>
        <v>51468.89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13239.179999999998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13558.139999999998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318.95999999999998</v>
      </c>
    </row>
    <row r="26" spans="1:14" x14ac:dyDescent="0.25">
      <c r="A26" s="6" t="s">
        <v>44</v>
      </c>
      <c r="B26" s="5">
        <f>B4+E5+I18</f>
        <v>52920070.509999998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93720.62999999999</v>
      </c>
    </row>
    <row r="28" spans="1:14" x14ac:dyDescent="0.25">
      <c r="A28" s="6" t="s">
        <v>48</v>
      </c>
      <c r="B28" s="5">
        <f>B12+E8+I25</f>
        <v>1600.0300000000002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1455</v>
      </c>
      <c r="D34" s="6" t="s">
        <v>53</v>
      </c>
      <c r="E34" s="5">
        <v>1800110</v>
      </c>
      <c r="G34" s="6" t="s">
        <v>84</v>
      </c>
      <c r="H34" s="23">
        <v>24.38</v>
      </c>
      <c r="I34" s="6" t="s">
        <v>56</v>
      </c>
      <c r="J34" s="23">
        <v>24.68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1657</v>
      </c>
      <c r="D35" s="6" t="s">
        <v>55</v>
      </c>
      <c r="E35" s="15">
        <v>1099917</v>
      </c>
      <c r="G35" s="6" t="s">
        <v>88</v>
      </c>
      <c r="H35" s="23">
        <v>22.8</v>
      </c>
      <c r="I35" s="6" t="s">
        <v>84</v>
      </c>
      <c r="J35" s="23">
        <v>22.92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2011</v>
      </c>
      <c r="D36" s="6" t="s">
        <v>57</v>
      </c>
      <c r="E36" s="15">
        <v>18270</v>
      </c>
      <c r="G36" s="6" t="s">
        <v>58</v>
      </c>
      <c r="H36" s="23">
        <v>21.47</v>
      </c>
      <c r="I36" s="6" t="s">
        <v>58</v>
      </c>
      <c r="J36" s="23">
        <v>21.77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2422</v>
      </c>
      <c r="D37" s="6" t="s">
        <v>59</v>
      </c>
      <c r="E37" s="5">
        <v>-5676</v>
      </c>
      <c r="G37" s="6" t="s">
        <v>76</v>
      </c>
      <c r="H37" s="23">
        <v>21.55</v>
      </c>
      <c r="I37" s="6" t="s">
        <v>76</v>
      </c>
      <c r="J37" s="23">
        <v>21.55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7545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3214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-4331</v>
      </c>
      <c r="D40" s="6" t="s">
        <v>64</v>
      </c>
      <c r="E40" s="5">
        <v>3986806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1208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38547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1497</v>
      </c>
      <c r="D43" s="6" t="s">
        <v>67</v>
      </c>
      <c r="E43" s="5">
        <v>-37339</v>
      </c>
      <c r="G43" s="6" t="s">
        <v>76</v>
      </c>
      <c r="H43" s="22">
        <v>1.4E-2</v>
      </c>
    </row>
    <row r="44" spans="1:23" x14ac:dyDescent="0.25">
      <c r="A44" s="6" t="s">
        <v>88</v>
      </c>
      <c r="B44" s="13">
        <v>1526</v>
      </c>
      <c r="D44" s="6" t="s">
        <v>71</v>
      </c>
      <c r="E44" s="5">
        <f>E40-E45</f>
        <v>1356556</v>
      </c>
    </row>
    <row r="45" spans="1:23" x14ac:dyDescent="0.25">
      <c r="A45" s="6" t="s">
        <v>58</v>
      </c>
      <c r="B45" s="13">
        <v>2005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2186</v>
      </c>
      <c r="C46" s="5"/>
      <c r="D46" s="6" t="s">
        <v>86</v>
      </c>
      <c r="E46" s="5">
        <v>4159154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7214</v>
      </c>
      <c r="C47" s="18"/>
      <c r="D47" s="6" t="s">
        <v>89</v>
      </c>
      <c r="E47" s="5">
        <f>E46-E45</f>
        <v>1528904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-26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-4</v>
      </c>
      <c r="I49" s="13">
        <v>-57</v>
      </c>
      <c r="J49" s="13">
        <v>-93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</v>
      </c>
      <c r="I50" s="13">
        <v>-75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-1.24</v>
      </c>
      <c r="I55" s="9">
        <v>1.8</v>
      </c>
      <c r="J55" s="9">
        <v>-45.8</v>
      </c>
      <c r="K55" s="9">
        <v>6.01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-3.24</v>
      </c>
      <c r="I56" s="9">
        <v>3.48</v>
      </c>
      <c r="J56" s="9">
        <v>-47.8</v>
      </c>
      <c r="K56" s="9">
        <v>10.050000000000001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-4.24</v>
      </c>
      <c r="I57" s="9">
        <v>7.03</v>
      </c>
      <c r="J57" s="9">
        <v>-48.8</v>
      </c>
      <c r="K57" s="9">
        <v>14.59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-2.64</v>
      </c>
      <c r="I58" s="9">
        <v>10.58</v>
      </c>
      <c r="J58" s="9">
        <v>-47.2</v>
      </c>
      <c r="K58" s="9">
        <v>14.59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-7.38</v>
      </c>
      <c r="I60" s="9">
        <v>15.57</v>
      </c>
      <c r="J60" s="9"/>
      <c r="K60" s="9">
        <v>22.95</v>
      </c>
    </row>
    <row r="61" spans="1:11" x14ac:dyDescent="0.25">
      <c r="G61" s="27" t="s">
        <v>101</v>
      </c>
      <c r="H61" s="9">
        <v>-30.18</v>
      </c>
      <c r="I61" s="9">
        <v>-1.4</v>
      </c>
      <c r="J61" s="9"/>
      <c r="K61" s="9">
        <v>28.78</v>
      </c>
    </row>
    <row r="62" spans="1:11" x14ac:dyDescent="0.25">
      <c r="G62" s="27" t="s">
        <v>102</v>
      </c>
      <c r="H62" s="9">
        <v>-63.18</v>
      </c>
      <c r="I62" s="9">
        <v>-30.82</v>
      </c>
      <c r="J62" s="9"/>
      <c r="K62" s="9">
        <v>32.36</v>
      </c>
    </row>
    <row r="63" spans="1:11" x14ac:dyDescent="0.25">
      <c r="G63" s="27" t="s">
        <v>103</v>
      </c>
      <c r="H63" s="9">
        <v>-82.38</v>
      </c>
      <c r="I63" s="9">
        <v>-50.02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-11.8</v>
      </c>
      <c r="I65" s="9">
        <v>4.51</v>
      </c>
      <c r="J65" s="9"/>
      <c r="K65" s="9">
        <v>16.309999999999999</v>
      </c>
    </row>
    <row r="66" spans="7:11" x14ac:dyDescent="0.25">
      <c r="G66" s="27" t="s">
        <v>105</v>
      </c>
      <c r="H66" s="9">
        <v>-56.2</v>
      </c>
      <c r="I66" s="9">
        <v>-37.590000000000003</v>
      </c>
      <c r="J66" s="9"/>
      <c r="K66" s="9">
        <v>18.61</v>
      </c>
    </row>
    <row r="67" spans="7:11" x14ac:dyDescent="0.25">
      <c r="G67" s="27" t="s">
        <v>106</v>
      </c>
      <c r="H67" s="9">
        <v>-100.8</v>
      </c>
      <c r="I67" s="9">
        <v>-81.77</v>
      </c>
      <c r="J67" s="9"/>
      <c r="K67" s="9">
        <v>19.03</v>
      </c>
    </row>
    <row r="68" spans="7:11" x14ac:dyDescent="0.25">
      <c r="G68" s="27" t="s">
        <v>107</v>
      </c>
      <c r="H68" s="9">
        <v>-208</v>
      </c>
      <c r="I68" s="9">
        <v>-177.37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43" workbookViewId="0">
      <selection activeCell="E30" sqref="E3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11788677.23</v>
      </c>
      <c r="D3" s="6" t="s">
        <v>2</v>
      </c>
      <c r="E3" s="7">
        <v>18681789.149999999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31409099.039999999</v>
      </c>
      <c r="D4" s="6" t="s">
        <v>7</v>
      </c>
      <c r="E4" s="26">
        <v>4732777.1500000004</v>
      </c>
      <c r="H4" s="6" t="s">
        <v>81</v>
      </c>
      <c r="I4" s="9">
        <v>28</v>
      </c>
      <c r="J4" s="9">
        <v>-3</v>
      </c>
    </row>
    <row r="5" spans="1:10" x14ac:dyDescent="0.25">
      <c r="A5" s="6" t="s">
        <v>9</v>
      </c>
      <c r="B5" s="5">
        <f>B4+B6</f>
        <v>106201990.94</v>
      </c>
      <c r="D5" s="6" t="s">
        <v>10</v>
      </c>
      <c r="E5" s="5">
        <v>13949021</v>
      </c>
      <c r="H5" s="6" t="s">
        <v>87</v>
      </c>
      <c r="I5" s="9">
        <v>8</v>
      </c>
      <c r="J5" s="9">
        <v>-2</v>
      </c>
    </row>
    <row r="6" spans="1:10" x14ac:dyDescent="0.25">
      <c r="A6" s="6" t="s">
        <v>7</v>
      </c>
      <c r="B6" s="26">
        <v>74792891.900000006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376</v>
      </c>
      <c r="G8" s="6"/>
      <c r="H8" s="6"/>
      <c r="I8" s="9"/>
    </row>
    <row r="9" spans="1:10" x14ac:dyDescent="0.25">
      <c r="A9" s="6" t="s">
        <v>18</v>
      </c>
      <c r="B9" s="5">
        <v>4214.67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63000000</v>
      </c>
      <c r="D10" s="6" t="s">
        <v>21</v>
      </c>
      <c r="E10" s="5">
        <f>E8+'20180716_Open'!E10</f>
        <v>28180</v>
      </c>
      <c r="G10" s="6"/>
      <c r="H10" s="6" t="s">
        <v>22</v>
      </c>
      <c r="I10" s="10">
        <f>SUM(I4:I7)</f>
        <v>37</v>
      </c>
    </row>
    <row r="11" spans="1:10" x14ac:dyDescent="0.25">
      <c r="A11" s="6" t="s">
        <v>23</v>
      </c>
      <c r="B11" s="5">
        <f>B9+'20180716_Open'!B11</f>
        <v>241575.10000000003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931.37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B12+'20180716_Open'!B13</f>
        <v>50701.42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13239.179999999998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13357.559999999998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118.38</v>
      </c>
    </row>
    <row r="26" spans="1:14" x14ac:dyDescent="0.25">
      <c r="A26" s="6" t="s">
        <v>44</v>
      </c>
      <c r="B26" s="5">
        <f>B4+E5+I18</f>
        <v>45358120.039999999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92238.98</v>
      </c>
    </row>
    <row r="28" spans="1:14" x14ac:dyDescent="0.25">
      <c r="A28" s="6" t="s">
        <v>48</v>
      </c>
      <c r="B28" s="5">
        <f>B12+E8+I25</f>
        <v>1425.75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1497</v>
      </c>
      <c r="D34" s="6" t="s">
        <v>53</v>
      </c>
      <c r="E34" s="5">
        <v>1065075</v>
      </c>
      <c r="G34" s="6" t="s">
        <v>84</v>
      </c>
      <c r="H34" s="23">
        <v>24.68</v>
      </c>
      <c r="I34" s="6" t="s">
        <v>56</v>
      </c>
      <c r="J34" s="23">
        <v>24.84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1526</v>
      </c>
      <c r="D35" s="6" t="s">
        <v>55</v>
      </c>
      <c r="E35" s="15">
        <v>1099575</v>
      </c>
      <c r="G35" s="6" t="s">
        <v>88</v>
      </c>
      <c r="H35" s="23">
        <v>22.92</v>
      </c>
      <c r="I35" s="6" t="s">
        <v>84</v>
      </c>
      <c r="J35" s="23">
        <v>23.24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2005</v>
      </c>
      <c r="D36" s="6" t="s">
        <v>57</v>
      </c>
      <c r="E36" s="15">
        <v>18855</v>
      </c>
      <c r="G36" s="6" t="s">
        <v>58</v>
      </c>
      <c r="H36" s="23">
        <v>21.77</v>
      </c>
      <c r="I36" s="6" t="s">
        <v>58</v>
      </c>
      <c r="J36" s="23">
        <v>22.85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2186</v>
      </c>
      <c r="D37" s="6" t="s">
        <v>59</v>
      </c>
      <c r="E37" s="5">
        <v>-4906</v>
      </c>
      <c r="G37" s="6" t="s">
        <v>76</v>
      </c>
      <c r="H37" s="23">
        <v>21.55</v>
      </c>
      <c r="I37" s="6" t="s">
        <v>76</v>
      </c>
      <c r="J37" s="23">
        <v>22.73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7214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3071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-4143</v>
      </c>
      <c r="D40" s="6" t="s">
        <v>64</v>
      </c>
      <c r="E40" s="5">
        <v>3985598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-28085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23610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1405</v>
      </c>
      <c r="D43" s="6" t="s">
        <v>67</v>
      </c>
      <c r="E43" s="5">
        <v>-51695</v>
      </c>
      <c r="G43" s="6" t="s">
        <v>76</v>
      </c>
      <c r="H43" s="22">
        <v>1.2E-2</v>
      </c>
    </row>
    <row r="44" spans="1:23" x14ac:dyDescent="0.25">
      <c r="A44" s="6" t="s">
        <v>88</v>
      </c>
      <c r="B44" s="13">
        <v>1253</v>
      </c>
      <c r="D44" s="6" t="s">
        <v>71</v>
      </c>
      <c r="E44" s="5">
        <f>E40-E45</f>
        <v>1355348</v>
      </c>
    </row>
    <row r="45" spans="1:23" x14ac:dyDescent="0.25">
      <c r="A45" s="6" t="s">
        <v>58</v>
      </c>
      <c r="B45" s="13">
        <v>2005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2098</v>
      </c>
      <c r="C46" s="5"/>
      <c r="D46" s="6" t="s">
        <v>86</v>
      </c>
      <c r="E46" s="5">
        <v>4111628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6761</v>
      </c>
      <c r="C47" s="18"/>
      <c r="D47" s="6" t="s">
        <v>89</v>
      </c>
      <c r="E47" s="5">
        <f>E46-E45</f>
        <v>1481378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-27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-8</v>
      </c>
      <c r="I49" s="13">
        <v>-49</v>
      </c>
      <c r="J49" s="13">
        <v>-93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-6</v>
      </c>
      <c r="I50" s="13">
        <v>-67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-3.97</v>
      </c>
      <c r="I55" s="9">
        <v>2.04</v>
      </c>
      <c r="J55" s="9">
        <v>-45.2</v>
      </c>
      <c r="K55" s="9">
        <v>6.01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-7.77</v>
      </c>
      <c r="I56" s="9">
        <v>2.2799999999999998</v>
      </c>
      <c r="J56" s="9">
        <v>-49</v>
      </c>
      <c r="K56" s="9">
        <v>10.050000000000001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-12.57</v>
      </c>
      <c r="I57" s="9">
        <v>2.02</v>
      </c>
      <c r="J57" s="9">
        <v>-53.8</v>
      </c>
      <c r="K57" s="9">
        <v>14.59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-12.97</v>
      </c>
      <c r="I58" s="9">
        <v>1.62</v>
      </c>
      <c r="J58" s="9">
        <v>-54.2</v>
      </c>
      <c r="K58" s="9">
        <v>14.59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-13.09</v>
      </c>
      <c r="I60" s="9">
        <v>9.86</v>
      </c>
      <c r="J60" s="9"/>
      <c r="K60" s="9">
        <v>22.95</v>
      </c>
    </row>
    <row r="61" spans="1:11" x14ac:dyDescent="0.25">
      <c r="G61" s="27" t="s">
        <v>101</v>
      </c>
      <c r="H61" s="9">
        <v>-41.89</v>
      </c>
      <c r="I61" s="9">
        <v>-13.11</v>
      </c>
      <c r="J61" s="9"/>
      <c r="K61" s="9">
        <v>28.78</v>
      </c>
    </row>
    <row r="62" spans="1:11" x14ac:dyDescent="0.25">
      <c r="G62" s="27" t="s">
        <v>102</v>
      </c>
      <c r="H62" s="9">
        <v>-61.29</v>
      </c>
      <c r="I62" s="9">
        <v>-28.93</v>
      </c>
      <c r="J62" s="9"/>
      <c r="K62" s="9">
        <v>32.36</v>
      </c>
    </row>
    <row r="63" spans="1:11" x14ac:dyDescent="0.25">
      <c r="G63" s="27" t="s">
        <v>103</v>
      </c>
      <c r="H63" s="9">
        <v>-78.489999999999995</v>
      </c>
      <c r="I63" s="9">
        <v>-46.13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4</v>
      </c>
      <c r="I65" s="9">
        <v>20.309999999999999</v>
      </c>
      <c r="J65" s="9"/>
      <c r="K65" s="9">
        <v>16.309999999999999</v>
      </c>
    </row>
    <row r="66" spans="7:11" x14ac:dyDescent="0.25">
      <c r="G66" s="27" t="s">
        <v>105</v>
      </c>
      <c r="H66" s="9">
        <v>-43.4</v>
      </c>
      <c r="I66" s="9">
        <v>-24.79</v>
      </c>
      <c r="J66" s="9"/>
      <c r="K66" s="9">
        <v>18.61</v>
      </c>
    </row>
    <row r="67" spans="7:11" x14ac:dyDescent="0.25">
      <c r="G67" s="27" t="s">
        <v>106</v>
      </c>
      <c r="H67" s="9">
        <v>-90.2</v>
      </c>
      <c r="I67" s="9">
        <v>-71.709999999999994</v>
      </c>
      <c r="J67" s="9"/>
      <c r="K67" s="9">
        <v>19.03</v>
      </c>
    </row>
    <row r="68" spans="7:11" x14ac:dyDescent="0.25">
      <c r="G68" s="27" t="s">
        <v>107</v>
      </c>
      <c r="H68" s="9">
        <v>-196.4</v>
      </c>
      <c r="I68" s="9">
        <v>-177.37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C37" workbookViewId="0">
      <selection activeCell="I21" sqref="I2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10770204.189999999</v>
      </c>
      <c r="D3" s="6" t="s">
        <v>2</v>
      </c>
      <c r="E3" s="7">
        <v>18818609.149999999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26614709.260000002</v>
      </c>
      <c r="D4" s="6" t="s">
        <v>7</v>
      </c>
      <c r="E4" s="26">
        <v>5380100.9500000002</v>
      </c>
      <c r="H4" s="6" t="s">
        <v>81</v>
      </c>
      <c r="I4" s="9">
        <v>28</v>
      </c>
      <c r="J4" s="9">
        <v>-3</v>
      </c>
    </row>
    <row r="5" spans="1:10" x14ac:dyDescent="0.25">
      <c r="A5" s="6" t="s">
        <v>9</v>
      </c>
      <c r="B5" s="5">
        <f>B4+B6</f>
        <v>106389586.36</v>
      </c>
      <c r="D5" s="6" t="s">
        <v>10</v>
      </c>
      <c r="E5" s="5">
        <v>13438508.199999999</v>
      </c>
      <c r="H5" s="6" t="s">
        <v>87</v>
      </c>
      <c r="I5" s="9">
        <v>8</v>
      </c>
      <c r="J5" s="9">
        <v>-2</v>
      </c>
    </row>
    <row r="6" spans="1:10" x14ac:dyDescent="0.25">
      <c r="A6" s="6" t="s">
        <v>7</v>
      </c>
      <c r="B6" s="26">
        <v>79774877.099999994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329.6</v>
      </c>
      <c r="G8" s="6"/>
      <c r="H8" s="6"/>
      <c r="I8" s="9"/>
    </row>
    <row r="9" spans="1:10" x14ac:dyDescent="0.25">
      <c r="A9" s="6" t="s">
        <v>18</v>
      </c>
      <c r="B9" s="5">
        <v>4672.91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69000000</v>
      </c>
      <c r="D10" s="6" t="s">
        <v>21</v>
      </c>
      <c r="E10" s="5">
        <f>E8+'20180713_Open'!E10</f>
        <v>27804</v>
      </c>
      <c r="G10" s="6"/>
      <c r="H10" s="6" t="s">
        <v>22</v>
      </c>
      <c r="I10" s="10">
        <f>SUM(I4:I7)</f>
        <v>37</v>
      </c>
    </row>
    <row r="11" spans="1:10" x14ac:dyDescent="0.25">
      <c r="A11" s="6" t="s">
        <v>23</v>
      </c>
      <c r="B11" s="5">
        <f>B9+'20180713_Open'!B11</f>
        <v>237360.43000000002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566.16999999999996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B12+'20180713_Open'!B13</f>
        <v>49770.049999999996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13239.179999999998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13494.849999999999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255.67</v>
      </c>
    </row>
    <row r="26" spans="1:14" x14ac:dyDescent="0.25">
      <c r="A26" s="6" t="s">
        <v>44</v>
      </c>
      <c r="B26" s="5">
        <f>B4+E5+I18</f>
        <v>40053217.460000001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91068.9</v>
      </c>
    </row>
    <row r="28" spans="1:14" x14ac:dyDescent="0.25">
      <c r="A28" s="6" t="s">
        <v>48</v>
      </c>
      <c r="B28" s="5">
        <f>B12+E8+I25</f>
        <v>1151.44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1405</v>
      </c>
      <c r="D34" s="6" t="s">
        <v>53</v>
      </c>
      <c r="E34" s="5">
        <v>555059</v>
      </c>
      <c r="G34" s="6" t="s">
        <v>84</v>
      </c>
      <c r="H34" s="23">
        <v>24.84</v>
      </c>
      <c r="I34" s="6" t="s">
        <v>56</v>
      </c>
      <c r="J34" s="23">
        <v>26.99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1253</v>
      </c>
      <c r="D35" s="6" t="s">
        <v>55</v>
      </c>
      <c r="E35" s="15">
        <v>868763</v>
      </c>
      <c r="G35" s="6" t="s">
        <v>88</v>
      </c>
      <c r="H35" s="23">
        <v>23.24</v>
      </c>
      <c r="I35" s="6" t="s">
        <v>84</v>
      </c>
      <c r="J35" s="23">
        <v>24.88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2005</v>
      </c>
      <c r="D36" s="6" t="s">
        <v>57</v>
      </c>
      <c r="E36" s="15">
        <v>14698</v>
      </c>
      <c r="G36" s="6" t="s">
        <v>58</v>
      </c>
      <c r="H36" s="23">
        <v>22.85</v>
      </c>
      <c r="I36" s="6" t="s">
        <v>58</v>
      </c>
      <c r="J36" s="23">
        <v>23.45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2098</v>
      </c>
      <c r="D37" s="6" t="s">
        <v>59</v>
      </c>
      <c r="E37" s="5">
        <v>-3936</v>
      </c>
      <c r="G37" s="6" t="s">
        <v>76</v>
      </c>
      <c r="H37" s="23">
        <v>22.73</v>
      </c>
      <c r="I37" s="6" t="s">
        <v>76</v>
      </c>
      <c r="J37" s="23">
        <v>23.05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6761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2857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-3904</v>
      </c>
      <c r="D40" s="6" t="s">
        <v>64</v>
      </c>
      <c r="E40" s="5">
        <v>4013683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35976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23997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1421</v>
      </c>
      <c r="D43" s="6" t="s">
        <v>67</v>
      </c>
      <c r="E43" s="5">
        <v>11979</v>
      </c>
      <c r="G43" s="6" t="s">
        <v>76</v>
      </c>
      <c r="H43" s="22">
        <v>1.2999999999999999E-2</v>
      </c>
    </row>
    <row r="44" spans="1:23" x14ac:dyDescent="0.25">
      <c r="A44" s="6" t="s">
        <v>88</v>
      </c>
      <c r="B44" s="13">
        <v>1133</v>
      </c>
      <c r="D44" s="6" t="s">
        <v>71</v>
      </c>
      <c r="E44" s="5">
        <f>E40-E45</f>
        <v>1383433</v>
      </c>
    </row>
    <row r="45" spans="1:23" x14ac:dyDescent="0.25">
      <c r="A45" s="6" t="s">
        <v>58</v>
      </c>
      <c r="B45" s="13">
        <v>1915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2085</v>
      </c>
      <c r="C46" s="5"/>
      <c r="D46" s="6" t="s">
        <v>86</v>
      </c>
      <c r="E46" s="5">
        <v>4218326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6554</v>
      </c>
      <c r="C47" s="18"/>
      <c r="D47" s="6" t="s">
        <v>89</v>
      </c>
      <c r="E47" s="5">
        <f>E46-E45</f>
        <v>1588076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-4</v>
      </c>
      <c r="I48" s="13">
        <v>-21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-9</v>
      </c>
      <c r="I49" s="13">
        <v>-40</v>
      </c>
      <c r="J49" s="13">
        <v>-93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-7</v>
      </c>
      <c r="I50" s="13">
        <v>-63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-11.66</v>
      </c>
      <c r="I55" s="9">
        <v>-5.65</v>
      </c>
      <c r="J55" s="9">
        <v>-43.8</v>
      </c>
      <c r="K55" s="9">
        <v>6.01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-17.66</v>
      </c>
      <c r="I56" s="9">
        <v>-7.61</v>
      </c>
      <c r="J56" s="9">
        <v>-49.8</v>
      </c>
      <c r="K56" s="9">
        <v>10.050000000000001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-20.86</v>
      </c>
      <c r="I57" s="9">
        <v>-6.27</v>
      </c>
      <c r="J57" s="9">
        <v>-53</v>
      </c>
      <c r="K57" s="9">
        <v>14.59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-19.059999999999999</v>
      </c>
      <c r="I58" s="9">
        <v>-4.47</v>
      </c>
      <c r="J58" s="9">
        <v>-51.2</v>
      </c>
      <c r="K58" s="9">
        <v>14.59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-16.09</v>
      </c>
      <c r="I60" s="9">
        <v>6.86</v>
      </c>
      <c r="J60" s="9"/>
      <c r="K60" s="9">
        <v>22.95</v>
      </c>
    </row>
    <row r="61" spans="1:11" x14ac:dyDescent="0.25">
      <c r="G61" s="27" t="s">
        <v>101</v>
      </c>
      <c r="H61" s="9">
        <v>-38.29</v>
      </c>
      <c r="I61" s="9">
        <v>-9.51</v>
      </c>
      <c r="J61" s="9"/>
      <c r="K61" s="9">
        <v>28.78</v>
      </c>
    </row>
    <row r="62" spans="1:11" x14ac:dyDescent="0.25">
      <c r="G62" s="27" t="s">
        <v>102</v>
      </c>
      <c r="H62" s="9">
        <v>-56.69</v>
      </c>
      <c r="I62" s="9">
        <v>-24.33</v>
      </c>
      <c r="J62" s="9"/>
      <c r="K62" s="9">
        <v>32.36</v>
      </c>
    </row>
    <row r="63" spans="1:11" x14ac:dyDescent="0.25">
      <c r="G63" s="27" t="s">
        <v>103</v>
      </c>
      <c r="H63" s="9">
        <v>-81.290000000000006</v>
      </c>
      <c r="I63" s="9">
        <v>-48.93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-13.19</v>
      </c>
      <c r="I65" s="9">
        <v>3.12</v>
      </c>
      <c r="J65" s="9"/>
      <c r="K65" s="9">
        <v>16.309999999999999</v>
      </c>
    </row>
    <row r="66" spans="7:11" x14ac:dyDescent="0.25">
      <c r="G66" s="27" t="s">
        <v>105</v>
      </c>
      <c r="H66" s="9">
        <v>-58.39</v>
      </c>
      <c r="I66" s="9">
        <v>-39.78</v>
      </c>
      <c r="J66" s="9"/>
      <c r="K66" s="9">
        <v>18.61</v>
      </c>
    </row>
    <row r="67" spans="7:11" x14ac:dyDescent="0.25">
      <c r="G67" s="27" t="s">
        <v>106</v>
      </c>
      <c r="H67" s="9">
        <v>-104.19</v>
      </c>
      <c r="I67" s="9">
        <v>-86.16</v>
      </c>
      <c r="J67" s="9"/>
      <c r="K67" s="9">
        <v>19.03</v>
      </c>
    </row>
    <row r="68" spans="7:11" x14ac:dyDescent="0.25">
      <c r="G68" s="27" t="s">
        <v>107</v>
      </c>
      <c r="H68" s="9">
        <v>-206.39</v>
      </c>
      <c r="I68" s="9">
        <v>-187.36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D13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13239052.26</v>
      </c>
      <c r="D3" s="6" t="s">
        <v>2</v>
      </c>
      <c r="E3" s="7">
        <v>17865466.75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29582035.98</v>
      </c>
      <c r="D4" s="6" t="s">
        <v>7</v>
      </c>
      <c r="E4" s="26">
        <v>4897611.75</v>
      </c>
      <c r="H4" s="6" t="s">
        <v>81</v>
      </c>
      <c r="I4" s="9">
        <v>21</v>
      </c>
      <c r="J4" s="9">
        <v>0</v>
      </c>
    </row>
    <row r="5" spans="1:10" x14ac:dyDescent="0.25">
      <c r="A5" s="6" t="s">
        <v>9</v>
      </c>
      <c r="B5" s="5">
        <f>B4+B6</f>
        <v>106833337.34</v>
      </c>
      <c r="D5" s="6" t="s">
        <v>10</v>
      </c>
      <c r="E5" s="5">
        <v>12967855</v>
      </c>
      <c r="H5" s="6" t="s">
        <v>87</v>
      </c>
      <c r="I5" s="9">
        <v>5</v>
      </c>
      <c r="J5" s="9">
        <v>0</v>
      </c>
    </row>
    <row r="6" spans="1:10" x14ac:dyDescent="0.25">
      <c r="A6" s="6" t="s">
        <v>7</v>
      </c>
      <c r="B6" s="5">
        <v>77251301.359999999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257.60000000000002</v>
      </c>
      <c r="G8" s="6"/>
      <c r="H8" s="6"/>
      <c r="I8" s="9"/>
    </row>
    <row r="9" spans="1:10" x14ac:dyDescent="0.25">
      <c r="A9" s="6" t="s">
        <v>18</v>
      </c>
      <c r="B9" s="5">
        <v>12249.1</v>
      </c>
      <c r="D9" s="6" t="s">
        <v>19</v>
      </c>
      <c r="E9" s="10">
        <v>248</v>
      </c>
      <c r="H9" s="6"/>
    </row>
    <row r="10" spans="1:10" x14ac:dyDescent="0.25">
      <c r="A10" s="6" t="s">
        <v>20</v>
      </c>
      <c r="B10" s="5">
        <v>64000000</v>
      </c>
      <c r="D10" s="6" t="s">
        <v>21</v>
      </c>
      <c r="E10" s="5">
        <f>E8+'20180712_Open'!E10</f>
        <v>27474.400000000001</v>
      </c>
      <c r="G10" s="6"/>
      <c r="H10" s="6" t="s">
        <v>22</v>
      </c>
      <c r="I10" s="10">
        <f>SUM(I4:I7)</f>
        <v>27</v>
      </c>
    </row>
    <row r="11" spans="1:10" x14ac:dyDescent="0.25">
      <c r="A11" s="6" t="s">
        <v>23</v>
      </c>
      <c r="B11" s="5">
        <f>B9+'20180712_Open'!B11</f>
        <v>232687.52000000002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787.73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B12+'20180712_Open'!B13</f>
        <v>49203.88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4843779.08</v>
      </c>
    </row>
    <row r="18" spans="1:14" x14ac:dyDescent="0.25">
      <c r="G18" s="6" t="s">
        <v>10</v>
      </c>
      <c r="H18" s="5"/>
      <c r="I18" s="11">
        <v>2997090</v>
      </c>
    </row>
    <row r="19" spans="1:14" x14ac:dyDescent="0.25">
      <c r="A19" s="5"/>
      <c r="G19" s="6" t="s">
        <v>35</v>
      </c>
      <c r="H19" s="5"/>
      <c r="I19" s="11">
        <f>I17+I18-I16</f>
        <v>1112052.4400000004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13052.919999999998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13239.179999999998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186.26</v>
      </c>
    </row>
    <row r="26" spans="1:14" x14ac:dyDescent="0.25">
      <c r="A26" s="6" t="s">
        <v>44</v>
      </c>
      <c r="B26" s="5">
        <f>B4+E5+I18</f>
        <v>45546980.980000004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89917.459999999992</v>
      </c>
    </row>
    <row r="28" spans="1:14" x14ac:dyDescent="0.25">
      <c r="A28" s="6" t="s">
        <v>48</v>
      </c>
      <c r="B28" s="5">
        <f>B12+E8+I25</f>
        <v>1231.5899999999999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1421</v>
      </c>
      <c r="D34" s="6" t="s">
        <v>53</v>
      </c>
      <c r="E34" s="5">
        <v>734653</v>
      </c>
      <c r="G34" s="6" t="s">
        <v>84</v>
      </c>
      <c r="H34" s="23">
        <v>24.84</v>
      </c>
      <c r="I34" s="6" t="s">
        <v>56</v>
      </c>
      <c r="J34" s="23">
        <v>26.99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1133</v>
      </c>
      <c r="D35" s="6" t="s">
        <v>55</v>
      </c>
      <c r="E35" s="15">
        <v>885048</v>
      </c>
      <c r="G35" s="6" t="s">
        <v>88</v>
      </c>
      <c r="H35" s="23">
        <v>23.24</v>
      </c>
      <c r="I35" s="6" t="s">
        <v>84</v>
      </c>
      <c r="J35" s="23">
        <v>24.88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1915</v>
      </c>
      <c r="D36" s="6" t="s">
        <v>57</v>
      </c>
      <c r="E36" s="15">
        <v>11264</v>
      </c>
      <c r="G36" s="6" t="s">
        <v>58</v>
      </c>
      <c r="H36" s="23">
        <v>22.85</v>
      </c>
      <c r="I36" s="6" t="s">
        <v>58</v>
      </c>
      <c r="J36" s="23">
        <v>23.45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2085</v>
      </c>
      <c r="D37" s="6" t="s">
        <v>59</v>
      </c>
      <c r="E37" s="5">
        <v>-3914</v>
      </c>
      <c r="G37" s="6" t="s">
        <v>76</v>
      </c>
      <c r="H37" s="23">
        <v>22.73</v>
      </c>
      <c r="I37" s="6" t="s">
        <v>76</v>
      </c>
      <c r="J37" s="23">
        <v>23.05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6554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3977707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31412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-12404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1487</v>
      </c>
      <c r="D43" s="6" t="s">
        <v>67</v>
      </c>
      <c r="E43" s="5">
        <v>43816</v>
      </c>
      <c r="G43" s="6" t="s">
        <v>76</v>
      </c>
      <c r="H43" s="22">
        <v>1.2999999999999999E-2</v>
      </c>
    </row>
    <row r="44" spans="1:23" x14ac:dyDescent="0.25">
      <c r="A44" s="6" t="s">
        <v>88</v>
      </c>
      <c r="B44" s="13">
        <v>1083</v>
      </c>
      <c r="D44" s="6" t="s">
        <v>71</v>
      </c>
      <c r="E44" s="5">
        <f>E40-E45</f>
        <v>1347457</v>
      </c>
    </row>
    <row r="45" spans="1:23" x14ac:dyDescent="0.25">
      <c r="A45" s="6" t="s">
        <v>58</v>
      </c>
      <c r="B45" s="13">
        <v>1898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2046</v>
      </c>
      <c r="C46" s="5"/>
      <c r="D46" s="6" t="s">
        <v>86</v>
      </c>
      <c r="E46" s="5">
        <v>4097651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6514</v>
      </c>
      <c r="C47" s="18"/>
      <c r="D47" s="6" t="s">
        <v>89</v>
      </c>
      <c r="E47" s="5">
        <f>E46-E45</f>
        <v>1467401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-18</v>
      </c>
      <c r="J48" s="13">
        <v>-41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-8</v>
      </c>
      <c r="I49" s="13">
        <v>-34</v>
      </c>
      <c r="J49" s="13">
        <v>-83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-7</v>
      </c>
      <c r="I50" s="13">
        <v>-59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25388.37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85357.7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-10.220000000000001</v>
      </c>
      <c r="I55" s="9">
        <v>14.93</v>
      </c>
      <c r="J55" s="9">
        <v>-15.4</v>
      </c>
      <c r="K55" s="9">
        <v>25.15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-14.42</v>
      </c>
      <c r="I56" s="9">
        <v>15.61</v>
      </c>
      <c r="J56" s="9">
        <v>-14.8</v>
      </c>
      <c r="K56" s="9">
        <v>30.03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-19.02</v>
      </c>
      <c r="I57" s="9">
        <v>15.55</v>
      </c>
      <c r="J57" s="9">
        <v>-14.8</v>
      </c>
      <c r="K57" s="9">
        <v>34.57</v>
      </c>
    </row>
    <row r="58" spans="1:11" x14ac:dyDescent="0.25">
      <c r="D58" s="14" t="s">
        <v>111</v>
      </c>
      <c r="E58" s="29">
        <v>489424.76</v>
      </c>
      <c r="G58" s="27" t="s">
        <v>99</v>
      </c>
      <c r="H58" s="9">
        <v>-14.02</v>
      </c>
      <c r="I58" s="9">
        <v>22.51</v>
      </c>
      <c r="J58" s="9">
        <v>-7.9</v>
      </c>
      <c r="K58" s="9">
        <v>36.53</v>
      </c>
    </row>
    <row r="59" spans="1:11" x14ac:dyDescent="0.25">
      <c r="D59" s="14" t="s">
        <v>114</v>
      </c>
      <c r="E59" s="29">
        <f>SUM(E56:E58)</f>
        <v>1046390.48</v>
      </c>
      <c r="H59" s="9"/>
      <c r="J59" s="9"/>
      <c r="K59" s="9"/>
    </row>
    <row r="60" spans="1:11" x14ac:dyDescent="0.25">
      <c r="G60" s="27" t="s">
        <v>100</v>
      </c>
      <c r="H60" s="9">
        <v>-5.86</v>
      </c>
      <c r="I60" s="9">
        <v>17.09</v>
      </c>
      <c r="J60" s="9"/>
      <c r="K60" s="9">
        <v>22.95</v>
      </c>
    </row>
    <row r="61" spans="1:11" x14ac:dyDescent="0.25">
      <c r="G61" s="27" t="s">
        <v>101</v>
      </c>
      <c r="H61" s="9">
        <v>-22.86</v>
      </c>
      <c r="I61" s="9">
        <v>5.92</v>
      </c>
      <c r="J61" s="9"/>
      <c r="K61" s="9">
        <v>28.78</v>
      </c>
    </row>
    <row r="62" spans="1:11" x14ac:dyDescent="0.25">
      <c r="G62" s="27" t="s">
        <v>102</v>
      </c>
      <c r="H62" s="9">
        <v>-39.06</v>
      </c>
      <c r="I62" s="9">
        <v>-6.7</v>
      </c>
      <c r="J62" s="9"/>
      <c r="K62" s="9">
        <v>32.36</v>
      </c>
    </row>
    <row r="63" spans="1:11" x14ac:dyDescent="0.25">
      <c r="G63" s="27" t="s">
        <v>103</v>
      </c>
      <c r="H63" s="9">
        <v>-64.66</v>
      </c>
      <c r="I63" s="9">
        <v>-32.299999999999997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5.9</v>
      </c>
      <c r="I65" s="9">
        <v>22.21</v>
      </c>
      <c r="J65" s="9"/>
      <c r="K65" s="9">
        <v>16.309999999999999</v>
      </c>
    </row>
    <row r="66" spans="7:11" x14ac:dyDescent="0.25">
      <c r="G66" s="27" t="s">
        <v>105</v>
      </c>
      <c r="H66" s="9">
        <v>-34.9</v>
      </c>
      <c r="I66" s="9">
        <v>-16.29</v>
      </c>
      <c r="J66" s="9"/>
      <c r="K66" s="9">
        <v>18.61</v>
      </c>
    </row>
    <row r="67" spans="7:11" x14ac:dyDescent="0.25">
      <c r="G67" s="27" t="s">
        <v>106</v>
      </c>
      <c r="H67" s="9">
        <v>-77.900000000000006</v>
      </c>
      <c r="I67" s="9">
        <v>-58.87</v>
      </c>
      <c r="J67" s="9"/>
      <c r="K67" s="9">
        <v>19.03</v>
      </c>
    </row>
    <row r="68" spans="7:11" x14ac:dyDescent="0.25">
      <c r="G68" s="27" t="s">
        <v>107</v>
      </c>
      <c r="H68" s="9">
        <v>-185.5</v>
      </c>
      <c r="I68" s="9">
        <v>-166.47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26">
        <v>9803462.7300000004</v>
      </c>
      <c r="D3" s="6" t="s">
        <v>2</v>
      </c>
      <c r="E3" s="7">
        <v>14280653.75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60231328.729999997</v>
      </c>
      <c r="D4" s="6" t="s">
        <v>7</v>
      </c>
      <c r="E4" s="26">
        <v>5212777.25</v>
      </c>
      <c r="H4" s="6" t="s">
        <v>87</v>
      </c>
      <c r="I4" s="9">
        <v>4</v>
      </c>
      <c r="J4" s="9">
        <v>-4</v>
      </c>
    </row>
    <row r="5" spans="1:10" x14ac:dyDescent="0.25">
      <c r="A5" s="6" t="s">
        <v>9</v>
      </c>
      <c r="B5" s="5">
        <f>B4+B6</f>
        <v>109037188.61</v>
      </c>
      <c r="D5" s="6" t="s">
        <v>10</v>
      </c>
      <c r="E5" s="5">
        <v>9067876.5</v>
      </c>
      <c r="H5" s="6" t="s">
        <v>15</v>
      </c>
      <c r="I5" s="9">
        <v>10</v>
      </c>
      <c r="J5" s="9">
        <v>0</v>
      </c>
    </row>
    <row r="6" spans="1:10" x14ac:dyDescent="0.25">
      <c r="A6" s="6" t="s">
        <v>7</v>
      </c>
      <c r="B6" s="7">
        <v>48805859.880000003</v>
      </c>
      <c r="D6" s="6" t="s">
        <v>12</v>
      </c>
      <c r="E6" s="5"/>
      <c r="H6" s="6" t="s">
        <v>74</v>
      </c>
      <c r="I6" s="9">
        <v>0</v>
      </c>
      <c r="J6" s="9">
        <v>-4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3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222.4</v>
      </c>
      <c r="G8" s="6"/>
      <c r="H8" s="6"/>
      <c r="I8" s="9"/>
    </row>
    <row r="9" spans="1:10" x14ac:dyDescent="0.25">
      <c r="A9" s="6" t="s">
        <v>18</v>
      </c>
      <c r="B9" s="5">
        <v>2397.15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39000000</v>
      </c>
      <c r="D10" s="6" t="s">
        <v>21</v>
      </c>
      <c r="E10" s="5">
        <f>E8+'20180806_Open'!E10</f>
        <v>42184.799999999996</v>
      </c>
      <c r="G10" s="6"/>
      <c r="H10" s="6" t="s">
        <v>22</v>
      </c>
      <c r="I10" s="10">
        <f>SUM(I4:I7)</f>
        <v>17</v>
      </c>
    </row>
    <row r="11" spans="1:10" x14ac:dyDescent="0.25">
      <c r="A11" s="6" t="s">
        <v>23</v>
      </c>
      <c r="B11" s="5">
        <f>B9+'20180806_Open'!B11</f>
        <v>315721.60000000009</v>
      </c>
      <c r="D11" s="6"/>
      <c r="E11" s="5"/>
      <c r="G11" s="6"/>
      <c r="H11" s="6" t="s">
        <v>24</v>
      </c>
      <c r="I11" s="10">
        <f>SUM(J4:J7)</f>
        <v>-8</v>
      </c>
    </row>
    <row r="12" spans="1:10" x14ac:dyDescent="0.25">
      <c r="A12" s="6" t="s">
        <v>16</v>
      </c>
      <c r="B12" s="7">
        <v>1246.6199999999999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B12+'20180806_Open'!B13</f>
        <v>66349.83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24570806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17234.120000000003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17551.63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317.51</v>
      </c>
    </row>
    <row r="26" spans="1:14" x14ac:dyDescent="0.25">
      <c r="A26" s="6" t="s">
        <v>44</v>
      </c>
      <c r="B26" s="5">
        <f>B4+E5+I17+I18</f>
        <v>69299205.229999989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126086.26000000001</v>
      </c>
    </row>
    <row r="28" spans="1:14" x14ac:dyDescent="0.25">
      <c r="A28" s="6" t="s">
        <v>48</v>
      </c>
      <c r="B28" s="5">
        <f>B12+E8+I25</f>
        <v>1786.53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178</v>
      </c>
      <c r="D34" s="6" t="s">
        <v>53</v>
      </c>
      <c r="E34" s="5">
        <v>2061911</v>
      </c>
      <c r="G34" s="6" t="s">
        <v>88</v>
      </c>
      <c r="H34" s="23">
        <v>26.18</v>
      </c>
      <c r="I34" s="6" t="s">
        <v>56</v>
      </c>
      <c r="J34" s="23">
        <v>23.86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2935</v>
      </c>
      <c r="D35" s="6" t="s">
        <v>55</v>
      </c>
      <c r="E35" s="15">
        <v>711140</v>
      </c>
      <c r="G35" s="6" t="s">
        <v>58</v>
      </c>
      <c r="H35" s="23">
        <v>24.07</v>
      </c>
      <c r="I35" s="6" t="s">
        <v>84</v>
      </c>
      <c r="J35" s="23">
        <v>22.55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2809</v>
      </c>
      <c r="D36" s="6" t="s">
        <v>57</v>
      </c>
      <c r="E36" s="15">
        <v>12877</v>
      </c>
      <c r="G36" s="6" t="s">
        <v>76</v>
      </c>
      <c r="H36" s="23">
        <v>23.62</v>
      </c>
      <c r="I36" s="6" t="s">
        <v>58</v>
      </c>
      <c r="J36" s="23">
        <v>22.28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321</v>
      </c>
      <c r="D37" s="6" t="s">
        <v>59</v>
      </c>
      <c r="E37" s="5">
        <v>-7946</v>
      </c>
      <c r="G37" s="6" t="s">
        <v>52</v>
      </c>
      <c r="H37" s="23">
        <v>23.01</v>
      </c>
      <c r="I37" s="6" t="s">
        <v>76</v>
      </c>
      <c r="J37" s="23">
        <v>21.73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6243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4363459</v>
      </c>
      <c r="G40" s="6" t="s">
        <v>88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24358</v>
      </c>
      <c r="G41" s="6" t="s">
        <v>58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22293</v>
      </c>
      <c r="G42" s="6" t="s">
        <v>76</v>
      </c>
      <c r="H42" s="22">
        <v>1.0999999999999999E-2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342</v>
      </c>
      <c r="D43" s="6" t="s">
        <v>67</v>
      </c>
      <c r="E43" s="5">
        <v>2064</v>
      </c>
      <c r="G43" s="6" t="s">
        <v>52</v>
      </c>
      <c r="H43" s="22">
        <v>2.5999999999999999E-2</v>
      </c>
    </row>
    <row r="44" spans="1:23" x14ac:dyDescent="0.25">
      <c r="A44" s="6" t="s">
        <v>88</v>
      </c>
      <c r="B44" s="13">
        <v>2950</v>
      </c>
      <c r="D44" s="6" t="s">
        <v>71</v>
      </c>
      <c r="E44" s="5">
        <f>E40-E45</f>
        <v>1733209</v>
      </c>
    </row>
    <row r="45" spans="1:23" x14ac:dyDescent="0.25">
      <c r="A45" s="6" t="s">
        <v>58</v>
      </c>
      <c r="B45" s="13">
        <v>2824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352</v>
      </c>
      <c r="C46" s="5"/>
      <c r="D46" s="6" t="s">
        <v>86</v>
      </c>
      <c r="E46" s="5">
        <v>4590580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6468</v>
      </c>
      <c r="C47" s="18"/>
      <c r="D47" s="6" t="s">
        <v>89</v>
      </c>
      <c r="E47" s="5">
        <f>E46-E45</f>
        <v>1960330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0</v>
      </c>
      <c r="I48" s="13">
        <v>-20</v>
      </c>
      <c r="J48" s="13">
        <v>-35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0</v>
      </c>
      <c r="I49" s="13">
        <v>-46</v>
      </c>
      <c r="J49" s="13">
        <v>-122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0</v>
      </c>
      <c r="I50" s="13">
        <v>-56</v>
      </c>
      <c r="J50" s="13">
        <v>-211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120</v>
      </c>
      <c r="E54" s="29">
        <v>5872.82</v>
      </c>
      <c r="H54" s="27"/>
      <c r="I54" s="27"/>
      <c r="J54" s="27"/>
      <c r="K54" s="27"/>
    </row>
    <row r="55" spans="1:11" x14ac:dyDescent="0.25">
      <c r="D55" s="14" t="s">
        <v>114</v>
      </c>
      <c r="E55" s="29">
        <f>SUM(E51:E54)</f>
        <v>108378.1</v>
      </c>
      <c r="G55" s="27" t="s">
        <v>97</v>
      </c>
      <c r="H55" s="9">
        <v>2.2599999999999998</v>
      </c>
      <c r="I55" s="9">
        <v>4.5999999999999996</v>
      </c>
      <c r="J55" s="9">
        <v>-46.2</v>
      </c>
      <c r="K55" s="9">
        <v>2.82</v>
      </c>
    </row>
    <row r="56" spans="1:11" x14ac:dyDescent="0.25">
      <c r="D56" s="28" t="s">
        <v>113</v>
      </c>
      <c r="G56" s="27" t="s">
        <v>98</v>
      </c>
      <c r="H56" s="9">
        <v>-1.34</v>
      </c>
      <c r="I56" s="9">
        <v>5.54</v>
      </c>
      <c r="J56" s="9">
        <v>-49.8</v>
      </c>
      <c r="K56" s="9">
        <v>7.37</v>
      </c>
    </row>
    <row r="57" spans="1:11" x14ac:dyDescent="0.25">
      <c r="D57" s="14" t="s">
        <v>109</v>
      </c>
      <c r="E57" s="29">
        <v>88041.33</v>
      </c>
      <c r="G57" s="27" t="s">
        <v>99</v>
      </c>
      <c r="H57" s="9">
        <v>1.06</v>
      </c>
      <c r="I57" s="9">
        <v>9.9</v>
      </c>
      <c r="J57" s="9">
        <v>-47.4</v>
      </c>
      <c r="K57" s="9">
        <v>9.32</v>
      </c>
    </row>
    <row r="58" spans="1:11" x14ac:dyDescent="0.25">
      <c r="D58" s="14" t="s">
        <v>110</v>
      </c>
      <c r="E58" s="29">
        <v>468924.39</v>
      </c>
      <c r="G58" s="27" t="s">
        <v>117</v>
      </c>
      <c r="H58" s="9">
        <v>1.66</v>
      </c>
      <c r="I58" s="9">
        <v>10.5</v>
      </c>
      <c r="J58" s="9">
        <v>-46.8</v>
      </c>
      <c r="K58" s="9">
        <v>9.32</v>
      </c>
    </row>
    <row r="59" spans="1:11" x14ac:dyDescent="0.25">
      <c r="D59" s="14" t="s">
        <v>111</v>
      </c>
      <c r="E59" s="29">
        <v>673407.56</v>
      </c>
      <c r="H59" s="9"/>
      <c r="J59" s="9"/>
      <c r="K59" s="9"/>
    </row>
    <row r="60" spans="1:11" x14ac:dyDescent="0.25">
      <c r="D60" s="14" t="s">
        <v>120</v>
      </c>
      <c r="E60" s="29">
        <v>55839.7</v>
      </c>
      <c r="G60" s="27" t="s">
        <v>101</v>
      </c>
      <c r="H60" s="9">
        <v>-13.47</v>
      </c>
      <c r="I60" s="9">
        <v>-8.82</v>
      </c>
      <c r="J60" s="9"/>
      <c r="K60" s="9">
        <v>4.63</v>
      </c>
    </row>
    <row r="61" spans="1:11" x14ac:dyDescent="0.25">
      <c r="D61" s="14" t="s">
        <v>114</v>
      </c>
      <c r="E61" s="29">
        <f>SUM(E57:E60)</f>
        <v>1286212.98</v>
      </c>
      <c r="G61" s="27" t="s">
        <v>102</v>
      </c>
      <c r="H61" s="9">
        <v>-33.07</v>
      </c>
      <c r="I61" s="9">
        <v>-25.56</v>
      </c>
      <c r="J61" s="9"/>
      <c r="K61" s="9">
        <v>8.7899999999999991</v>
      </c>
    </row>
    <row r="62" spans="1:11" x14ac:dyDescent="0.25">
      <c r="G62" s="27" t="s">
        <v>103</v>
      </c>
      <c r="H62" s="9">
        <v>-58.27</v>
      </c>
      <c r="I62" s="9">
        <v>-50.76</v>
      </c>
      <c r="J62" s="9"/>
      <c r="K62" s="9">
        <v>8.7899999999999991</v>
      </c>
    </row>
    <row r="63" spans="1:11" x14ac:dyDescent="0.25">
      <c r="G63" s="27" t="s">
        <v>118</v>
      </c>
      <c r="H63" s="9">
        <v>-65.67</v>
      </c>
      <c r="I63" s="9">
        <v>-58.16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-19.25</v>
      </c>
      <c r="I65" s="9">
        <v>-12.51</v>
      </c>
      <c r="J65" s="9"/>
      <c r="K65" s="9">
        <v>6.07</v>
      </c>
    </row>
    <row r="66" spans="7:11" x14ac:dyDescent="0.25">
      <c r="G66" s="27" t="s">
        <v>106</v>
      </c>
      <c r="H66" s="9">
        <v>-64.45</v>
      </c>
      <c r="I66" s="9">
        <v>-56.88</v>
      </c>
      <c r="J66" s="9"/>
      <c r="K66" s="9">
        <v>8.2100000000000009</v>
      </c>
    </row>
    <row r="67" spans="7:11" x14ac:dyDescent="0.25">
      <c r="G67" s="27" t="s">
        <v>107</v>
      </c>
      <c r="H67" s="9">
        <v>-152.85</v>
      </c>
      <c r="I67" s="9">
        <v>-145.28</v>
      </c>
      <c r="J67" s="9"/>
      <c r="K67" s="9">
        <v>8.2100000000000009</v>
      </c>
    </row>
    <row r="68" spans="7:11" x14ac:dyDescent="0.25">
      <c r="G68" s="27" t="s">
        <v>119</v>
      </c>
      <c r="H68" s="9">
        <v>-233.85</v>
      </c>
      <c r="I68" s="9">
        <v>-226.28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52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10488928.23</v>
      </c>
      <c r="D3" s="6" t="s">
        <v>2</v>
      </c>
      <c r="E3" s="7">
        <v>15900175.35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23795691.98</v>
      </c>
      <c r="D4" s="6" t="s">
        <v>7</v>
      </c>
      <c r="E4" s="26">
        <v>3451818.55</v>
      </c>
      <c r="H4" s="6" t="s">
        <v>81</v>
      </c>
      <c r="I4" s="9">
        <v>25</v>
      </c>
      <c r="J4" s="9">
        <v>0</v>
      </c>
    </row>
    <row r="5" spans="1:10" x14ac:dyDescent="0.25">
      <c r="A5" s="6" t="s">
        <v>9</v>
      </c>
      <c r="B5" s="5">
        <f>B4+B6</f>
        <v>108288791.97</v>
      </c>
      <c r="D5" s="6" t="s">
        <v>10</v>
      </c>
      <c r="E5" s="5">
        <v>12448356.800000001</v>
      </c>
      <c r="H5" s="6" t="s">
        <v>87</v>
      </c>
      <c r="I5" s="9">
        <v>9</v>
      </c>
      <c r="J5" s="9">
        <v>0</v>
      </c>
    </row>
    <row r="6" spans="1:10" x14ac:dyDescent="0.25">
      <c r="A6" s="6" t="s">
        <v>7</v>
      </c>
      <c r="B6" s="5">
        <v>84493099.989999995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-5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1166.4000000000001</v>
      </c>
      <c r="G8" s="6"/>
      <c r="H8" s="6"/>
      <c r="I8" s="9"/>
    </row>
    <row r="9" spans="1:10" x14ac:dyDescent="0.25">
      <c r="A9" s="6" t="s">
        <v>18</v>
      </c>
      <c r="B9" s="5">
        <v>4171.76</v>
      </c>
      <c r="D9" s="6" t="s">
        <v>19</v>
      </c>
      <c r="E9" s="10">
        <v>1235</v>
      </c>
      <c r="H9" s="6"/>
    </row>
    <row r="10" spans="1:10" x14ac:dyDescent="0.25">
      <c r="A10" s="6" t="s">
        <v>20</v>
      </c>
      <c r="B10" s="5">
        <v>84000000</v>
      </c>
      <c r="D10" s="6" t="s">
        <v>21</v>
      </c>
      <c r="E10" s="5">
        <f>E8+'20180711_Open'!E10</f>
        <v>27216.800000000003</v>
      </c>
      <c r="G10" s="6"/>
      <c r="H10" s="6" t="s">
        <v>22</v>
      </c>
      <c r="I10" s="10">
        <f>SUM(I4:I7)</f>
        <v>35</v>
      </c>
    </row>
    <row r="11" spans="1:10" x14ac:dyDescent="0.25">
      <c r="A11" s="6" t="s">
        <v>23</v>
      </c>
      <c r="B11" s="5">
        <f>B9+'20180711_Open'!B11</f>
        <v>220438.42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1303.3499999999999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B12+'20180711_Open'!B13</f>
        <v>48416.149999999994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3726322.34</v>
      </c>
    </row>
    <row r="18" spans="1:14" x14ac:dyDescent="0.25">
      <c r="G18" s="6" t="s">
        <v>10</v>
      </c>
      <c r="H18" s="5"/>
      <c r="I18" s="11">
        <v>3792618</v>
      </c>
    </row>
    <row r="19" spans="1:14" x14ac:dyDescent="0.25">
      <c r="A19" s="5"/>
      <c r="G19" s="6" t="s">
        <v>35</v>
      </c>
      <c r="H19" s="5"/>
      <c r="I19" s="11">
        <f>I17+I18-I16</f>
        <v>790123.70000000019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12237.579999999998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13052.919999999998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815.34</v>
      </c>
    </row>
    <row r="26" spans="1:14" x14ac:dyDescent="0.25">
      <c r="A26" s="6" t="s">
        <v>44</v>
      </c>
      <c r="B26" s="5">
        <f>B4+E5+I18</f>
        <v>40036666.780000001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88685.87</v>
      </c>
    </row>
    <row r="28" spans="1:14" x14ac:dyDescent="0.25">
      <c r="A28" s="6" t="s">
        <v>48</v>
      </c>
      <c r="B28" s="5">
        <f>B12+E8+I25</f>
        <v>3285.09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1487</v>
      </c>
      <c r="D34" s="6" t="s">
        <v>53</v>
      </c>
      <c r="E34" s="5">
        <v>1698879</v>
      </c>
      <c r="G34" s="6" t="s">
        <v>84</v>
      </c>
      <c r="H34" s="23">
        <v>26.99</v>
      </c>
      <c r="I34" s="6" t="s">
        <v>56</v>
      </c>
      <c r="J34" s="23">
        <v>23.36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1083</v>
      </c>
      <c r="D35" s="6" t="s">
        <v>55</v>
      </c>
      <c r="E35" s="15">
        <v>875927</v>
      </c>
      <c r="G35" s="6" t="s">
        <v>88</v>
      </c>
      <c r="H35" s="23">
        <v>24.88</v>
      </c>
      <c r="I35" s="6" t="s">
        <v>84</v>
      </c>
      <c r="J35" s="23">
        <v>22.42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1898</v>
      </c>
      <c r="D36" s="6" t="s">
        <v>57</v>
      </c>
      <c r="E36" s="15">
        <v>13307</v>
      </c>
      <c r="G36" s="6" t="s">
        <v>58</v>
      </c>
      <c r="H36" s="23">
        <v>23.45</v>
      </c>
      <c r="I36" s="6" t="s">
        <v>58</v>
      </c>
      <c r="J36" s="23">
        <v>22.14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2046</v>
      </c>
      <c r="D37" s="6" t="s">
        <v>59</v>
      </c>
      <c r="E37" s="5">
        <v>-5528</v>
      </c>
      <c r="G37" s="6" t="s">
        <v>76</v>
      </c>
      <c r="H37" s="23">
        <v>23.05</v>
      </c>
      <c r="I37" s="6" t="s">
        <v>76</v>
      </c>
      <c r="J37" s="23">
        <v>22.44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6514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2753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3946295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103188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53374</v>
      </c>
      <c r="G42" s="6" t="s">
        <v>58</v>
      </c>
      <c r="H42" s="22">
        <v>5.0000000000000001E-3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1473</v>
      </c>
      <c r="D43" s="6" t="s">
        <v>67</v>
      </c>
      <c r="E43" s="5">
        <v>49813</v>
      </c>
      <c r="G43" s="6" t="s">
        <v>76</v>
      </c>
      <c r="H43" s="22">
        <v>1.2999999999999999E-2</v>
      </c>
    </row>
    <row r="44" spans="1:23" x14ac:dyDescent="0.25">
      <c r="A44" s="6" t="s">
        <v>88</v>
      </c>
      <c r="B44" s="13">
        <v>662</v>
      </c>
      <c r="D44" s="6" t="s">
        <v>71</v>
      </c>
      <c r="E44" s="5">
        <f>E40-E45</f>
        <v>1316045</v>
      </c>
    </row>
    <row r="45" spans="1:23" x14ac:dyDescent="0.25">
      <c r="A45" s="6" t="s">
        <v>58</v>
      </c>
      <c r="B45" s="13">
        <v>1857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1971</v>
      </c>
      <c r="C46" s="5"/>
      <c r="D46" s="6" t="s">
        <v>86</v>
      </c>
      <c r="E46" s="5">
        <v>4061842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5963</v>
      </c>
      <c r="C47" s="18"/>
      <c r="D47" s="6" t="s">
        <v>89</v>
      </c>
      <c r="E47" s="5">
        <f>E46-E45</f>
        <v>1431592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-25</v>
      </c>
      <c r="J48" s="13">
        <v>-41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-8</v>
      </c>
      <c r="I49" s="13">
        <v>-39</v>
      </c>
      <c r="J49" s="13">
        <v>-86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-6</v>
      </c>
      <c r="I50" s="13">
        <v>-62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-21.48</v>
      </c>
      <c r="I55" s="9">
        <v>3.67</v>
      </c>
      <c r="J55" s="9">
        <v>-18</v>
      </c>
      <c r="K55" s="9">
        <v>25.15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-26.68</v>
      </c>
      <c r="I56" s="9">
        <v>3.35</v>
      </c>
      <c r="J56" s="9">
        <v>-18.399999999999999</v>
      </c>
      <c r="K56" s="9">
        <v>30.03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-29.08</v>
      </c>
      <c r="I57" s="9">
        <v>5.49</v>
      </c>
      <c r="J57" s="9">
        <v>-16.2</v>
      </c>
      <c r="K57" s="9">
        <v>34.57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-27.28</v>
      </c>
      <c r="I58" s="9">
        <v>9.25</v>
      </c>
      <c r="J58" s="9">
        <v>-12.5</v>
      </c>
      <c r="K58" s="9">
        <v>36.53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-28.13</v>
      </c>
      <c r="I60" s="9">
        <v>-5.18</v>
      </c>
      <c r="J60" s="9"/>
      <c r="K60" s="9">
        <v>22.95</v>
      </c>
    </row>
    <row r="61" spans="1:11" x14ac:dyDescent="0.25">
      <c r="G61" s="27" t="s">
        <v>101</v>
      </c>
      <c r="H61" s="9">
        <v>-51.93</v>
      </c>
      <c r="I61" s="9">
        <v>-23.15</v>
      </c>
      <c r="J61" s="9"/>
      <c r="K61" s="9">
        <v>28.78</v>
      </c>
    </row>
    <row r="62" spans="1:11" x14ac:dyDescent="0.25">
      <c r="G62" s="27" t="s">
        <v>102</v>
      </c>
      <c r="H62" s="9">
        <v>-67.33</v>
      </c>
      <c r="I62" s="9">
        <v>-34.97</v>
      </c>
      <c r="J62" s="9"/>
      <c r="K62" s="9">
        <v>32.36</v>
      </c>
    </row>
    <row r="63" spans="1:11" x14ac:dyDescent="0.25">
      <c r="G63" s="27" t="s">
        <v>103</v>
      </c>
      <c r="H63" s="9">
        <v>-89.73</v>
      </c>
      <c r="I63" s="9">
        <v>-57.37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-27.36</v>
      </c>
      <c r="I65" s="9">
        <v>-11.05</v>
      </c>
      <c r="J65" s="9"/>
      <c r="K65" s="9">
        <v>16.309999999999999</v>
      </c>
    </row>
    <row r="66" spans="7:11" x14ac:dyDescent="0.25">
      <c r="G66" s="27" t="s">
        <v>105</v>
      </c>
      <c r="H66" s="9">
        <v>-75.16</v>
      </c>
      <c r="I66" s="9">
        <v>-56.55</v>
      </c>
      <c r="J66" s="9"/>
      <c r="K66" s="9">
        <v>18.61</v>
      </c>
    </row>
    <row r="67" spans="7:11" x14ac:dyDescent="0.25">
      <c r="G67" s="27" t="s">
        <v>106</v>
      </c>
      <c r="H67" s="9">
        <v>-118.36</v>
      </c>
      <c r="I67" s="9">
        <v>-99.33</v>
      </c>
      <c r="J67" s="9"/>
      <c r="K67" s="9">
        <v>19.03</v>
      </c>
    </row>
    <row r="68" spans="7:11" x14ac:dyDescent="0.25">
      <c r="G68" s="27" t="s">
        <v>107</v>
      </c>
      <c r="H68" s="9">
        <v>-222.96</v>
      </c>
      <c r="I68" s="9">
        <v>-203.93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C34" workbookViewId="0">
      <selection activeCell="H44" sqref="H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12653977.9</v>
      </c>
      <c r="D3" s="6" t="s">
        <v>2</v>
      </c>
      <c r="E3" s="7">
        <v>13875358.75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18894437.030000001</v>
      </c>
      <c r="D4" s="6" t="s">
        <v>7</v>
      </c>
      <c r="E4" s="26">
        <v>2766722.55</v>
      </c>
      <c r="H4" s="6" t="s">
        <v>81</v>
      </c>
      <c r="I4" s="9">
        <v>31</v>
      </c>
      <c r="J4" s="9">
        <v>-4</v>
      </c>
    </row>
    <row r="5" spans="1:10" x14ac:dyDescent="0.25">
      <c r="A5" s="6" t="s">
        <v>9</v>
      </c>
      <c r="B5" s="5">
        <f>B4+B6</f>
        <v>111552984.81</v>
      </c>
      <c r="D5" s="6" t="s">
        <v>10</v>
      </c>
      <c r="E5" s="5">
        <v>11108636.199999999</v>
      </c>
      <c r="H5" s="6" t="s">
        <v>87</v>
      </c>
      <c r="I5" s="9">
        <v>11</v>
      </c>
      <c r="J5" s="9">
        <v>-1</v>
      </c>
    </row>
    <row r="6" spans="1:10" x14ac:dyDescent="0.25">
      <c r="A6" s="6" t="s">
        <v>7</v>
      </c>
      <c r="B6" s="5">
        <v>92658547.780000001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-5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577.6</v>
      </c>
      <c r="G8" s="6"/>
      <c r="H8" s="6"/>
      <c r="I8" s="9"/>
    </row>
    <row r="9" spans="1:10" x14ac:dyDescent="0.25">
      <c r="A9" s="6" t="s">
        <v>18</v>
      </c>
      <c r="B9" s="5">
        <v>4569.88</v>
      </c>
      <c r="D9" s="6" t="s">
        <v>19</v>
      </c>
      <c r="E9" s="10">
        <v>519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E8+'20180710_Open'!E10</f>
        <v>26050.400000000001</v>
      </c>
      <c r="G10" s="6"/>
      <c r="H10" s="6" t="s">
        <v>22</v>
      </c>
      <c r="I10" s="10">
        <f>SUM(I4:I7)</f>
        <v>43</v>
      </c>
    </row>
    <row r="11" spans="1:10" x14ac:dyDescent="0.25">
      <c r="A11" s="6" t="s">
        <v>23</v>
      </c>
      <c r="B11" s="5">
        <f>B9+'20180710_Open'!B11</f>
        <v>216266.66</v>
      </c>
      <c r="D11" s="6"/>
      <c r="E11" s="5"/>
      <c r="G11" s="6"/>
      <c r="H11" s="6" t="s">
        <v>24</v>
      </c>
      <c r="I11" s="10">
        <f>SUM(J4:J7)</f>
        <v>-18</v>
      </c>
    </row>
    <row r="12" spans="1:10" x14ac:dyDescent="0.25">
      <c r="A12" s="6" t="s">
        <v>16</v>
      </c>
      <c r="B12" s="7">
        <v>1040.98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B12+'20180710_Open'!B13</f>
        <v>47112.799999999996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1579106.68</v>
      </c>
    </row>
    <row r="18" spans="1:14" x14ac:dyDescent="0.25">
      <c r="G18" s="6" t="s">
        <v>10</v>
      </c>
      <c r="H18" s="5"/>
      <c r="I18" s="11">
        <v>4723281</v>
      </c>
    </row>
    <row r="19" spans="1:14" x14ac:dyDescent="0.25">
      <c r="A19" s="5"/>
      <c r="G19" s="6" t="s">
        <v>35</v>
      </c>
      <c r="H19" s="5"/>
      <c r="I19" s="11">
        <f>I17+I18-I16</f>
        <v>-426428.95999999996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11730.009999999998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12237.579999999998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507.57</v>
      </c>
    </row>
    <row r="26" spans="1:14" x14ac:dyDescent="0.25">
      <c r="A26" s="6" t="s">
        <v>44</v>
      </c>
      <c r="B26" s="5">
        <f>B4+E5+I18</f>
        <v>34726354.230000004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85400.78</v>
      </c>
    </row>
    <row r="28" spans="1:14" x14ac:dyDescent="0.25">
      <c r="A28" s="6" t="s">
        <v>48</v>
      </c>
      <c r="B28" s="5">
        <f>B12+E8+I25</f>
        <v>2126.15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1473</v>
      </c>
      <c r="D34" s="6" t="s">
        <v>53</v>
      </c>
      <c r="E34" s="5">
        <v>-769594</v>
      </c>
      <c r="G34" s="6" t="s">
        <v>84</v>
      </c>
      <c r="H34" s="23">
        <v>23.36</v>
      </c>
      <c r="I34" s="6" t="s">
        <v>56</v>
      </c>
      <c r="J34" s="23">
        <v>23.02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662</v>
      </c>
      <c r="D35" s="6" t="s">
        <v>55</v>
      </c>
      <c r="E35" s="15">
        <v>864950</v>
      </c>
      <c r="G35" s="6" t="s">
        <v>88</v>
      </c>
      <c r="H35" s="23">
        <v>22.42</v>
      </c>
      <c r="I35" s="6" t="s">
        <v>84</v>
      </c>
      <c r="J35" s="23">
        <v>22.28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1857</v>
      </c>
      <c r="D36" s="6" t="s">
        <v>57</v>
      </c>
      <c r="E36" s="15">
        <v>5236</v>
      </c>
      <c r="G36" s="6" t="s">
        <v>58</v>
      </c>
      <c r="H36" s="23">
        <v>22.14</v>
      </c>
      <c r="I36" s="6" t="s">
        <v>58</v>
      </c>
      <c r="J36" s="23">
        <v>22.12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1971</v>
      </c>
      <c r="D37" s="6" t="s">
        <v>59</v>
      </c>
      <c r="E37" s="5">
        <v>-5528</v>
      </c>
      <c r="G37" s="6" t="s">
        <v>76</v>
      </c>
      <c r="H37" s="23">
        <v>22.44</v>
      </c>
      <c r="I37" s="6" t="s">
        <v>76</v>
      </c>
      <c r="J37" s="23">
        <v>22.43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5963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2546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-3417</v>
      </c>
      <c r="D40" s="6" t="s">
        <v>64</v>
      </c>
      <c r="E40" s="5">
        <v>3843107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-3394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27271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1538</v>
      </c>
      <c r="D43" s="6" t="s">
        <v>67</v>
      </c>
      <c r="E43" s="5">
        <v>-30665</v>
      </c>
      <c r="G43" s="6" t="s">
        <v>76</v>
      </c>
      <c r="H43" s="22">
        <v>0.01</v>
      </c>
    </row>
    <row r="44" spans="1:23" x14ac:dyDescent="0.25">
      <c r="A44" s="6" t="s">
        <v>88</v>
      </c>
      <c r="B44" s="13">
        <v>623</v>
      </c>
      <c r="D44" s="6" t="s">
        <v>71</v>
      </c>
      <c r="E44" s="5">
        <f>E40-E45</f>
        <v>1212857</v>
      </c>
    </row>
    <row r="45" spans="1:23" x14ac:dyDescent="0.25">
      <c r="A45" s="6" t="s">
        <v>58</v>
      </c>
      <c r="B45" s="13">
        <v>1824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1943</v>
      </c>
      <c r="C46" s="5"/>
      <c r="D46" s="6" t="s">
        <v>86</v>
      </c>
      <c r="E46" s="5">
        <v>3950553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5928</v>
      </c>
      <c r="C47" s="18"/>
      <c r="D47" s="6" t="s">
        <v>89</v>
      </c>
      <c r="E47" s="5">
        <f>E46-E45</f>
        <v>1320303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-20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-7</v>
      </c>
      <c r="I49" s="13">
        <v>-31</v>
      </c>
      <c r="J49" s="13">
        <v>-86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-5</v>
      </c>
      <c r="I50" s="13">
        <v>-49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-22.23</v>
      </c>
      <c r="I55" s="9">
        <v>8.26</v>
      </c>
      <c r="J55" s="9">
        <v>-18.5</v>
      </c>
      <c r="K55" s="9">
        <v>25.5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-26.43</v>
      </c>
      <c r="I56" s="9">
        <v>11.74</v>
      </c>
      <c r="J56" s="9">
        <v>-18.7</v>
      </c>
      <c r="K56" s="9">
        <v>29.54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-28.83</v>
      </c>
      <c r="I57" s="9">
        <v>12.88</v>
      </c>
      <c r="J57" s="9">
        <v>-16.5</v>
      </c>
      <c r="K57" s="9">
        <v>34.08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-26.43</v>
      </c>
      <c r="I58" s="9">
        <v>14.24</v>
      </c>
      <c r="J58" s="9">
        <v>-14.2</v>
      </c>
      <c r="K58" s="9">
        <v>34.04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-21.72</v>
      </c>
      <c r="I60" s="9">
        <v>3.57</v>
      </c>
      <c r="J60" s="9"/>
      <c r="K60" s="9">
        <v>22.95</v>
      </c>
    </row>
    <row r="61" spans="1:11" x14ac:dyDescent="0.25">
      <c r="G61" s="27" t="s">
        <v>101</v>
      </c>
      <c r="H61" s="9">
        <v>-40.119999999999997</v>
      </c>
      <c r="I61" s="9">
        <v>-10</v>
      </c>
      <c r="J61" s="9"/>
      <c r="K61" s="9">
        <v>28.78</v>
      </c>
    </row>
    <row r="62" spans="1:11" x14ac:dyDescent="0.25">
      <c r="G62" s="27" t="s">
        <v>102</v>
      </c>
      <c r="H62" s="9">
        <v>-53.92</v>
      </c>
      <c r="I62" s="9">
        <v>-19.82</v>
      </c>
      <c r="J62" s="9"/>
      <c r="K62" s="9">
        <v>32.36</v>
      </c>
    </row>
    <row r="63" spans="1:11" x14ac:dyDescent="0.25">
      <c r="G63" s="27" t="s">
        <v>103</v>
      </c>
      <c r="H63" s="9">
        <v>-77.319999999999993</v>
      </c>
      <c r="I63" s="9">
        <v>-49.42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-21.53</v>
      </c>
      <c r="I65" s="9">
        <v>-3.24</v>
      </c>
      <c r="J65" s="9"/>
      <c r="K65" s="9">
        <v>16.309999999999999</v>
      </c>
    </row>
    <row r="66" spans="7:11" x14ac:dyDescent="0.25">
      <c r="G66" s="27" t="s">
        <v>105</v>
      </c>
      <c r="H66" s="9">
        <v>-67.930000000000007</v>
      </c>
      <c r="I66" s="9">
        <v>-41.74</v>
      </c>
      <c r="J66" s="9"/>
      <c r="K66" s="9">
        <v>18.61</v>
      </c>
    </row>
    <row r="67" spans="7:11" x14ac:dyDescent="0.25">
      <c r="G67" s="27" t="s">
        <v>106</v>
      </c>
      <c r="H67" s="9">
        <v>-109.53</v>
      </c>
      <c r="I67" s="9">
        <v>-87.12</v>
      </c>
      <c r="J67" s="9"/>
      <c r="K67" s="9">
        <v>19.03</v>
      </c>
    </row>
    <row r="68" spans="7:11" x14ac:dyDescent="0.25">
      <c r="G68" s="27" t="s">
        <v>107</v>
      </c>
      <c r="H68" s="9">
        <v>-225.73</v>
      </c>
      <c r="I68" s="9">
        <v>-193.52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40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23906876.510000002</v>
      </c>
      <c r="D3" s="6" t="s">
        <v>2</v>
      </c>
      <c r="E3" s="7">
        <v>13821644.35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23659574.02</v>
      </c>
      <c r="D4" s="6" t="s">
        <v>7</v>
      </c>
      <c r="E4" s="26">
        <v>2838789.55</v>
      </c>
      <c r="H4" s="6" t="s">
        <v>81</v>
      </c>
      <c r="I4" s="9">
        <v>19</v>
      </c>
      <c r="J4" s="9">
        <v>-1</v>
      </c>
    </row>
    <row r="5" spans="1:10" x14ac:dyDescent="0.25">
      <c r="A5" s="6" t="s">
        <v>9</v>
      </c>
      <c r="B5" s="5">
        <f>B4+B6</f>
        <v>111570442.89</v>
      </c>
      <c r="D5" s="6" t="s">
        <v>10</v>
      </c>
      <c r="E5" s="5">
        <v>10982854.800000001</v>
      </c>
      <c r="H5" s="6" t="s">
        <v>87</v>
      </c>
      <c r="I5" s="9">
        <v>4</v>
      </c>
      <c r="J5" s="9">
        <v>-1</v>
      </c>
    </row>
    <row r="6" spans="1:10" x14ac:dyDescent="0.25">
      <c r="A6" s="6" t="s">
        <v>7</v>
      </c>
      <c r="B6" s="5">
        <v>87910868.870000005</v>
      </c>
      <c r="D6" s="6" t="s">
        <v>12</v>
      </c>
      <c r="E6" s="5"/>
      <c r="H6" s="6" t="s">
        <v>15</v>
      </c>
      <c r="I6" s="9">
        <v>3</v>
      </c>
      <c r="J6" s="9">
        <v>-7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892.8</v>
      </c>
      <c r="G8" s="6"/>
      <c r="H8" s="6"/>
      <c r="I8" s="9"/>
    </row>
    <row r="9" spans="1:10" x14ac:dyDescent="0.25">
      <c r="A9" s="6" t="s">
        <v>18</v>
      </c>
      <c r="B9" s="5">
        <v>3992.36</v>
      </c>
      <c r="D9" s="6" t="s">
        <v>19</v>
      </c>
      <c r="E9" s="10">
        <v>795</v>
      </c>
      <c r="H9" s="6"/>
    </row>
    <row r="10" spans="1:10" x14ac:dyDescent="0.25">
      <c r="A10" s="6" t="s">
        <v>20</v>
      </c>
      <c r="B10" s="5">
        <v>64000000</v>
      </c>
      <c r="D10" s="6" t="s">
        <v>21</v>
      </c>
      <c r="E10" s="5">
        <f>E8+'20180709_Open'!E10</f>
        <v>25472.800000000003</v>
      </c>
      <c r="G10" s="6"/>
      <c r="H10" s="6" t="s">
        <v>22</v>
      </c>
      <c r="I10" s="10">
        <f>SUM(I4:I7)</f>
        <v>27</v>
      </c>
    </row>
    <row r="11" spans="1:10" x14ac:dyDescent="0.25">
      <c r="A11" s="6" t="s">
        <v>23</v>
      </c>
      <c r="B11" s="5">
        <f>B9+'20180709_Open'!B11</f>
        <v>211696.78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1085.5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B12+'20180709_Open'!B13</f>
        <v>46071.819999999992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3345192.25</v>
      </c>
    </row>
    <row r="18" spans="1:14" x14ac:dyDescent="0.25">
      <c r="G18" s="6" t="s">
        <v>10</v>
      </c>
      <c r="H18" s="5"/>
      <c r="I18" s="11">
        <v>2972151</v>
      </c>
    </row>
    <row r="19" spans="1:14" x14ac:dyDescent="0.25">
      <c r="A19" s="5"/>
      <c r="G19" s="6" t="s">
        <v>35</v>
      </c>
      <c r="H19" s="5"/>
      <c r="I19" s="11">
        <f>I17+I18-I16</f>
        <v>-411473.38999999966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11259.96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11730.009999999998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470.05</v>
      </c>
    </row>
    <row r="26" spans="1:14" x14ac:dyDescent="0.25">
      <c r="A26" s="6" t="s">
        <v>44</v>
      </c>
      <c r="B26" s="5">
        <f>B4+E5+I18</f>
        <v>37614579.82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83274.62999999999</v>
      </c>
    </row>
    <row r="28" spans="1:14" x14ac:dyDescent="0.25">
      <c r="A28" s="6" t="s">
        <v>48</v>
      </c>
      <c r="B28" s="5">
        <f>B12+E8+I25</f>
        <v>2448.35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1538</v>
      </c>
      <c r="D34" s="6" t="s">
        <v>53</v>
      </c>
      <c r="E34" s="5">
        <v>-1639887</v>
      </c>
      <c r="G34" s="6" t="s">
        <v>84</v>
      </c>
      <c r="H34" s="23">
        <v>23.02</v>
      </c>
      <c r="I34" s="6" t="s">
        <v>56</v>
      </c>
      <c r="J34" s="23">
        <v>27.25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623</v>
      </c>
      <c r="D35" s="6" t="s">
        <v>55</v>
      </c>
      <c r="E35" s="15">
        <v>924744</v>
      </c>
      <c r="G35" s="6" t="s">
        <v>88</v>
      </c>
      <c r="H35" s="23">
        <v>22.28</v>
      </c>
      <c r="I35" s="6" t="s">
        <v>84</v>
      </c>
      <c r="J35" s="23">
        <v>25.24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1824</v>
      </c>
      <c r="D36" s="6" t="s">
        <v>57</v>
      </c>
      <c r="E36" s="15">
        <v>5236</v>
      </c>
      <c r="G36" s="6" t="s">
        <v>58</v>
      </c>
      <c r="H36" s="23">
        <v>22.12</v>
      </c>
      <c r="I36" s="6" t="s">
        <v>58</v>
      </c>
      <c r="J36" s="23">
        <v>25.01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1943</v>
      </c>
      <c r="D37" s="6" t="s">
        <v>59</v>
      </c>
      <c r="E37" s="5">
        <v>-5634</v>
      </c>
      <c r="G37" s="6" t="s">
        <v>76</v>
      </c>
      <c r="H37" s="23">
        <v>22.43</v>
      </c>
      <c r="I37" s="6" t="s">
        <v>76</v>
      </c>
      <c r="J37" s="23">
        <v>25.14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5928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3846549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26387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-38894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1561</v>
      </c>
      <c r="D43" s="6" t="s">
        <v>67</v>
      </c>
      <c r="E43" s="5">
        <v>65282</v>
      </c>
      <c r="G43" s="6" t="s">
        <v>76</v>
      </c>
      <c r="H43" s="22">
        <v>1.2E-2</v>
      </c>
    </row>
    <row r="44" spans="1:23" x14ac:dyDescent="0.25">
      <c r="A44" s="6" t="s">
        <v>88</v>
      </c>
      <c r="B44" s="13">
        <v>543</v>
      </c>
      <c r="D44" s="6" t="s">
        <v>71</v>
      </c>
      <c r="E44" s="5">
        <f>E40-E45</f>
        <v>1216299</v>
      </c>
    </row>
    <row r="45" spans="1:23" x14ac:dyDescent="0.25">
      <c r="A45" s="6" t="s">
        <v>58</v>
      </c>
      <c r="B45" s="13">
        <v>1755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1882</v>
      </c>
      <c r="C46" s="5"/>
      <c r="D46" s="6" t="s">
        <v>86</v>
      </c>
      <c r="E46" s="5">
        <v>3875938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5741</v>
      </c>
      <c r="C47" s="18"/>
      <c r="D47" s="6" t="s">
        <v>89</v>
      </c>
      <c r="E47" s="5">
        <f>E46-E45</f>
        <v>1245688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-18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-5</v>
      </c>
      <c r="I49" s="13">
        <v>-32</v>
      </c>
      <c r="J49" s="13">
        <v>-86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-7</v>
      </c>
      <c r="I50" s="13">
        <v>-60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-16.89</v>
      </c>
      <c r="I55" s="9">
        <v>8.26</v>
      </c>
      <c r="J55" s="9">
        <v>-16.399999999999999</v>
      </c>
      <c r="K55" s="9">
        <v>25.15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-18.29</v>
      </c>
      <c r="I56" s="9">
        <v>11.74</v>
      </c>
      <c r="J56" s="9">
        <v>-13</v>
      </c>
      <c r="K56" s="9">
        <v>30.03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-21.69</v>
      </c>
      <c r="I57" s="9">
        <v>12.88</v>
      </c>
      <c r="J57" s="9">
        <v>-11.8</v>
      </c>
      <c r="K57" s="9">
        <v>34.57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-22.29</v>
      </c>
      <c r="I58" s="9">
        <v>14.24</v>
      </c>
      <c r="J58" s="9">
        <v>-10.5</v>
      </c>
      <c r="K58" s="9">
        <v>36.53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-19.38</v>
      </c>
      <c r="I60" s="9">
        <v>3.57</v>
      </c>
      <c r="J60" s="9"/>
      <c r="K60" s="9">
        <v>22.95</v>
      </c>
    </row>
    <row r="61" spans="1:11" x14ac:dyDescent="0.25">
      <c r="G61" s="27" t="s">
        <v>101</v>
      </c>
      <c r="H61" s="9">
        <v>-38.78</v>
      </c>
      <c r="I61" s="9">
        <v>-10</v>
      </c>
      <c r="J61" s="9"/>
      <c r="K61" s="9">
        <v>28.78</v>
      </c>
    </row>
    <row r="62" spans="1:11" x14ac:dyDescent="0.25">
      <c r="G62" s="27" t="s">
        <v>102</v>
      </c>
      <c r="H62" s="9">
        <v>-52.18</v>
      </c>
      <c r="I62" s="9">
        <v>-19.82</v>
      </c>
      <c r="J62" s="9"/>
      <c r="K62" s="9">
        <v>32.36</v>
      </c>
    </row>
    <row r="63" spans="1:11" x14ac:dyDescent="0.25">
      <c r="G63" s="27" t="s">
        <v>103</v>
      </c>
      <c r="H63" s="9">
        <v>-81.78</v>
      </c>
      <c r="I63" s="9">
        <v>-49.42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-19.55</v>
      </c>
      <c r="I65" s="9">
        <v>-3.24</v>
      </c>
      <c r="J65" s="9"/>
      <c r="K65" s="9">
        <v>16.309999999999999</v>
      </c>
    </row>
    <row r="66" spans="7:11" x14ac:dyDescent="0.25">
      <c r="G66" s="27" t="s">
        <v>105</v>
      </c>
      <c r="H66" s="9">
        <v>-60.35</v>
      </c>
      <c r="I66" s="9">
        <v>-41.74</v>
      </c>
      <c r="J66" s="9"/>
      <c r="K66" s="9">
        <v>18.61</v>
      </c>
    </row>
    <row r="67" spans="7:11" x14ac:dyDescent="0.25">
      <c r="G67" s="27" t="s">
        <v>106</v>
      </c>
      <c r="H67" s="9">
        <v>-106.15</v>
      </c>
      <c r="I67" s="9">
        <v>-87.12</v>
      </c>
      <c r="J67" s="9"/>
      <c r="K67" s="9">
        <v>19.03</v>
      </c>
    </row>
    <row r="68" spans="7:11" x14ac:dyDescent="0.25">
      <c r="G68" s="27" t="s">
        <v>107</v>
      </c>
      <c r="H68" s="9">
        <v>-212.55</v>
      </c>
      <c r="I68" s="9">
        <v>-193.52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E31" workbookViewId="0">
      <selection activeCell="I21" sqref="I2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81</v>
      </c>
      <c r="I4" s="9">
        <v>19</v>
      </c>
      <c r="J4" s="9">
        <v>-5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4</v>
      </c>
      <c r="J5" s="9">
        <v>-1</v>
      </c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0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616</v>
      </c>
      <c r="G8" s="6"/>
      <c r="H8" s="6"/>
      <c r="I8" s="9"/>
    </row>
    <row r="9" spans="1:10" x14ac:dyDescent="0.25">
      <c r="A9" s="6" t="s">
        <v>18</v>
      </c>
      <c r="B9" s="5"/>
      <c r="D9" s="6" t="s">
        <v>19</v>
      </c>
      <c r="E9" s="10">
        <v>635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E8+'20180706_Open'!E10</f>
        <v>24580.000000000004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B9+'20180706_Open'!B11</f>
        <v>207704.42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1136.2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B12+'20180706_Open'!B13</f>
        <v>44986.319999999992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11259.96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11917.83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657.87</v>
      </c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81484.149999999994</v>
      </c>
    </row>
    <row r="28" spans="1:14" x14ac:dyDescent="0.25">
      <c r="A28" s="6" t="s">
        <v>48</v>
      </c>
      <c r="B28" s="5">
        <f>B12+E8+I25</f>
        <v>2410.0700000000002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1561</v>
      </c>
      <c r="D34" s="6" t="s">
        <v>53</v>
      </c>
      <c r="E34" s="5">
        <v>1388001</v>
      </c>
      <c r="G34" s="6" t="s">
        <v>84</v>
      </c>
      <c r="H34" s="23">
        <v>27.25</v>
      </c>
      <c r="I34" s="6" t="s">
        <v>56</v>
      </c>
      <c r="J34" s="23">
        <v>29.54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543</v>
      </c>
      <c r="D35" s="6" t="s">
        <v>55</v>
      </c>
      <c r="E35" s="15">
        <v>515573</v>
      </c>
      <c r="G35" s="6" t="s">
        <v>88</v>
      </c>
      <c r="H35" s="23">
        <v>25.24</v>
      </c>
      <c r="I35" s="6" t="s">
        <v>84</v>
      </c>
      <c r="J35" s="23">
        <v>26.29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1755</v>
      </c>
      <c r="D36" s="6" t="s">
        <v>57</v>
      </c>
      <c r="E36" s="15">
        <v>681</v>
      </c>
      <c r="G36" s="6" t="s">
        <v>58</v>
      </c>
      <c r="H36" s="23">
        <v>25.01</v>
      </c>
      <c r="I36" s="6" t="s">
        <v>58</v>
      </c>
      <c r="J36" s="23">
        <v>25.52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1882</v>
      </c>
      <c r="D37" s="6" t="s">
        <v>59</v>
      </c>
      <c r="E37" s="5">
        <v>-1791</v>
      </c>
      <c r="G37" s="6" t="s">
        <v>76</v>
      </c>
      <c r="H37" s="23">
        <v>25.14</v>
      </c>
      <c r="I37" s="6" t="s">
        <v>76</v>
      </c>
      <c r="J37" s="23">
        <v>25.54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5741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2394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-3347</v>
      </c>
      <c r="D40" s="6" t="s">
        <v>64</v>
      </c>
      <c r="E40" s="5">
        <v>3820162</v>
      </c>
      <c r="G40" s="6" t="s">
        <v>84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56354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32307</v>
      </c>
      <c r="G42" s="6" t="s">
        <v>58</v>
      </c>
      <c r="H42" s="22">
        <v>3.0000000000000001E-3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1646</v>
      </c>
      <c r="D43" s="6" t="s">
        <v>67</v>
      </c>
      <c r="E43" s="5">
        <v>24047</v>
      </c>
      <c r="G43" s="6" t="s">
        <v>76</v>
      </c>
      <c r="H43" s="22">
        <v>8.0000000000000002E-3</v>
      </c>
    </row>
    <row r="44" spans="1:23" x14ac:dyDescent="0.25">
      <c r="A44" s="6" t="s">
        <v>88</v>
      </c>
      <c r="B44" s="13">
        <v>553</v>
      </c>
      <c r="D44" s="6" t="s">
        <v>71</v>
      </c>
      <c r="E44" s="5">
        <f>E40-E45</f>
        <v>1189912</v>
      </c>
    </row>
    <row r="45" spans="1:23" x14ac:dyDescent="0.25">
      <c r="A45" s="6" t="s">
        <v>58</v>
      </c>
      <c r="B45" s="13">
        <v>1675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1762</v>
      </c>
      <c r="C46" s="5"/>
      <c r="D46" s="6" t="s">
        <v>86</v>
      </c>
      <c r="E46" s="5">
        <v>3875938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5636</v>
      </c>
      <c r="C47" s="18"/>
      <c r="D47" s="6" t="s">
        <v>89</v>
      </c>
      <c r="E47" s="5">
        <f>E46-E45</f>
        <v>1245688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-17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-9</v>
      </c>
      <c r="I49" s="13">
        <v>-35</v>
      </c>
      <c r="J49" s="13">
        <v>-83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-12</v>
      </c>
      <c r="I50" s="13">
        <v>-56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-20.62</v>
      </c>
      <c r="I55" s="9">
        <v>-2.81</v>
      </c>
      <c r="J55" s="9">
        <v>-25.2</v>
      </c>
      <c r="K55" s="9">
        <v>17.809999999999999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-25.02</v>
      </c>
      <c r="I56" s="9">
        <v>-0.92</v>
      </c>
      <c r="J56" s="9">
        <v>-23.3</v>
      </c>
      <c r="K56" s="9">
        <v>24.1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-28.82</v>
      </c>
      <c r="I57" s="9">
        <v>-0.18</v>
      </c>
      <c r="J57" s="9">
        <v>-22.6</v>
      </c>
      <c r="K57" s="9">
        <v>28.64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-33.82</v>
      </c>
      <c r="I58" s="9">
        <v>-3.22</v>
      </c>
      <c r="J58" s="9">
        <v>-25.6</v>
      </c>
      <c r="K58" s="9">
        <v>30.6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-36.92</v>
      </c>
      <c r="I60" s="9">
        <v>-5.45</v>
      </c>
      <c r="J60" s="9"/>
      <c r="K60" s="9">
        <v>31.47</v>
      </c>
    </row>
    <row r="61" spans="1:11" x14ac:dyDescent="0.25">
      <c r="G61" s="27" t="s">
        <v>101</v>
      </c>
      <c r="H61" s="9">
        <v>-52.32</v>
      </c>
      <c r="I61" s="9">
        <v>-13.49</v>
      </c>
      <c r="J61" s="9"/>
      <c r="K61" s="9">
        <v>38.83</v>
      </c>
    </row>
    <row r="62" spans="1:11" x14ac:dyDescent="0.25">
      <c r="G62" s="27" t="s">
        <v>102</v>
      </c>
      <c r="H62" s="9">
        <v>-72.12</v>
      </c>
      <c r="I62" s="9">
        <v>-29.68</v>
      </c>
      <c r="J62" s="9"/>
      <c r="K62" s="9">
        <v>42.44</v>
      </c>
    </row>
    <row r="63" spans="1:11" x14ac:dyDescent="0.25">
      <c r="G63" s="27" t="s">
        <v>103</v>
      </c>
      <c r="H63" s="9">
        <v>-92.92</v>
      </c>
      <c r="I63" s="9">
        <v>-50.48</v>
      </c>
      <c r="J63" s="9"/>
      <c r="K63" s="27">
        <v>42.44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-48.63</v>
      </c>
      <c r="I65" s="9">
        <v>-25.6</v>
      </c>
      <c r="J65" s="9"/>
      <c r="K65" s="9">
        <v>23.03</v>
      </c>
    </row>
    <row r="66" spans="7:11" x14ac:dyDescent="0.25">
      <c r="G66" s="27" t="s">
        <v>105</v>
      </c>
      <c r="H66" s="9">
        <v>-100.43</v>
      </c>
      <c r="I66" s="9">
        <v>-74.27</v>
      </c>
      <c r="J66" s="9"/>
      <c r="K66" s="9">
        <v>26.16</v>
      </c>
    </row>
    <row r="67" spans="7:11" x14ac:dyDescent="0.25">
      <c r="G67" s="27" t="s">
        <v>106</v>
      </c>
      <c r="H67" s="9">
        <v>-135.63</v>
      </c>
      <c r="I67" s="9">
        <v>-109.06</v>
      </c>
      <c r="J67" s="9"/>
      <c r="K67" s="9">
        <v>26.57</v>
      </c>
    </row>
    <row r="68" spans="7:11" x14ac:dyDescent="0.25">
      <c r="G68" s="27" t="s">
        <v>107</v>
      </c>
      <c r="H68" s="9">
        <v>-240.43</v>
      </c>
      <c r="I68" s="9">
        <v>-213.86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31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17440711.210000001</v>
      </c>
      <c r="D3" s="6" t="s">
        <v>2</v>
      </c>
      <c r="E3" s="7">
        <v>14754167.15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18156527.140000001</v>
      </c>
      <c r="D4" s="6" t="s">
        <v>7</v>
      </c>
      <c r="E4" s="26">
        <v>4918054.6500000004</v>
      </c>
      <c r="H4" s="6" t="s">
        <v>81</v>
      </c>
      <c r="I4" s="9">
        <v>17</v>
      </c>
      <c r="J4" s="9">
        <v>-5</v>
      </c>
    </row>
    <row r="5" spans="1:10" x14ac:dyDescent="0.25">
      <c r="A5" s="6" t="s">
        <v>9</v>
      </c>
      <c r="B5" s="5">
        <f>B4+B6</f>
        <v>110610932.73</v>
      </c>
      <c r="D5" s="6" t="s">
        <v>10</v>
      </c>
      <c r="E5" s="5">
        <v>9836112.5</v>
      </c>
      <c r="H5" s="6" t="s">
        <v>87</v>
      </c>
      <c r="I5" s="9">
        <v>17</v>
      </c>
      <c r="J5" s="9">
        <v>-4</v>
      </c>
    </row>
    <row r="6" spans="1:10" x14ac:dyDescent="0.25">
      <c r="A6" s="6" t="s">
        <v>7</v>
      </c>
      <c r="B6" s="5">
        <v>92454405.590000004</v>
      </c>
      <c r="D6" s="6" t="s">
        <v>12</v>
      </c>
      <c r="E6" s="5"/>
      <c r="H6" s="6" t="s">
        <v>15</v>
      </c>
      <c r="I6" s="9">
        <v>1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488</v>
      </c>
      <c r="G8" s="6"/>
      <c r="H8" s="6"/>
      <c r="I8" s="9"/>
    </row>
    <row r="9" spans="1:10" x14ac:dyDescent="0.25">
      <c r="A9" s="6" t="s">
        <v>18</v>
      </c>
      <c r="B9" s="5">
        <v>13694.38</v>
      </c>
      <c r="D9" s="6" t="s">
        <v>19</v>
      </c>
      <c r="E9" s="10">
        <v>445</v>
      </c>
      <c r="H9" s="6"/>
    </row>
    <row r="10" spans="1:10" x14ac:dyDescent="0.25">
      <c r="A10" s="6" t="s">
        <v>20</v>
      </c>
      <c r="B10" s="5">
        <v>75000000</v>
      </c>
      <c r="D10" s="6" t="s">
        <v>21</v>
      </c>
      <c r="E10" s="5">
        <f>E8+'20180705_Open'!E10</f>
        <v>23964.000000000004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B9+'20180705_Open'!B11</f>
        <v>207704.42</v>
      </c>
      <c r="D11" s="6"/>
      <c r="E11" s="5"/>
      <c r="G11" s="6"/>
      <c r="H11" s="6" t="s">
        <v>24</v>
      </c>
      <c r="I11" s="10">
        <f>SUM(J4:J7)</f>
        <v>-14</v>
      </c>
    </row>
    <row r="12" spans="1:10" x14ac:dyDescent="0.25">
      <c r="A12" s="6" t="s">
        <v>16</v>
      </c>
      <c r="B12" s="7">
        <v>1676.72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B12+'20180705_Open'!B13</f>
        <v>43850.119999999995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936692.17</v>
      </c>
    </row>
    <row r="18" spans="1:14" x14ac:dyDescent="0.25">
      <c r="G18" s="6" t="s">
        <v>10</v>
      </c>
      <c r="H18" s="5"/>
      <c r="I18" s="11">
        <v>3789747</v>
      </c>
    </row>
    <row r="19" spans="1:14" x14ac:dyDescent="0.25">
      <c r="A19" s="5"/>
      <c r="G19" s="6" t="s">
        <v>35</v>
      </c>
      <c r="H19" s="5"/>
      <c r="I19" s="11">
        <f>I17+I18-I16</f>
        <v>-2002377.4699999997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10804.74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11259.96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455.22</v>
      </c>
    </row>
    <row r="26" spans="1:14" x14ac:dyDescent="0.25">
      <c r="A26" s="6" t="s">
        <v>44</v>
      </c>
      <c r="B26" s="5">
        <f>B4+E5+I18</f>
        <v>31782386.640000001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79074.079999999987</v>
      </c>
    </row>
    <row r="28" spans="1:14" x14ac:dyDescent="0.25">
      <c r="A28" s="6" t="s">
        <v>48</v>
      </c>
      <c r="B28" s="5">
        <f>B12+E8+I25</f>
        <v>2619.9400000000005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1646</v>
      </c>
      <c r="D34" s="6" t="s">
        <v>53</v>
      </c>
      <c r="E34" s="5">
        <v>1333512</v>
      </c>
      <c r="G34" s="6" t="s">
        <v>84</v>
      </c>
      <c r="H34" s="23">
        <v>29.54</v>
      </c>
      <c r="I34" s="6" t="s">
        <v>56</v>
      </c>
      <c r="J34" s="23">
        <v>28.08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553</v>
      </c>
      <c r="D35" s="6" t="s">
        <v>55</v>
      </c>
      <c r="E35" s="15">
        <v>532053</v>
      </c>
      <c r="G35" s="6" t="s">
        <v>88</v>
      </c>
      <c r="H35" s="23">
        <v>26.29</v>
      </c>
      <c r="I35" s="6" t="s">
        <v>84</v>
      </c>
      <c r="J35" s="23">
        <v>26.08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1675</v>
      </c>
      <c r="D36" s="6" t="s">
        <v>57</v>
      </c>
      <c r="E36" s="15">
        <v>422</v>
      </c>
      <c r="G36" s="6" t="s">
        <v>58</v>
      </c>
      <c r="H36" s="23">
        <v>25.52</v>
      </c>
      <c r="I36" s="6" t="s">
        <v>58</v>
      </c>
      <c r="J36" s="23">
        <v>25.21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1762</v>
      </c>
      <c r="D37" s="6" t="s">
        <v>59</v>
      </c>
      <c r="E37" s="5">
        <v>-1843</v>
      </c>
      <c r="G37" s="6" t="s">
        <v>76</v>
      </c>
      <c r="H37" s="23">
        <v>25.54</v>
      </c>
      <c r="I37" s="6" t="s">
        <v>76</v>
      </c>
      <c r="J37" s="23">
        <v>24.93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5636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2406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-5636</v>
      </c>
      <c r="D40" s="6" t="s">
        <v>64</v>
      </c>
      <c r="E40" s="5">
        <v>3763807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31917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35493</v>
      </c>
      <c r="G42" s="6" t="s">
        <v>58</v>
      </c>
      <c r="H42" s="2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-3577</v>
      </c>
      <c r="G43" s="6" t="s">
        <v>76</v>
      </c>
      <c r="H43" s="22">
        <v>6.0000000000000001E-3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1133557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3797582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1167332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-5</v>
      </c>
      <c r="I48" s="13">
        <v>-20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-14</v>
      </c>
      <c r="I49" s="13">
        <v>-38</v>
      </c>
      <c r="J49" s="13">
        <v>-83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-13</v>
      </c>
      <c r="I50" s="13">
        <v>-59</v>
      </c>
      <c r="J50" s="13">
        <v>-183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9930.2999999999993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115</v>
      </c>
      <c r="E54" s="29">
        <f>SUM(E51:E53)</f>
        <v>69899.63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-22.43</v>
      </c>
      <c r="I55" s="9">
        <v>-0.81</v>
      </c>
      <c r="J55" s="9">
        <v>-22.4</v>
      </c>
      <c r="K55" s="9">
        <v>21.62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-29.63</v>
      </c>
      <c r="I56" s="9">
        <v>-1.37</v>
      </c>
      <c r="J56" s="9">
        <v>-22.9</v>
      </c>
      <c r="K56" s="9">
        <v>28.26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-34.43</v>
      </c>
      <c r="I57" s="9">
        <v>-1.63</v>
      </c>
      <c r="J57" s="9">
        <v>-23.2</v>
      </c>
      <c r="K57" s="9">
        <v>32.799999999999997</v>
      </c>
    </row>
    <row r="58" spans="1:11" x14ac:dyDescent="0.25">
      <c r="D58" s="14" t="s">
        <v>111</v>
      </c>
      <c r="E58" s="29">
        <v>364618.08</v>
      </c>
      <c r="G58" s="27" t="s">
        <v>99</v>
      </c>
      <c r="H58" s="9">
        <v>-33.630000000000003</v>
      </c>
      <c r="I58" s="9">
        <v>0.78</v>
      </c>
      <c r="J58" s="9">
        <v>-20.8</v>
      </c>
      <c r="K58" s="9">
        <v>34.409999999999997</v>
      </c>
    </row>
    <row r="59" spans="1:11" x14ac:dyDescent="0.25">
      <c r="D59" s="14" t="s">
        <v>114</v>
      </c>
      <c r="E59" s="29">
        <f>SUM(E56:E58)</f>
        <v>921583.8</v>
      </c>
      <c r="H59" s="9"/>
      <c r="J59" s="9"/>
      <c r="K59" s="9"/>
    </row>
    <row r="60" spans="1:11" x14ac:dyDescent="0.25">
      <c r="G60" s="27" t="s">
        <v>100</v>
      </c>
      <c r="H60" s="9">
        <v>-33.15</v>
      </c>
      <c r="I60" s="9">
        <v>-1.68</v>
      </c>
      <c r="J60" s="9"/>
      <c r="K60" s="9">
        <v>31.47</v>
      </c>
    </row>
    <row r="61" spans="1:11" x14ac:dyDescent="0.25">
      <c r="G61" s="27" t="s">
        <v>101</v>
      </c>
      <c r="H61" s="9">
        <v>-51.95</v>
      </c>
      <c r="I61" s="9">
        <v>-13.12</v>
      </c>
      <c r="J61" s="9"/>
      <c r="K61" s="9">
        <v>38.83</v>
      </c>
    </row>
    <row r="62" spans="1:11" x14ac:dyDescent="0.25">
      <c r="G62" s="27" t="s">
        <v>102</v>
      </c>
      <c r="H62" s="9">
        <v>-69.95</v>
      </c>
      <c r="I62" s="9">
        <v>-27.51</v>
      </c>
      <c r="J62" s="9"/>
      <c r="K62" s="9">
        <v>42.44</v>
      </c>
    </row>
    <row r="63" spans="1:11" x14ac:dyDescent="0.25">
      <c r="G63" s="27" t="s">
        <v>103</v>
      </c>
      <c r="H63" s="9">
        <v>-90.95</v>
      </c>
      <c r="I63" s="9">
        <v>-48.51</v>
      </c>
      <c r="J63" s="9"/>
      <c r="K63" s="27">
        <v>42.44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-35.94</v>
      </c>
      <c r="I65" s="9">
        <v>-12.91</v>
      </c>
      <c r="J65" s="9"/>
      <c r="K65" s="9">
        <v>23.03</v>
      </c>
    </row>
    <row r="66" spans="7:11" x14ac:dyDescent="0.25">
      <c r="G66" s="27" t="s">
        <v>105</v>
      </c>
      <c r="H66" s="9">
        <v>-78.34</v>
      </c>
      <c r="I66" s="9">
        <v>-52.18</v>
      </c>
      <c r="J66" s="9"/>
      <c r="K66" s="9">
        <v>26.16</v>
      </c>
    </row>
    <row r="67" spans="7:11" x14ac:dyDescent="0.25">
      <c r="G67" s="27" t="s">
        <v>106</v>
      </c>
      <c r="H67" s="9">
        <v>-124.54</v>
      </c>
      <c r="I67" s="9">
        <v>-97.97</v>
      </c>
      <c r="J67" s="9"/>
      <c r="K67" s="9">
        <v>26.57</v>
      </c>
    </row>
    <row r="68" spans="7:11" x14ac:dyDescent="0.25">
      <c r="G68" s="27" t="s">
        <v>107</v>
      </c>
      <c r="H68" s="9">
        <v>-223.94</v>
      </c>
      <c r="I68" s="9">
        <v>-207.37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4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11446943.720000001</v>
      </c>
      <c r="D3" s="6" t="s">
        <v>2</v>
      </c>
      <c r="E3" s="7">
        <v>14144039.15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19196948.440000001</v>
      </c>
      <c r="D4" s="6" t="s">
        <v>7</v>
      </c>
      <c r="E4" s="26">
        <v>4622671.1500000004</v>
      </c>
      <c r="H4" s="6" t="s">
        <v>81</v>
      </c>
      <c r="I4" s="9">
        <v>15</v>
      </c>
      <c r="J4" s="9">
        <v>-2</v>
      </c>
    </row>
    <row r="5" spans="1:10" x14ac:dyDescent="0.25">
      <c r="A5" s="6" t="s">
        <v>9</v>
      </c>
      <c r="B5" s="5">
        <f>B4+B6</f>
        <v>110649457.17</v>
      </c>
      <c r="D5" s="6" t="s">
        <v>10</v>
      </c>
      <c r="E5" s="5">
        <v>9521368</v>
      </c>
      <c r="H5" s="6" t="s">
        <v>87</v>
      </c>
      <c r="I5" s="9">
        <v>14</v>
      </c>
      <c r="J5" s="9">
        <v>0</v>
      </c>
    </row>
    <row r="6" spans="1:10" x14ac:dyDescent="0.25">
      <c r="A6" s="6" t="s">
        <v>7</v>
      </c>
      <c r="B6" s="5">
        <v>91452508.730000004</v>
      </c>
      <c r="D6" s="6" t="s">
        <v>12</v>
      </c>
      <c r="E6" s="5"/>
      <c r="H6" s="6" t="s">
        <v>15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2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491.2</v>
      </c>
      <c r="G8" s="6"/>
      <c r="H8" s="6"/>
      <c r="I8" s="9"/>
    </row>
    <row r="9" spans="1:10" x14ac:dyDescent="0.25">
      <c r="A9" s="6" t="s">
        <v>18</v>
      </c>
      <c r="B9" s="5">
        <v>5565.01</v>
      </c>
      <c r="D9" s="6" t="s">
        <v>19</v>
      </c>
      <c r="E9" s="10">
        <v>468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E8+'20180704_Open'!E10</f>
        <v>23476.000000000004</v>
      </c>
      <c r="G10" s="6"/>
      <c r="H10" s="6" t="s">
        <v>22</v>
      </c>
      <c r="I10" s="10">
        <f>SUM(I4:I7)</f>
        <v>31</v>
      </c>
    </row>
    <row r="11" spans="1:10" x14ac:dyDescent="0.25">
      <c r="A11" s="6" t="s">
        <v>23</v>
      </c>
      <c r="B11" s="5">
        <f>B9+'20180704_Open'!B11</f>
        <v>194010.04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1608.59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B12+'20180704_Open'!B13</f>
        <v>42173.399999999994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1495455.39</v>
      </c>
    </row>
    <row r="18" spans="1:14" x14ac:dyDescent="0.25">
      <c r="G18" s="6" t="s">
        <v>10</v>
      </c>
      <c r="H18" s="5"/>
      <c r="I18" s="11">
        <v>3161547</v>
      </c>
    </row>
    <row r="19" spans="1:14" x14ac:dyDescent="0.25">
      <c r="A19" s="5"/>
      <c r="G19" s="6" t="s">
        <v>35</v>
      </c>
      <c r="H19" s="5"/>
      <c r="I19" s="11">
        <f>I17+I18-I16</f>
        <v>-2071814.25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10674.06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10804.74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130.68</v>
      </c>
    </row>
    <row r="26" spans="1:14" x14ac:dyDescent="0.25">
      <c r="A26" s="6" t="s">
        <v>44</v>
      </c>
      <c r="B26" s="5">
        <f>B4+E5+I18</f>
        <v>31879863.440000001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76454.14</v>
      </c>
    </row>
    <row r="28" spans="1:14" x14ac:dyDescent="0.25">
      <c r="A28" s="6" t="s">
        <v>48</v>
      </c>
      <c r="B28" s="5">
        <f>B12+E8+I25</f>
        <v>2230.4699999999998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988719</v>
      </c>
      <c r="G34" s="6" t="s">
        <v>84</v>
      </c>
      <c r="H34" s="23">
        <v>28.08</v>
      </c>
      <c r="I34" s="6" t="s">
        <v>56</v>
      </c>
      <c r="J34" s="23">
        <v>26.45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496495</v>
      </c>
      <c r="G35" s="6" t="s">
        <v>88</v>
      </c>
      <c r="H35" s="23">
        <v>26.08</v>
      </c>
      <c r="I35" s="6" t="s">
        <v>84</v>
      </c>
      <c r="J35" s="23">
        <v>24.9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3093</v>
      </c>
      <c r="G36" s="6" t="s">
        <v>58</v>
      </c>
      <c r="H36" s="23">
        <v>25.21</v>
      </c>
      <c r="I36" s="6" t="s">
        <v>58</v>
      </c>
      <c r="J36" s="23">
        <v>24.57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-3528</v>
      </c>
      <c r="G37" s="6" t="s">
        <v>76</v>
      </c>
      <c r="H37" s="23">
        <v>24.93</v>
      </c>
      <c r="I37" s="6" t="s">
        <v>76</v>
      </c>
      <c r="J37" s="23">
        <v>24.78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3733036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28447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23651</v>
      </c>
      <c r="G42" s="6" t="s">
        <v>58</v>
      </c>
      <c r="H42" s="22">
        <v>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4796</v>
      </c>
      <c r="G43" s="6" t="s">
        <v>76</v>
      </c>
      <c r="H43" s="22">
        <v>7.0000000000000001E-3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1102786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3773865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1143615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-13</v>
      </c>
      <c r="I49" s="13">
        <v>-38</v>
      </c>
      <c r="J49" s="13">
        <v>-81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-11</v>
      </c>
      <c r="I50" s="13">
        <v>-59</v>
      </c>
      <c r="J50" s="13">
        <v>-185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9930.2999999999993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115</v>
      </c>
      <c r="E54" s="29">
        <f>SUM(E51:E53)</f>
        <v>69899.63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-22.43</v>
      </c>
      <c r="I55" s="9">
        <v>-0.81</v>
      </c>
      <c r="J55" s="9">
        <v>-22.4</v>
      </c>
      <c r="K55" s="9">
        <v>21.62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-29.63</v>
      </c>
      <c r="I56" s="9">
        <v>-1.37</v>
      </c>
      <c r="J56" s="9">
        <v>-22.9</v>
      </c>
      <c r="K56" s="9">
        <v>28.26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-34.43</v>
      </c>
      <c r="I57" s="9">
        <v>-1.63</v>
      </c>
      <c r="J57" s="9">
        <v>-23.2</v>
      </c>
      <c r="K57" s="9">
        <v>32.799999999999997</v>
      </c>
    </row>
    <row r="58" spans="1:11" x14ac:dyDescent="0.25">
      <c r="D58" s="14" t="s">
        <v>111</v>
      </c>
      <c r="E58" s="29">
        <v>364618.08</v>
      </c>
      <c r="G58" s="27" t="s">
        <v>99</v>
      </c>
      <c r="H58" s="9">
        <v>-33.630000000000003</v>
      </c>
      <c r="I58" s="9">
        <v>0.78</v>
      </c>
      <c r="J58" s="9">
        <v>-20.8</v>
      </c>
      <c r="K58" s="9">
        <v>34.409999999999997</v>
      </c>
    </row>
    <row r="59" spans="1:11" x14ac:dyDescent="0.25">
      <c r="D59" s="14" t="s">
        <v>114</v>
      </c>
      <c r="E59" s="29">
        <f>SUM(E56:E58)</f>
        <v>921583.8</v>
      </c>
      <c r="H59" s="9"/>
      <c r="J59" s="9"/>
      <c r="K59" s="9"/>
    </row>
    <row r="60" spans="1:11" x14ac:dyDescent="0.25">
      <c r="G60" s="27" t="s">
        <v>100</v>
      </c>
      <c r="H60" s="9">
        <v>-33.15</v>
      </c>
      <c r="I60" s="9">
        <v>-1.68</v>
      </c>
      <c r="J60" s="9"/>
      <c r="K60" s="9">
        <v>31.47</v>
      </c>
    </row>
    <row r="61" spans="1:11" x14ac:dyDescent="0.25">
      <c r="G61" s="27" t="s">
        <v>101</v>
      </c>
      <c r="H61" s="9">
        <v>-51.95</v>
      </c>
      <c r="I61" s="9">
        <v>-13.12</v>
      </c>
      <c r="J61" s="9"/>
      <c r="K61" s="9">
        <v>38.83</v>
      </c>
    </row>
    <row r="62" spans="1:11" x14ac:dyDescent="0.25">
      <c r="G62" s="27" t="s">
        <v>102</v>
      </c>
      <c r="H62" s="9">
        <v>-69.95</v>
      </c>
      <c r="I62" s="9">
        <v>-27.51</v>
      </c>
      <c r="J62" s="9"/>
      <c r="K62" s="9">
        <v>42.44</v>
      </c>
    </row>
    <row r="63" spans="1:11" x14ac:dyDescent="0.25">
      <c r="G63" s="27" t="s">
        <v>103</v>
      </c>
      <c r="H63" s="9">
        <v>-90.95</v>
      </c>
      <c r="I63" s="9">
        <v>-48.51</v>
      </c>
      <c r="J63" s="9"/>
      <c r="K63" s="27">
        <v>42.44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-35.94</v>
      </c>
      <c r="I65" s="9">
        <v>-12.91</v>
      </c>
      <c r="J65" s="9"/>
      <c r="K65" s="9">
        <v>23.03</v>
      </c>
    </row>
    <row r="66" spans="7:11" x14ac:dyDescent="0.25">
      <c r="G66" s="27" t="s">
        <v>105</v>
      </c>
      <c r="H66" s="9">
        <v>-78.34</v>
      </c>
      <c r="I66" s="9">
        <v>-52.18</v>
      </c>
      <c r="J66" s="9"/>
      <c r="K66" s="9">
        <v>26.16</v>
      </c>
    </row>
    <row r="67" spans="7:11" x14ac:dyDescent="0.25">
      <c r="G67" s="27" t="s">
        <v>106</v>
      </c>
      <c r="H67" s="9">
        <v>-124.54</v>
      </c>
      <c r="I67" s="9">
        <v>-97.97</v>
      </c>
      <c r="J67" s="9"/>
      <c r="K67" s="9">
        <v>26.57</v>
      </c>
    </row>
    <row r="68" spans="7:11" x14ac:dyDescent="0.25">
      <c r="G68" s="27" t="s">
        <v>107</v>
      </c>
      <c r="H68" s="9">
        <v>-223.94</v>
      </c>
      <c r="I68" s="9">
        <v>-207.37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13" workbookViewId="0">
      <selection activeCell="B27" sqref="B2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12237738.74</v>
      </c>
      <c r="D3" s="6" t="s">
        <v>2</v>
      </c>
      <c r="E3" s="7">
        <v>13856390.35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19565334.359999999</v>
      </c>
      <c r="D4" s="6" t="s">
        <v>7</v>
      </c>
      <c r="E4" s="26">
        <v>4357933.3499999996</v>
      </c>
      <c r="H4" s="6" t="s">
        <v>81</v>
      </c>
      <c r="I4" s="9">
        <v>15</v>
      </c>
      <c r="J4" s="9">
        <v>0</v>
      </c>
    </row>
    <row r="5" spans="1:10" x14ac:dyDescent="0.25">
      <c r="A5" s="6" t="s">
        <v>9</v>
      </c>
      <c r="B5" s="5">
        <f>B4+B6</f>
        <v>110809220.77</v>
      </c>
      <c r="D5" s="6" t="s">
        <v>10</v>
      </c>
      <c r="E5" s="5">
        <v>9498457</v>
      </c>
      <c r="H5" s="6" t="s">
        <v>87</v>
      </c>
      <c r="I5" s="9">
        <v>14</v>
      </c>
      <c r="J5" s="9">
        <v>0</v>
      </c>
    </row>
    <row r="6" spans="1:10" x14ac:dyDescent="0.25">
      <c r="A6" s="6" t="s">
        <v>7</v>
      </c>
      <c r="B6" s="5">
        <v>91243886.409999996</v>
      </c>
      <c r="D6" s="6" t="s">
        <v>12</v>
      </c>
      <c r="E6" s="5"/>
      <c r="H6" s="6" t="s">
        <v>15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2342.4</v>
      </c>
      <c r="G8" s="6"/>
      <c r="H8" s="6"/>
      <c r="I8" s="9"/>
    </row>
    <row r="9" spans="1:10" x14ac:dyDescent="0.25">
      <c r="A9" s="6" t="s">
        <v>18</v>
      </c>
      <c r="B9" s="5">
        <v>6147.67</v>
      </c>
      <c r="D9" s="6" t="s">
        <v>19</v>
      </c>
      <c r="E9" s="10">
        <v>1328</v>
      </c>
      <c r="H9" s="6"/>
    </row>
    <row r="10" spans="1:10" x14ac:dyDescent="0.25">
      <c r="A10" s="6" t="s">
        <v>20</v>
      </c>
      <c r="B10" s="5">
        <v>79000000</v>
      </c>
      <c r="D10" s="6" t="s">
        <v>21</v>
      </c>
      <c r="E10" s="5">
        <f>E8+'20180703_Open'!E10</f>
        <v>22984.800000000003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B9+'20180703_Open'!B11</f>
        <v>188445.03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1989.58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B12+'20180703_Open'!B13</f>
        <v>40564.81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1560492.07</v>
      </c>
    </row>
    <row r="18" spans="1:14" x14ac:dyDescent="0.25">
      <c r="G18" s="6" t="s">
        <v>10</v>
      </c>
      <c r="H18" s="5"/>
      <c r="I18" s="11">
        <v>3180663</v>
      </c>
    </row>
    <row r="19" spans="1:14" x14ac:dyDescent="0.25">
      <c r="A19" s="5"/>
      <c r="G19" s="6" t="s">
        <v>35</v>
      </c>
      <c r="H19" s="5"/>
      <c r="I19" s="11">
        <f>I17+I18-I16</f>
        <v>-1987661.5699999994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10415.66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10674.06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258.39999999999998</v>
      </c>
    </row>
    <row r="26" spans="1:14" x14ac:dyDescent="0.25">
      <c r="A26" s="6" t="s">
        <v>44</v>
      </c>
      <c r="B26" s="5">
        <f>B4+E5+I18</f>
        <v>32244454.359999999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74223.67</v>
      </c>
    </row>
    <row r="28" spans="1:14" x14ac:dyDescent="0.25">
      <c r="A28" s="6" t="s">
        <v>48</v>
      </c>
      <c r="B28" s="5">
        <f>B12+E8+I25</f>
        <v>4590.3799999999992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867189</v>
      </c>
      <c r="G34" s="6" t="s">
        <v>84</v>
      </c>
      <c r="H34" s="23">
        <v>26.45</v>
      </c>
      <c r="I34" s="6" t="s">
        <v>56</v>
      </c>
      <c r="J34" s="23">
        <v>26.81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499902</v>
      </c>
      <c r="G35" s="6" t="s">
        <v>88</v>
      </c>
      <c r="H35" s="23">
        <v>24.9</v>
      </c>
      <c r="I35" s="6" t="s">
        <v>84</v>
      </c>
      <c r="J35" s="23">
        <v>25.46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970</v>
      </c>
      <c r="G36" s="6" t="s">
        <v>58</v>
      </c>
      <c r="H36" s="23">
        <v>24.57</v>
      </c>
      <c r="I36" s="6" t="s">
        <v>58</v>
      </c>
      <c r="J36" s="23">
        <v>24.73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-4162</v>
      </c>
      <c r="G37" s="6" t="s">
        <v>76</v>
      </c>
      <c r="H37" s="23">
        <v>24.78</v>
      </c>
      <c r="I37" s="6" t="s">
        <v>76</v>
      </c>
      <c r="J37" s="23">
        <v>25.24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3704589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104810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27677</v>
      </c>
      <c r="G42" s="6" t="s">
        <v>58</v>
      </c>
      <c r="H42" s="2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1735</v>
      </c>
      <c r="D43" s="6" t="s">
        <v>67</v>
      </c>
      <c r="E43" s="5">
        <v>77133</v>
      </c>
      <c r="G43" s="6" t="s">
        <v>76</v>
      </c>
      <c r="H43" s="22">
        <v>8.0000000000000002E-3</v>
      </c>
    </row>
    <row r="44" spans="1:23" x14ac:dyDescent="0.25">
      <c r="A44" s="6" t="s">
        <v>88</v>
      </c>
      <c r="B44" s="13">
        <v>280</v>
      </c>
      <c r="D44" s="6" t="s">
        <v>71</v>
      </c>
      <c r="E44" s="5">
        <f>E40-E45</f>
        <v>1074339</v>
      </c>
    </row>
    <row r="45" spans="1:23" x14ac:dyDescent="0.25">
      <c r="A45" s="6" t="s">
        <v>58</v>
      </c>
      <c r="B45" s="13">
        <v>1866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1568</v>
      </c>
      <c r="C46" s="5"/>
      <c r="D46" s="6" t="s">
        <v>86</v>
      </c>
      <c r="E46" s="5">
        <v>3749619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5449</v>
      </c>
      <c r="C47" s="18"/>
      <c r="D47" s="6" t="s">
        <v>89</v>
      </c>
      <c r="E47" s="5">
        <f>E46-E45</f>
        <v>1119369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-12</v>
      </c>
      <c r="I49" s="13">
        <v>-36</v>
      </c>
      <c r="J49" s="13">
        <v>-81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-11</v>
      </c>
      <c r="I50" s="13">
        <v>-58</v>
      </c>
      <c r="J50" s="13">
        <v>-185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-26.38</v>
      </c>
      <c r="I54" s="9">
        <v>-4.76</v>
      </c>
      <c r="J54" s="9">
        <v>-25.8</v>
      </c>
      <c r="K54" s="9">
        <v>21.62</v>
      </c>
    </row>
    <row r="55" spans="1:11" x14ac:dyDescent="0.25">
      <c r="G55" s="27" t="s">
        <v>97</v>
      </c>
      <c r="H55" s="9">
        <v>-33.18</v>
      </c>
      <c r="I55" s="9">
        <v>-4.92</v>
      </c>
      <c r="J55" s="9">
        <v>-25.9</v>
      </c>
      <c r="K55" s="9">
        <v>28.26</v>
      </c>
    </row>
    <row r="56" spans="1:11" x14ac:dyDescent="0.25">
      <c r="G56" s="27" t="s">
        <v>98</v>
      </c>
      <c r="H56" s="9">
        <v>-36.979999999999997</v>
      </c>
      <c r="I56" s="9">
        <v>-4.18</v>
      </c>
      <c r="J56" s="9">
        <v>-25.2</v>
      </c>
      <c r="K56" s="9">
        <v>32.799999999999997</v>
      </c>
    </row>
    <row r="57" spans="1:11" x14ac:dyDescent="0.25">
      <c r="G57" s="27" t="s">
        <v>99</v>
      </c>
      <c r="H57" s="9">
        <v>-33.18</v>
      </c>
      <c r="I57" s="9">
        <v>1.23</v>
      </c>
      <c r="J57" s="9">
        <v>-19.8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-13.01</v>
      </c>
      <c r="I59" s="9">
        <v>-13.01</v>
      </c>
      <c r="J59" s="9"/>
      <c r="K59" s="9">
        <v>31.47</v>
      </c>
    </row>
    <row r="60" spans="1:11" x14ac:dyDescent="0.25">
      <c r="G60" s="27" t="s">
        <v>101</v>
      </c>
      <c r="H60" s="9">
        <v>-26.05</v>
      </c>
      <c r="I60" s="9">
        <v>-26.05</v>
      </c>
      <c r="J60" s="9"/>
      <c r="K60" s="9">
        <v>38.83</v>
      </c>
    </row>
    <row r="61" spans="1:11" x14ac:dyDescent="0.25">
      <c r="G61" s="27" t="s">
        <v>102</v>
      </c>
      <c r="H61" s="9">
        <v>-36.840000000000003</v>
      </c>
      <c r="I61" s="9">
        <v>-36.840000000000003</v>
      </c>
      <c r="J61" s="9"/>
      <c r="K61" s="9">
        <v>42.44</v>
      </c>
    </row>
    <row r="62" spans="1:11" x14ac:dyDescent="0.25">
      <c r="G62" s="27" t="s">
        <v>103</v>
      </c>
      <c r="H62" s="9">
        <v>-64.040000000000006</v>
      </c>
      <c r="I62" s="9">
        <v>-64.040000000000006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-30</v>
      </c>
      <c r="I64" s="9">
        <v>-30.1</v>
      </c>
      <c r="J64" s="9"/>
      <c r="K64" s="9">
        <v>23.03</v>
      </c>
    </row>
    <row r="65" spans="7:11" x14ac:dyDescent="0.25">
      <c r="G65" s="27" t="s">
        <v>105</v>
      </c>
      <c r="H65" s="9">
        <v>-66.17</v>
      </c>
      <c r="I65" s="9">
        <v>-66.17</v>
      </c>
      <c r="J65" s="9"/>
      <c r="K65" s="9">
        <v>26.16</v>
      </c>
    </row>
    <row r="66" spans="7:11" x14ac:dyDescent="0.25">
      <c r="G66" s="27" t="s">
        <v>106</v>
      </c>
      <c r="H66" s="9">
        <v>-108.16</v>
      </c>
      <c r="I66" s="9">
        <v>-108.16</v>
      </c>
      <c r="J66" s="9"/>
      <c r="K66" s="9">
        <v>26.57</v>
      </c>
    </row>
    <row r="67" spans="7:11" x14ac:dyDescent="0.25">
      <c r="G67" s="27" t="s">
        <v>107</v>
      </c>
      <c r="H67" s="9">
        <v>-210.56</v>
      </c>
      <c r="I67" s="9">
        <v>-210.56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C1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9373455.8000000007</v>
      </c>
      <c r="D3" s="6" t="s">
        <v>2</v>
      </c>
      <c r="E3" s="7">
        <v>16076507.75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33486512.59</v>
      </c>
      <c r="D4" s="6" t="s">
        <v>7</v>
      </c>
      <c r="E4" s="26">
        <v>8978704.75</v>
      </c>
      <c r="H4" s="6" t="s">
        <v>81</v>
      </c>
      <c r="I4" s="9">
        <v>17</v>
      </c>
      <c r="J4" s="9">
        <v>0</v>
      </c>
    </row>
    <row r="5" spans="1:10" x14ac:dyDescent="0.25">
      <c r="A5" s="6" t="s">
        <v>9</v>
      </c>
      <c r="B5" s="5">
        <f>B4+B6</f>
        <v>106866476.01000001</v>
      </c>
      <c r="D5" s="6" t="s">
        <v>10</v>
      </c>
      <c r="E5" s="5">
        <v>7097803</v>
      </c>
      <c r="H5" s="6" t="s">
        <v>87</v>
      </c>
      <c r="I5" s="9">
        <v>7</v>
      </c>
      <c r="J5" s="9">
        <v>0</v>
      </c>
    </row>
    <row r="6" spans="1:10" x14ac:dyDescent="0.25">
      <c r="A6" s="6" t="s">
        <v>7</v>
      </c>
      <c r="B6" s="5">
        <v>73379963.420000002</v>
      </c>
      <c r="D6" s="6" t="s">
        <v>12</v>
      </c>
      <c r="E6" s="5"/>
      <c r="H6" s="6" t="s">
        <v>15</v>
      </c>
      <c r="I6" s="9">
        <v>0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2504</v>
      </c>
      <c r="G8" s="6"/>
      <c r="H8" s="6"/>
      <c r="I8" s="9"/>
    </row>
    <row r="9" spans="1:10" x14ac:dyDescent="0.25">
      <c r="A9" s="6" t="s">
        <v>18</v>
      </c>
      <c r="B9" s="5">
        <v>6507.62</v>
      </c>
      <c r="D9" s="6" t="s">
        <v>19</v>
      </c>
      <c r="E9" s="10">
        <v>2107</v>
      </c>
      <c r="H9" s="6"/>
    </row>
    <row r="10" spans="1:10" x14ac:dyDescent="0.25">
      <c r="A10" s="6" t="s">
        <v>20</v>
      </c>
      <c r="B10" s="5">
        <v>64000000</v>
      </c>
      <c r="D10" s="6" t="s">
        <v>21</v>
      </c>
      <c r="E10" s="5">
        <f>E8+'20180702_Open'!E10</f>
        <v>20642.400000000001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B9+'20180702_Open'!B11</f>
        <v>182297.36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2234.42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B12+'20180702_Open'!B13</f>
        <v>38575.229999999996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1949757.47</v>
      </c>
    </row>
    <row r="18" spans="1:14" x14ac:dyDescent="0.25">
      <c r="G18" s="6" t="s">
        <v>10</v>
      </c>
      <c r="H18" s="5"/>
      <c r="I18" s="11">
        <v>2644092</v>
      </c>
    </row>
    <row r="19" spans="1:14" x14ac:dyDescent="0.25">
      <c r="A19" s="5"/>
      <c r="G19" s="6" t="s">
        <v>35</v>
      </c>
      <c r="H19" s="5"/>
      <c r="I19" s="11">
        <f>I17+I18-I16</f>
        <v>-2134967.17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10415.66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499.5</v>
      </c>
    </row>
    <row r="26" spans="1:14" x14ac:dyDescent="0.25">
      <c r="A26" s="6" t="s">
        <v>44</v>
      </c>
      <c r="B26" s="5">
        <f>B4+E5+I18</f>
        <v>43228407.590000004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69633.289999999994</v>
      </c>
    </row>
    <row r="28" spans="1:14" x14ac:dyDescent="0.25">
      <c r="A28" s="6" t="s">
        <v>48</v>
      </c>
      <c r="B28" s="5">
        <f>B12+E8+I25</f>
        <v>5237.92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1735</v>
      </c>
      <c r="D34" s="6" t="s">
        <v>53</v>
      </c>
      <c r="E34" s="5">
        <v>366702</v>
      </c>
      <c r="G34" s="6" t="s">
        <v>84</v>
      </c>
      <c r="H34" s="23">
        <v>26.81</v>
      </c>
      <c r="I34" s="6" t="s">
        <v>56</v>
      </c>
      <c r="J34" s="23">
        <v>21.49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280</v>
      </c>
      <c r="D35" s="6" t="s">
        <v>55</v>
      </c>
      <c r="E35" s="15">
        <v>527620</v>
      </c>
      <c r="G35" s="6" t="s">
        <v>88</v>
      </c>
      <c r="H35" s="23">
        <v>25.46</v>
      </c>
      <c r="I35" s="6" t="s">
        <v>84</v>
      </c>
      <c r="J35" s="23">
        <v>21.71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1866</v>
      </c>
      <c r="D36" s="6" t="s">
        <v>57</v>
      </c>
      <c r="E36" s="15">
        <v>3098</v>
      </c>
      <c r="G36" s="6" t="s">
        <v>58</v>
      </c>
      <c r="H36" s="23">
        <v>24.73</v>
      </c>
      <c r="I36" s="6" t="s">
        <v>58</v>
      </c>
      <c r="J36" s="23">
        <v>21.3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1568</v>
      </c>
      <c r="D37" s="6" t="s">
        <v>59</v>
      </c>
      <c r="E37" s="5">
        <v>-4844</v>
      </c>
      <c r="G37" s="6" t="s">
        <v>76</v>
      </c>
      <c r="H37" s="23">
        <v>25.24</v>
      </c>
      <c r="I37" s="6" t="s">
        <v>76</v>
      </c>
      <c r="J37" s="23">
        <v>21.49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5449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2539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-2910</v>
      </c>
      <c r="D40" s="6" t="s">
        <v>64</v>
      </c>
      <c r="E40" s="5">
        <v>3599779</v>
      </c>
      <c r="G40" s="6" t="s">
        <v>84</v>
      </c>
      <c r="H40" s="22">
        <v>-2E-3</v>
      </c>
    </row>
    <row r="41" spans="1:23" s="3" customFormat="1" x14ac:dyDescent="0.25">
      <c r="A41" s="2"/>
      <c r="B41" s="2"/>
      <c r="D41" s="6" t="s">
        <v>65</v>
      </c>
      <c r="E41" s="5">
        <v>200557</v>
      </c>
      <c r="G41" s="6" t="s">
        <v>88</v>
      </c>
      <c r="H41" s="22">
        <v>-2E-3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-143584</v>
      </c>
      <c r="G42" s="6" t="s">
        <v>58</v>
      </c>
      <c r="H42" s="22">
        <v>3.0000000000000001E-3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344141</v>
      </c>
      <c r="G43" s="6" t="s">
        <v>76</v>
      </c>
      <c r="H43" s="22">
        <v>0.01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969529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3654718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1024468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-18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-9</v>
      </c>
      <c r="I49" s="13">
        <v>-35</v>
      </c>
      <c r="J49" s="13">
        <v>-75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-6</v>
      </c>
      <c r="I50" s="13">
        <v>-56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-41.98</v>
      </c>
      <c r="I54" s="9">
        <v>-20.36</v>
      </c>
      <c r="J54" s="9">
        <v>-16.2</v>
      </c>
      <c r="K54" s="9">
        <v>21.62</v>
      </c>
    </row>
    <row r="55" spans="1:11" x14ac:dyDescent="0.25">
      <c r="G55" s="27" t="s">
        <v>97</v>
      </c>
      <c r="H55" s="9">
        <v>-49.58</v>
      </c>
      <c r="I55" s="9">
        <v>-21.32</v>
      </c>
      <c r="J55" s="9">
        <v>-14.9</v>
      </c>
      <c r="K55" s="9">
        <v>28.26</v>
      </c>
    </row>
    <row r="56" spans="1:11" x14ac:dyDescent="0.25">
      <c r="G56" s="27" t="s">
        <v>98</v>
      </c>
      <c r="H56" s="9">
        <v>-53.78</v>
      </c>
      <c r="I56" s="9">
        <v>-20.98</v>
      </c>
      <c r="J56" s="9">
        <v>-11.4</v>
      </c>
      <c r="K56" s="9">
        <v>32.799999999999997</v>
      </c>
    </row>
    <row r="57" spans="1:11" x14ac:dyDescent="0.25">
      <c r="G57" s="27" t="s">
        <v>99</v>
      </c>
      <c r="H57" s="9">
        <v>-51.18</v>
      </c>
      <c r="I57" s="9">
        <v>-16.77</v>
      </c>
      <c r="J57" s="9">
        <v>-10.199999999999999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-55.36</v>
      </c>
      <c r="I59" s="9">
        <v>-29.15</v>
      </c>
      <c r="J59" s="9"/>
      <c r="K59" s="9">
        <v>31.47</v>
      </c>
    </row>
    <row r="60" spans="1:11" x14ac:dyDescent="0.25">
      <c r="G60" s="27" t="s">
        <v>101</v>
      </c>
      <c r="H60" s="9">
        <v>-74.36</v>
      </c>
      <c r="I60" s="9">
        <v>-41.43</v>
      </c>
      <c r="J60" s="9"/>
      <c r="K60" s="9">
        <v>38.83</v>
      </c>
    </row>
    <row r="61" spans="1:11" x14ac:dyDescent="0.25">
      <c r="G61" s="27" t="s">
        <v>102</v>
      </c>
      <c r="H61" s="9">
        <v>-93.76</v>
      </c>
      <c r="I61" s="9">
        <v>-57.08</v>
      </c>
      <c r="J61" s="9"/>
      <c r="K61" s="9">
        <v>42.44</v>
      </c>
    </row>
    <row r="62" spans="1:11" x14ac:dyDescent="0.25">
      <c r="G62" s="27" t="s">
        <v>103</v>
      </c>
      <c r="H62" s="9">
        <v>-117.96</v>
      </c>
      <c r="I62" s="9">
        <v>-81.28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-38.78</v>
      </c>
      <c r="I64" s="9">
        <v>-17.22</v>
      </c>
      <c r="J64" s="9"/>
      <c r="K64" s="9">
        <v>23.03</v>
      </c>
    </row>
    <row r="65" spans="7:11" x14ac:dyDescent="0.25">
      <c r="G65" s="27" t="s">
        <v>105</v>
      </c>
      <c r="H65" s="9">
        <v>-92.38</v>
      </c>
      <c r="I65" s="9">
        <v>-68.31</v>
      </c>
      <c r="J65" s="9"/>
      <c r="K65" s="9">
        <v>26.16</v>
      </c>
    </row>
    <row r="66" spans="7:11" x14ac:dyDescent="0.25">
      <c r="G66" s="27" t="s">
        <v>106</v>
      </c>
      <c r="H66" s="9">
        <v>-127.78</v>
      </c>
      <c r="I66" s="9">
        <v>-103.23</v>
      </c>
      <c r="J66" s="9"/>
      <c r="K66" s="9">
        <v>26.57</v>
      </c>
    </row>
    <row r="67" spans="7:11" x14ac:dyDescent="0.25">
      <c r="G67" s="27" t="s">
        <v>107</v>
      </c>
      <c r="H67" s="9">
        <v>-227.78</v>
      </c>
      <c r="I67" s="9">
        <v>-203.23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40" workbookViewId="0">
      <selection activeCell="E9" sqref="E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6870475.6399999997</v>
      </c>
      <c r="D3" s="6" t="s">
        <v>2</v>
      </c>
      <c r="E3" s="7">
        <v>12624840.75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73848497.019999996</v>
      </c>
      <c r="D4" s="6" t="s">
        <v>7</v>
      </c>
      <c r="E4" s="26">
        <v>2563789.25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112725524.44</v>
      </c>
      <c r="D5" s="6" t="s">
        <v>10</v>
      </c>
      <c r="E5" s="5">
        <v>9061051.5</v>
      </c>
      <c r="H5" s="6" t="s">
        <v>87</v>
      </c>
      <c r="I5" s="9">
        <v>0</v>
      </c>
      <c r="J5" s="9">
        <v>0</v>
      </c>
    </row>
    <row r="6" spans="1:10" x14ac:dyDescent="0.25">
      <c r="A6" s="6" t="s">
        <v>7</v>
      </c>
      <c r="B6" s="5">
        <v>38877027.420000002</v>
      </c>
      <c r="D6" s="6" t="s">
        <v>12</v>
      </c>
      <c r="E6" s="5"/>
      <c r="H6" s="6" t="s">
        <v>15</v>
      </c>
      <c r="I6" s="9">
        <v>0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462.4</v>
      </c>
      <c r="G8" s="6"/>
      <c r="H8" s="6"/>
      <c r="I8" s="9"/>
    </row>
    <row r="9" spans="1:10" x14ac:dyDescent="0.25">
      <c r="A9" s="6" t="s">
        <v>18</v>
      </c>
      <c r="B9" s="5">
        <v>6551.78</v>
      </c>
      <c r="D9" s="6" t="s">
        <v>19</v>
      </c>
      <c r="E9" s="10">
        <v>564</v>
      </c>
      <c r="H9" s="6"/>
    </row>
    <row r="10" spans="1:10" x14ac:dyDescent="0.25">
      <c r="A10" s="6" t="s">
        <v>20</v>
      </c>
      <c r="B10" s="5">
        <v>32000000</v>
      </c>
      <c r="D10" s="6" t="s">
        <v>21</v>
      </c>
      <c r="E10" s="5">
        <f>E8+'20180629_Open'!E10</f>
        <v>18138.400000000001</v>
      </c>
      <c r="G10" s="6"/>
      <c r="H10" s="6" t="s">
        <v>22</v>
      </c>
      <c r="I10" s="10">
        <f>SUM(I4:I7)</f>
        <v>0</v>
      </c>
    </row>
    <row r="11" spans="1:10" x14ac:dyDescent="0.25">
      <c r="A11" s="6" t="s">
        <v>23</v>
      </c>
      <c r="B11" s="5">
        <f>B9+'20180629_Open'!B11</f>
        <v>175789.74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1215.1300000000001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B12+'20180629_Open'!B13</f>
        <v>36340.81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9916.16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82909548.519999996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64395.369999999995</v>
      </c>
    </row>
    <row r="28" spans="1:14" x14ac:dyDescent="0.25">
      <c r="A28" s="6" t="s">
        <v>48</v>
      </c>
      <c r="B28" s="5">
        <f>B12+E8+I25</f>
        <v>1677.5300000000002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-2035096</v>
      </c>
      <c r="G34" s="6" t="s">
        <v>84</v>
      </c>
      <c r="H34" s="23">
        <v>21.49</v>
      </c>
      <c r="I34" s="6" t="s">
        <v>56</v>
      </c>
      <c r="J34" s="23">
        <v>23.32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722742</v>
      </c>
      <c r="G35" s="6" t="s">
        <v>88</v>
      </c>
      <c r="H35" s="23">
        <v>21.71</v>
      </c>
      <c r="I35" s="6" t="s">
        <v>84</v>
      </c>
      <c r="J35" s="23">
        <v>23.16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10020</v>
      </c>
      <c r="G36" s="6" t="s">
        <v>58</v>
      </c>
      <c r="H36" s="23">
        <v>21.3</v>
      </c>
      <c r="I36" s="6" t="s">
        <v>58</v>
      </c>
      <c r="J36" s="23">
        <v>22.65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-6137</v>
      </c>
      <c r="G37" s="6" t="s">
        <v>76</v>
      </c>
      <c r="H37" s="23">
        <v>21.49</v>
      </c>
      <c r="I37" s="6" t="s">
        <v>76</v>
      </c>
      <c r="J37" s="23">
        <v>23.22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3399222</v>
      </c>
      <c r="G40" s="6" t="s">
        <v>84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19979</v>
      </c>
      <c r="G41" s="6" t="s">
        <v>88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7449</v>
      </c>
      <c r="G42" s="6" t="s">
        <v>58</v>
      </c>
      <c r="H42" s="22">
        <v>8.9999999999999993E-3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2124</v>
      </c>
      <c r="D43" s="6" t="s">
        <v>67</v>
      </c>
      <c r="E43" s="5">
        <v>12530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0</v>
      </c>
      <c r="D44" s="6" t="s">
        <v>71</v>
      </c>
      <c r="E44" s="5">
        <f>E40-E45</f>
        <v>768972</v>
      </c>
    </row>
    <row r="45" spans="1:23" x14ac:dyDescent="0.25">
      <c r="A45" s="6" t="s">
        <v>58</v>
      </c>
      <c r="B45" s="13">
        <v>2105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1693</v>
      </c>
      <c r="C46" s="5"/>
      <c r="D46" s="6" t="s">
        <v>86</v>
      </c>
      <c r="E46" s="5">
        <v>3663992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5922</v>
      </c>
      <c r="C47" s="18"/>
      <c r="D47" s="6" t="s">
        <v>89</v>
      </c>
      <c r="E47" s="5">
        <f>E46-E45</f>
        <v>1033742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-5</v>
      </c>
      <c r="I49" s="13">
        <v>-37</v>
      </c>
      <c r="J49" s="13">
        <v>-75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-4</v>
      </c>
      <c r="I50" s="13">
        <v>-65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-22.71</v>
      </c>
      <c r="I54" s="9">
        <v>-1.0900000000000001</v>
      </c>
      <c r="J54" s="9">
        <v>-16.2</v>
      </c>
      <c r="K54" s="9">
        <v>21.62</v>
      </c>
    </row>
    <row r="55" spans="1:11" x14ac:dyDescent="0.25">
      <c r="G55" s="27" t="s">
        <v>97</v>
      </c>
      <c r="H55" s="9">
        <v>-28.11</v>
      </c>
      <c r="I55" s="9">
        <v>0.15</v>
      </c>
      <c r="J55" s="9">
        <v>-14.9</v>
      </c>
      <c r="K55" s="9">
        <v>28.26</v>
      </c>
    </row>
    <row r="56" spans="1:11" x14ac:dyDescent="0.25">
      <c r="G56" s="27" t="s">
        <v>98</v>
      </c>
      <c r="H56" s="9">
        <v>-29.11</v>
      </c>
      <c r="I56" s="9">
        <v>3.69</v>
      </c>
      <c r="J56" s="9">
        <v>-11.4</v>
      </c>
      <c r="K56" s="9">
        <v>32.799999999999997</v>
      </c>
    </row>
    <row r="57" spans="1:11" x14ac:dyDescent="0.25">
      <c r="G57" s="27" t="s">
        <v>99</v>
      </c>
      <c r="H57" s="9">
        <v>-29.51</v>
      </c>
      <c r="I57" s="9">
        <v>4.9000000000000004</v>
      </c>
      <c r="J57" s="9">
        <v>-10.199999999999999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-33.78</v>
      </c>
      <c r="I59" s="9">
        <v>-2.31</v>
      </c>
      <c r="J59" s="9"/>
      <c r="K59" s="9">
        <v>31.47</v>
      </c>
    </row>
    <row r="60" spans="1:11" x14ac:dyDescent="0.25">
      <c r="G60" s="27" t="s">
        <v>101</v>
      </c>
      <c r="H60" s="9">
        <v>-53.78</v>
      </c>
      <c r="I60" s="9">
        <v>-14.96</v>
      </c>
      <c r="J60" s="9"/>
      <c r="K60" s="9">
        <v>38.83</v>
      </c>
    </row>
    <row r="61" spans="1:11" x14ac:dyDescent="0.25">
      <c r="G61" s="27" t="s">
        <v>102</v>
      </c>
      <c r="H61" s="9">
        <v>-71.78</v>
      </c>
      <c r="I61" s="9">
        <v>-29.34</v>
      </c>
      <c r="J61" s="9"/>
      <c r="K61" s="9">
        <v>42.44</v>
      </c>
    </row>
    <row r="62" spans="1:11" x14ac:dyDescent="0.25">
      <c r="G62" s="27" t="s">
        <v>103</v>
      </c>
      <c r="H62" s="9">
        <v>-100.98</v>
      </c>
      <c r="I62" s="9">
        <v>-58.54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-32.36</v>
      </c>
      <c r="I64" s="9">
        <v>-9.33</v>
      </c>
      <c r="J64" s="9"/>
      <c r="K64" s="9">
        <v>23.03</v>
      </c>
    </row>
    <row r="65" spans="7:11" x14ac:dyDescent="0.25">
      <c r="G65" s="27" t="s">
        <v>105</v>
      </c>
      <c r="H65" s="9">
        <v>-75.760000000000005</v>
      </c>
      <c r="I65" s="9">
        <v>-49.6</v>
      </c>
      <c r="J65" s="9"/>
      <c r="K65" s="9">
        <v>26.16</v>
      </c>
    </row>
    <row r="66" spans="7:11" x14ac:dyDescent="0.25">
      <c r="G66" s="27" t="s">
        <v>106</v>
      </c>
      <c r="H66" s="9">
        <v>-107.76</v>
      </c>
      <c r="I66" s="9">
        <v>-81.19</v>
      </c>
      <c r="J66" s="9"/>
      <c r="K66" s="9">
        <v>26.57</v>
      </c>
    </row>
    <row r="67" spans="7:11" x14ac:dyDescent="0.25">
      <c r="G67" s="27" t="s">
        <v>107</v>
      </c>
      <c r="H67" s="9">
        <v>-213.76</v>
      </c>
      <c r="I67" s="9">
        <v>-187.19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workbookViewId="0">
      <selection activeCell="D12" sqref="D1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11875258.970000001</v>
      </c>
      <c r="D3" s="6" t="s">
        <v>2</v>
      </c>
      <c r="E3" s="7">
        <v>14193475.15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70642774.340000004</v>
      </c>
      <c r="D4" s="6" t="s">
        <v>7</v>
      </c>
      <c r="E4" s="26">
        <v>6851442.0499999998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109539352.63</v>
      </c>
      <c r="D5" s="6" t="s">
        <v>10</v>
      </c>
      <c r="E5" s="5">
        <v>7342033.0999999996</v>
      </c>
      <c r="H5" s="6" t="s">
        <v>87</v>
      </c>
      <c r="I5" s="9">
        <v>0</v>
      </c>
      <c r="J5" s="9">
        <v>0</v>
      </c>
    </row>
    <row r="6" spans="1:10" x14ac:dyDescent="0.25">
      <c r="A6" s="6" t="s">
        <v>7</v>
      </c>
      <c r="B6" s="5">
        <v>38896578.289999999</v>
      </c>
      <c r="D6" s="6" t="s">
        <v>12</v>
      </c>
      <c r="E6" s="5"/>
      <c r="H6" s="6" t="s">
        <v>15</v>
      </c>
      <c r="I6" s="9">
        <v>0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291.2</v>
      </c>
      <c r="G8" s="6"/>
      <c r="H8" s="6"/>
      <c r="I8" s="9"/>
    </row>
    <row r="9" spans="1:10" x14ac:dyDescent="0.25">
      <c r="A9" s="6" t="s">
        <v>18</v>
      </c>
      <c r="B9" s="5">
        <v>21319.32</v>
      </c>
      <c r="D9" s="6" t="s">
        <v>19</v>
      </c>
      <c r="E9" s="10">
        <v>368</v>
      </c>
      <c r="H9" s="6"/>
    </row>
    <row r="10" spans="1:10" x14ac:dyDescent="0.25">
      <c r="A10" s="6" t="s">
        <v>20</v>
      </c>
      <c r="B10" s="5">
        <v>27000000</v>
      </c>
      <c r="D10" s="6" t="s">
        <v>21</v>
      </c>
      <c r="E10" s="5">
        <f>E8+'20180628_Open'!E10</f>
        <v>17676</v>
      </c>
      <c r="G10" s="6"/>
      <c r="H10" s="6" t="s">
        <v>22</v>
      </c>
      <c r="I10" s="10">
        <f>SUM(I4:I7)</f>
        <v>0</v>
      </c>
    </row>
    <row r="11" spans="1:10" x14ac:dyDescent="0.25">
      <c r="A11" s="6" t="s">
        <v>23</v>
      </c>
      <c r="B11" s="5">
        <f>B9+'20180628_Open'!B11</f>
        <v>169237.96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1136.97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B12+'20180628_Open'!B13</f>
        <v>35125.68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28936396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9916.16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150.43</v>
      </c>
    </row>
    <row r="26" spans="1:14" x14ac:dyDescent="0.25">
      <c r="A26" s="6" t="s">
        <v>44</v>
      </c>
      <c r="B26" s="5">
        <f>B4+E5+I18</f>
        <v>77984807.439999998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62717.84</v>
      </c>
    </row>
    <row r="28" spans="1:14" x14ac:dyDescent="0.25">
      <c r="A28" s="6" t="s">
        <v>48</v>
      </c>
      <c r="B28" s="5">
        <f>B12+E8+I25</f>
        <v>1578.6000000000001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1093121</v>
      </c>
      <c r="G34" s="6" t="s">
        <v>84</v>
      </c>
      <c r="H34" s="23">
        <v>23.32</v>
      </c>
      <c r="I34" s="6" t="s">
        <v>56</v>
      </c>
      <c r="J34" s="23">
        <v>27.34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564852</v>
      </c>
      <c r="G35" s="6" t="s">
        <v>88</v>
      </c>
      <c r="H35" s="23">
        <v>23.16</v>
      </c>
      <c r="I35" s="6" t="s">
        <v>84</v>
      </c>
      <c r="J35" s="23">
        <v>22.49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10059</v>
      </c>
      <c r="G36" s="6" t="s">
        <v>58</v>
      </c>
      <c r="H36" s="23">
        <v>22.65</v>
      </c>
      <c r="I36" s="6" t="s">
        <v>58</v>
      </c>
      <c r="J36" s="23">
        <v>21.87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-5761</v>
      </c>
      <c r="G37" s="6" t="s">
        <v>76</v>
      </c>
      <c r="H37" s="23">
        <v>23.22</v>
      </c>
      <c r="I37" s="6" t="s">
        <v>76</v>
      </c>
      <c r="J37" s="23">
        <v>22.5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3379243</v>
      </c>
      <c r="G40" s="6" t="s">
        <v>84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45864</v>
      </c>
      <c r="G41" s="6" t="s">
        <v>88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15730</v>
      </c>
      <c r="G42" s="6" t="s">
        <v>58</v>
      </c>
      <c r="H42" s="22">
        <v>7.0000000000000001E-3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2124</v>
      </c>
      <c r="D43" s="6" t="s">
        <v>67</v>
      </c>
      <c r="E43" s="5">
        <v>30134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0</v>
      </c>
      <c r="D44" s="6" t="s">
        <v>71</v>
      </c>
      <c r="E44" s="5">
        <f>E40-E45</f>
        <v>748993</v>
      </c>
    </row>
    <row r="45" spans="1:23" x14ac:dyDescent="0.25">
      <c r="A45" s="6" t="s">
        <v>58</v>
      </c>
      <c r="B45" s="13">
        <v>2105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1693</v>
      </c>
      <c r="C46" s="5"/>
      <c r="D46" s="6" t="s">
        <v>86</v>
      </c>
      <c r="E46" s="5">
        <v>3617122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5922</v>
      </c>
      <c r="C47" s="18"/>
      <c r="D47" s="6" t="s">
        <v>89</v>
      </c>
      <c r="E47" s="5">
        <f>E46-E45</f>
        <v>986872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-21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-44</v>
      </c>
      <c r="J49" s="13">
        <v>-81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-8</v>
      </c>
      <c r="I50" s="13">
        <v>-73</v>
      </c>
      <c r="J50" s="13">
        <v>-192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-19.579999999999998</v>
      </c>
      <c r="I54" s="9">
        <v>6.42</v>
      </c>
      <c r="J54" s="9">
        <v>-9.4</v>
      </c>
      <c r="K54" s="9">
        <v>26.19</v>
      </c>
    </row>
    <row r="55" spans="1:11" x14ac:dyDescent="0.25">
      <c r="G55" s="27" t="s">
        <v>97</v>
      </c>
      <c r="H55" s="9">
        <v>-28.18</v>
      </c>
      <c r="I55" s="9">
        <v>4.45</v>
      </c>
      <c r="J55" s="9">
        <v>-11.4</v>
      </c>
      <c r="K55" s="9">
        <v>32.83</v>
      </c>
    </row>
    <row r="56" spans="1:11" x14ac:dyDescent="0.25">
      <c r="G56" s="27" t="s">
        <v>98</v>
      </c>
      <c r="H56" s="9">
        <v>-29.78</v>
      </c>
      <c r="I56" s="9">
        <v>7.39</v>
      </c>
      <c r="J56" s="9">
        <v>-8.4</v>
      </c>
      <c r="K56" s="9">
        <v>37.369999999999997</v>
      </c>
    </row>
    <row r="57" spans="1:11" x14ac:dyDescent="0.25">
      <c r="G57" s="27" t="s">
        <v>99</v>
      </c>
      <c r="H57" s="9">
        <v>-28.78</v>
      </c>
      <c r="I57" s="9">
        <v>10</v>
      </c>
      <c r="J57" s="9">
        <v>-5.8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-43.33</v>
      </c>
      <c r="I59" s="9">
        <v>-39.590000000000003</v>
      </c>
      <c r="J59" s="9"/>
      <c r="K59" s="9">
        <v>31.47</v>
      </c>
    </row>
    <row r="60" spans="1:11" x14ac:dyDescent="0.25">
      <c r="G60" s="27" t="s">
        <v>101</v>
      </c>
      <c r="H60" s="9">
        <v>-67.33</v>
      </c>
      <c r="I60" s="9">
        <v>-54.43</v>
      </c>
      <c r="J60" s="9"/>
      <c r="K60" s="9">
        <v>38.83</v>
      </c>
    </row>
    <row r="61" spans="1:11" x14ac:dyDescent="0.25">
      <c r="G61" s="27" t="s">
        <v>102</v>
      </c>
      <c r="H61" s="9">
        <v>-89.73</v>
      </c>
      <c r="I61" s="9">
        <v>-78.02</v>
      </c>
      <c r="J61" s="9"/>
      <c r="K61" s="9">
        <v>42.44</v>
      </c>
    </row>
    <row r="62" spans="1:11" x14ac:dyDescent="0.25">
      <c r="G62" s="27" t="s">
        <v>103</v>
      </c>
      <c r="H62" s="9">
        <v>-119.93</v>
      </c>
      <c r="I62" s="9">
        <v>-104.22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-47.91</v>
      </c>
      <c r="I64" s="9">
        <v>-85.47</v>
      </c>
      <c r="J64" s="9"/>
      <c r="K64" s="9">
        <v>23.03</v>
      </c>
    </row>
    <row r="65" spans="7:11" x14ac:dyDescent="0.25">
      <c r="G65" s="27" t="s">
        <v>105</v>
      </c>
      <c r="H65" s="9">
        <v>-89.11</v>
      </c>
      <c r="I65" s="9">
        <v>-123.34</v>
      </c>
      <c r="J65" s="9"/>
      <c r="K65" s="9">
        <v>26.16</v>
      </c>
    </row>
    <row r="66" spans="7:11" x14ac:dyDescent="0.25">
      <c r="G66" s="27" t="s">
        <v>106</v>
      </c>
      <c r="H66" s="9">
        <v>-129.51</v>
      </c>
      <c r="I66" s="9">
        <v>-165.93</v>
      </c>
      <c r="J66" s="9"/>
      <c r="K66" s="9">
        <v>26.57</v>
      </c>
    </row>
    <row r="67" spans="7:11" x14ac:dyDescent="0.25">
      <c r="G67" s="27" t="s">
        <v>107</v>
      </c>
      <c r="H67" s="9">
        <v>-255.11</v>
      </c>
      <c r="I67" s="9">
        <v>-272.33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46" sqref="B4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26">
        <v>23469681.120000001</v>
      </c>
      <c r="D3" s="6" t="s">
        <v>2</v>
      </c>
      <c r="E3" s="7">
        <v>15677685.15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60195531.939999998</v>
      </c>
      <c r="D4" s="6" t="s">
        <v>7</v>
      </c>
      <c r="E4" s="26">
        <v>6478262.3499999996</v>
      </c>
      <c r="H4" s="6" t="s">
        <v>87</v>
      </c>
      <c r="I4" s="9">
        <v>16</v>
      </c>
      <c r="J4" s="9">
        <v>-4</v>
      </c>
    </row>
    <row r="5" spans="1:10" x14ac:dyDescent="0.25">
      <c r="A5" s="6" t="s">
        <v>9</v>
      </c>
      <c r="B5" s="5">
        <f>B4+B6</f>
        <v>107666848.40000001</v>
      </c>
      <c r="D5" s="6" t="s">
        <v>10</v>
      </c>
      <c r="E5" s="5">
        <v>9199422.8000000007</v>
      </c>
      <c r="H5" s="6" t="s">
        <v>15</v>
      </c>
      <c r="I5" s="9">
        <v>9</v>
      </c>
      <c r="J5" s="9">
        <v>0</v>
      </c>
    </row>
    <row r="6" spans="1:10" x14ac:dyDescent="0.25">
      <c r="A6" s="6" t="s">
        <v>7</v>
      </c>
      <c r="B6" s="7">
        <v>47471316.460000001</v>
      </c>
      <c r="D6" s="6" t="s">
        <v>12</v>
      </c>
      <c r="E6" s="5"/>
      <c r="H6" s="6" t="s">
        <v>74</v>
      </c>
      <c r="I6" s="9">
        <v>0</v>
      </c>
      <c r="J6" s="9">
        <v>-4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0</v>
      </c>
      <c r="J7" s="9">
        <v>-3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80</v>
      </c>
      <c r="G8" s="6"/>
      <c r="H8" s="6"/>
      <c r="I8" s="9"/>
    </row>
    <row r="9" spans="1:10" x14ac:dyDescent="0.25">
      <c r="A9" s="6" t="s">
        <v>18</v>
      </c>
      <c r="B9" s="5">
        <v>1635.34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24000000</v>
      </c>
      <c r="D10" s="6" t="s">
        <v>21</v>
      </c>
      <c r="E10" s="5">
        <f>E8+'20180803_Open'!E10</f>
        <v>41962.399999999994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B9+'20180803_Open'!B11</f>
        <v>313324.45000000007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730.63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B12+'20180803_Open'!B13</f>
        <v>65103.21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24499606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2782935.3</v>
      </c>
    </row>
    <row r="18" spans="1:14" x14ac:dyDescent="0.25">
      <c r="G18" s="6" t="s">
        <v>10</v>
      </c>
      <c r="H18" s="5"/>
      <c r="I18" s="11">
        <v>1852245</v>
      </c>
    </row>
    <row r="19" spans="1:14" x14ac:dyDescent="0.25">
      <c r="A19" s="5"/>
      <c r="G19" s="6" t="s">
        <v>35</v>
      </c>
      <c r="H19" s="5"/>
      <c r="I19" s="11">
        <f>I17+I18-I16</f>
        <v>-2093636.3399999999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16930.63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17234.120000000003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303.49</v>
      </c>
    </row>
    <row r="26" spans="1:14" x14ac:dyDescent="0.25">
      <c r="A26" s="6" t="s">
        <v>44</v>
      </c>
      <c r="B26" s="5">
        <f>B4+E5+I17+I18</f>
        <v>74030135.039999992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124299.72999999998</v>
      </c>
    </row>
    <row r="28" spans="1:14" x14ac:dyDescent="0.25">
      <c r="A28" s="6" t="s">
        <v>48</v>
      </c>
      <c r="B28" s="5">
        <f>B12+E8+I25</f>
        <v>1114.1199999999999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342</v>
      </c>
      <c r="D34" s="6" t="s">
        <v>53</v>
      </c>
      <c r="E34" s="5">
        <v>2555619</v>
      </c>
      <c r="G34" s="6" t="s">
        <v>88</v>
      </c>
      <c r="H34" s="23">
        <v>26.18</v>
      </c>
      <c r="I34" s="6" t="s">
        <v>56</v>
      </c>
      <c r="J34" s="23">
        <v>23.86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2950</v>
      </c>
      <c r="D35" s="6" t="s">
        <v>55</v>
      </c>
      <c r="E35" s="15">
        <v>911888</v>
      </c>
      <c r="G35" s="6" t="s">
        <v>58</v>
      </c>
      <c r="H35" s="23">
        <v>24.07</v>
      </c>
      <c r="I35" s="6" t="s">
        <v>84</v>
      </c>
      <c r="J35" s="23">
        <v>22.55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2824</v>
      </c>
      <c r="D36" s="6" t="s">
        <v>57</v>
      </c>
      <c r="E36" s="15">
        <v>17514</v>
      </c>
      <c r="G36" s="6" t="s">
        <v>76</v>
      </c>
      <c r="H36" s="23">
        <v>23.62</v>
      </c>
      <c r="I36" s="6" t="s">
        <v>58</v>
      </c>
      <c r="J36" s="23">
        <v>22.28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352</v>
      </c>
      <c r="D37" s="6" t="s">
        <v>59</v>
      </c>
      <c r="E37" s="5">
        <v>-9758</v>
      </c>
      <c r="G37" s="6" t="s">
        <v>52</v>
      </c>
      <c r="H37" s="23">
        <v>23.01</v>
      </c>
      <c r="I37" s="6" t="s">
        <v>76</v>
      </c>
      <c r="J37" s="23">
        <v>21.73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6468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4339102</v>
      </c>
      <c r="G40" s="6" t="s">
        <v>88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15908</v>
      </c>
      <c r="G41" s="6" t="s">
        <v>58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9923</v>
      </c>
      <c r="G42" s="6" t="s">
        <v>76</v>
      </c>
      <c r="H42" s="22">
        <v>1.0999999999999999E-2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425</v>
      </c>
      <c r="D43" s="6" t="s">
        <v>67</v>
      </c>
      <c r="E43" s="5">
        <v>5985</v>
      </c>
      <c r="G43" s="6" t="s">
        <v>52</v>
      </c>
      <c r="H43" s="22">
        <v>2.5999999999999999E-2</v>
      </c>
    </row>
    <row r="44" spans="1:23" x14ac:dyDescent="0.25">
      <c r="A44" s="6" t="s">
        <v>88</v>
      </c>
      <c r="B44" s="13">
        <v>2952</v>
      </c>
      <c r="D44" s="6" t="s">
        <v>71</v>
      </c>
      <c r="E44" s="5">
        <f>E40-E45</f>
        <v>1708852</v>
      </c>
    </row>
    <row r="45" spans="1:23" x14ac:dyDescent="0.25">
      <c r="A45" s="6" t="s">
        <v>58</v>
      </c>
      <c r="B45" s="13">
        <v>2824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352</v>
      </c>
      <c r="C46" s="5"/>
      <c r="D46" s="6" t="s">
        <v>86</v>
      </c>
      <c r="E46" s="5">
        <v>4563912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6553</v>
      </c>
      <c r="C47" s="18"/>
      <c r="D47" s="6" t="s">
        <v>89</v>
      </c>
      <c r="E47" s="5">
        <f>E46-E45</f>
        <v>1933662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0</v>
      </c>
      <c r="I48" s="13">
        <v>-15</v>
      </c>
      <c r="J48" s="13">
        <v>-35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0</v>
      </c>
      <c r="I49" s="13">
        <v>-36</v>
      </c>
      <c r="J49" s="13">
        <v>-110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1</v>
      </c>
      <c r="I50" s="13">
        <v>-51</v>
      </c>
      <c r="J50" s="13">
        <v>-194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-7.5</v>
      </c>
      <c r="I55" s="9">
        <v>-5.16</v>
      </c>
      <c r="J55" s="9">
        <v>-51</v>
      </c>
      <c r="K55" s="9">
        <v>2.82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-6.5</v>
      </c>
      <c r="I56" s="9">
        <v>0.38</v>
      </c>
      <c r="J56" s="9">
        <v>-50</v>
      </c>
      <c r="K56" s="9">
        <v>7.37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-2.9</v>
      </c>
      <c r="I57" s="9">
        <v>5.94</v>
      </c>
      <c r="J57" s="9">
        <v>-46.4</v>
      </c>
      <c r="K57" s="9">
        <v>9.32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-10.5</v>
      </c>
      <c r="I58" s="9">
        <v>-1.66</v>
      </c>
      <c r="J58" s="9">
        <v>-54</v>
      </c>
      <c r="K58" s="9">
        <v>9.32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-31.68</v>
      </c>
      <c r="I60" s="9">
        <v>-27.05</v>
      </c>
      <c r="J60" s="9"/>
      <c r="K60" s="9">
        <v>4.63</v>
      </c>
    </row>
    <row r="61" spans="1:11" x14ac:dyDescent="0.25">
      <c r="G61" s="27" t="s">
        <v>102</v>
      </c>
      <c r="H61" s="9">
        <v>-49.08</v>
      </c>
      <c r="I61" s="9">
        <v>-40.29</v>
      </c>
      <c r="J61" s="9"/>
      <c r="K61" s="9">
        <v>8.7899999999999991</v>
      </c>
    </row>
    <row r="62" spans="1:11" x14ac:dyDescent="0.25">
      <c r="G62" s="27" t="s">
        <v>103</v>
      </c>
      <c r="H62" s="9">
        <v>-72.28</v>
      </c>
      <c r="I62" s="9">
        <v>-63.49</v>
      </c>
      <c r="J62" s="9"/>
      <c r="K62" s="9">
        <v>8.7899999999999991</v>
      </c>
    </row>
    <row r="63" spans="1:11" x14ac:dyDescent="0.25">
      <c r="G63" s="27" t="s">
        <v>118</v>
      </c>
      <c r="H63" s="9">
        <v>-85.28</v>
      </c>
      <c r="I63" s="9">
        <v>-76.489999999999995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-51.55</v>
      </c>
      <c r="I65" s="9">
        <v>-45.48</v>
      </c>
      <c r="J65" s="9"/>
      <c r="K65" s="9">
        <v>6.07</v>
      </c>
    </row>
    <row r="66" spans="7:11" x14ac:dyDescent="0.25">
      <c r="G66" s="27" t="s">
        <v>106</v>
      </c>
      <c r="H66" s="9">
        <v>-93.15</v>
      </c>
      <c r="I66" s="9">
        <v>-89.94</v>
      </c>
      <c r="J66" s="9"/>
      <c r="K66" s="9">
        <v>8.2100000000000009</v>
      </c>
    </row>
    <row r="67" spans="7:11" x14ac:dyDescent="0.25">
      <c r="G67" s="27" t="s">
        <v>107</v>
      </c>
      <c r="H67" s="9">
        <v>-181.75</v>
      </c>
      <c r="I67" s="9">
        <v>-173.54</v>
      </c>
      <c r="J67" s="9"/>
      <c r="K67" s="9">
        <v>8.2100000000000009</v>
      </c>
    </row>
    <row r="68" spans="7:11" x14ac:dyDescent="0.25">
      <c r="G68" s="27" t="s">
        <v>119</v>
      </c>
      <c r="H68" s="9">
        <v>-260.95</v>
      </c>
      <c r="I68" s="9">
        <v>-252.74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workbookViewId="0">
      <selection activeCell="E13" sqref="E13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81</v>
      </c>
      <c r="I4" s="9">
        <v>2</v>
      </c>
      <c r="J4" s="9">
        <v>0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2</v>
      </c>
      <c r="J5" s="9">
        <v>0</v>
      </c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5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628.79999999999995</v>
      </c>
      <c r="G8" s="6"/>
      <c r="H8" s="6"/>
      <c r="I8" s="9"/>
    </row>
    <row r="9" spans="1:10" x14ac:dyDescent="0.25">
      <c r="A9" s="6" t="s">
        <v>18</v>
      </c>
      <c r="B9" s="5">
        <v>4629</v>
      </c>
      <c r="D9" s="6" t="s">
        <v>19</v>
      </c>
      <c r="E9" s="10">
        <v>879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E8+'20180627_Open'!E10</f>
        <v>17384.8</v>
      </c>
      <c r="G10" s="6"/>
      <c r="H10" s="6" t="s">
        <v>22</v>
      </c>
      <c r="I10" s="10">
        <f>SUM(I4:I7)</f>
        <v>9</v>
      </c>
    </row>
    <row r="11" spans="1:10" x14ac:dyDescent="0.25">
      <c r="A11" s="6" t="s">
        <v>23</v>
      </c>
      <c r="B11" s="5">
        <f>B9+'20180627_Open'!B11</f>
        <v>147918.63999999998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1611.38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B12+'20180627_Open'!B13</f>
        <v>33988.71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24419261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51373.509999999995</v>
      </c>
    </row>
    <row r="28" spans="1:14" x14ac:dyDescent="0.25">
      <c r="A28" s="6" t="s">
        <v>48</v>
      </c>
      <c r="B28" s="5">
        <f>B12+E8+I25</f>
        <v>2240.1800000000003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2124</v>
      </c>
      <c r="D34" s="6" t="s">
        <v>53</v>
      </c>
      <c r="E34" s="5">
        <v>1612677</v>
      </c>
      <c r="G34" s="6" t="s">
        <v>56</v>
      </c>
      <c r="H34" s="23">
        <v>27.34</v>
      </c>
      <c r="I34" s="6" t="s">
        <v>56</v>
      </c>
      <c r="J34" s="23">
        <v>24.55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0</v>
      </c>
      <c r="D35" s="6" t="s">
        <v>55</v>
      </c>
      <c r="E35" s="15">
        <v>627610</v>
      </c>
      <c r="G35" s="6" t="s">
        <v>84</v>
      </c>
      <c r="H35" s="23">
        <v>22.49</v>
      </c>
      <c r="I35" s="6" t="s">
        <v>84</v>
      </c>
      <c r="J35" s="23">
        <v>20.77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2105</v>
      </c>
      <c r="D36" s="6" t="s">
        <v>57</v>
      </c>
      <c r="E36" s="15">
        <v>10159</v>
      </c>
      <c r="G36" s="6" t="s">
        <v>58</v>
      </c>
      <c r="H36" s="23">
        <v>21.87</v>
      </c>
      <c r="I36" s="6" t="s">
        <v>58</v>
      </c>
      <c r="J36" s="23">
        <v>21.07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1693</v>
      </c>
      <c r="D37" s="6" t="s">
        <v>59</v>
      </c>
      <c r="E37" s="5">
        <v>-5871</v>
      </c>
      <c r="G37" s="6" t="s">
        <v>76</v>
      </c>
      <c r="H37" s="23">
        <v>22.5</v>
      </c>
      <c r="I37" s="6" t="s">
        <v>76</v>
      </c>
      <c r="J37" s="23">
        <v>21.62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5922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3333379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-18818</v>
      </c>
      <c r="G41" s="6" t="s">
        <v>84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-43544</v>
      </c>
      <c r="G42" s="6" t="s">
        <v>58</v>
      </c>
      <c r="H42" s="22">
        <v>5.0000000000000001E-3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1288</v>
      </c>
      <c r="D43" s="6" t="s">
        <v>67</v>
      </c>
      <c r="E43" s="5">
        <v>24726</v>
      </c>
      <c r="G43" s="6" t="s">
        <v>76</v>
      </c>
      <c r="H43" s="22">
        <v>2.3E-2</v>
      </c>
    </row>
    <row r="44" spans="1:23" x14ac:dyDescent="0.25">
      <c r="A44" s="6" t="s">
        <v>84</v>
      </c>
      <c r="B44" s="13">
        <v>2114</v>
      </c>
      <c r="D44" s="6" t="s">
        <v>71</v>
      </c>
      <c r="E44" s="5">
        <f>E40-E45</f>
        <v>703129</v>
      </c>
    </row>
    <row r="45" spans="1:23" x14ac:dyDescent="0.25">
      <c r="A45" s="6" t="s">
        <v>58</v>
      </c>
      <c r="B45" s="13">
        <v>1880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1525</v>
      </c>
      <c r="C46" s="5"/>
      <c r="D46" s="6" t="s">
        <v>86</v>
      </c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6807</v>
      </c>
      <c r="C47" s="18"/>
      <c r="D47" s="6" t="s">
        <v>89</v>
      </c>
      <c r="E47" s="5">
        <f>E46-E45</f>
        <v>-2630250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-19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-7</v>
      </c>
      <c r="I49" s="13">
        <v>-36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-5</v>
      </c>
      <c r="I50" s="13">
        <v>-58</v>
      </c>
      <c r="J50" s="13">
        <v>-192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-37.64</v>
      </c>
      <c r="I54" s="9">
        <v>-11.64</v>
      </c>
      <c r="J54" s="9">
        <v>-24</v>
      </c>
      <c r="K54" s="9">
        <v>26.19</v>
      </c>
    </row>
    <row r="55" spans="1:11" x14ac:dyDescent="0.25">
      <c r="G55" s="27" t="s">
        <v>97</v>
      </c>
      <c r="H55" s="9">
        <v>-46.64</v>
      </c>
      <c r="I55" s="9">
        <v>-14.01</v>
      </c>
      <c r="J55" s="9">
        <v>-26.4</v>
      </c>
      <c r="K55" s="9">
        <v>32.83</v>
      </c>
    </row>
    <row r="56" spans="1:11" x14ac:dyDescent="0.25">
      <c r="G56" s="27" t="s">
        <v>98</v>
      </c>
      <c r="H56" s="9">
        <v>-46.24</v>
      </c>
      <c r="I56" s="9">
        <v>-9.07</v>
      </c>
      <c r="J56" s="9">
        <v>-21.4</v>
      </c>
      <c r="K56" s="9">
        <v>37.369999999999997</v>
      </c>
    </row>
    <row r="57" spans="1:11" x14ac:dyDescent="0.25">
      <c r="G57" s="27" t="s">
        <v>99</v>
      </c>
      <c r="H57" s="9">
        <v>-39.64</v>
      </c>
      <c r="I57" s="9">
        <v>-0.86</v>
      </c>
      <c r="J57" s="9">
        <v>-13.2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-71.06</v>
      </c>
      <c r="I59" s="9">
        <v>-39.590000000000003</v>
      </c>
      <c r="J59" s="9"/>
      <c r="K59" s="9">
        <v>31.47</v>
      </c>
    </row>
    <row r="60" spans="1:11" x14ac:dyDescent="0.25">
      <c r="G60" s="27" t="s">
        <v>101</v>
      </c>
      <c r="H60" s="9">
        <v>-93.26</v>
      </c>
      <c r="I60" s="9">
        <v>-54.43</v>
      </c>
      <c r="J60" s="9"/>
      <c r="K60" s="9">
        <v>38.83</v>
      </c>
    </row>
    <row r="61" spans="1:11" x14ac:dyDescent="0.25">
      <c r="G61" s="27" t="s">
        <v>102</v>
      </c>
      <c r="H61" s="9">
        <v>-120.46</v>
      </c>
      <c r="I61" s="9">
        <v>-78.02</v>
      </c>
      <c r="J61" s="9"/>
      <c r="K61" s="9">
        <v>42.44</v>
      </c>
    </row>
    <row r="62" spans="1:11" x14ac:dyDescent="0.25">
      <c r="G62" s="27" t="s">
        <v>103</v>
      </c>
      <c r="H62" s="9">
        <v>-146.66</v>
      </c>
      <c r="I62" s="9">
        <v>-104.22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-85.47</v>
      </c>
      <c r="I64" s="9">
        <v>-85.47</v>
      </c>
      <c r="J64" s="9"/>
      <c r="K64" s="9">
        <v>23.03</v>
      </c>
    </row>
    <row r="65" spans="7:11" x14ac:dyDescent="0.25">
      <c r="G65" s="27" t="s">
        <v>105</v>
      </c>
      <c r="H65" s="9">
        <v>-123.34</v>
      </c>
      <c r="I65" s="9">
        <v>-123.34</v>
      </c>
      <c r="J65" s="9"/>
      <c r="K65" s="9">
        <v>26.16</v>
      </c>
    </row>
    <row r="66" spans="7:11" x14ac:dyDescent="0.25">
      <c r="G66" s="27" t="s">
        <v>106</v>
      </c>
      <c r="H66" s="9">
        <v>-166.93</v>
      </c>
      <c r="I66" s="9">
        <v>-165.93</v>
      </c>
      <c r="J66" s="9"/>
      <c r="K66" s="9">
        <v>26.57</v>
      </c>
    </row>
    <row r="67" spans="7:11" x14ac:dyDescent="0.25">
      <c r="G67" s="27" t="s">
        <v>107</v>
      </c>
      <c r="H67" s="9">
        <v>-272.33</v>
      </c>
      <c r="I67" s="9">
        <v>-272.33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37" workbookViewId="0">
      <selection activeCell="E13" sqref="E13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10809513.970000001</v>
      </c>
      <c r="D3" s="6" t="s">
        <v>2</v>
      </c>
      <c r="E3" s="7">
        <v>15955868.58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59003937.719999999</v>
      </c>
      <c r="D4" s="6" t="s">
        <v>7</v>
      </c>
      <c r="E4" s="26">
        <v>6541443.0499999998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104816700.06999999</v>
      </c>
      <c r="D5" s="6" t="s">
        <v>10</v>
      </c>
      <c r="E5" s="5">
        <v>9414425.5299999993</v>
      </c>
      <c r="H5" s="6" t="s">
        <v>87</v>
      </c>
      <c r="I5" s="9">
        <v>7</v>
      </c>
      <c r="J5" s="9">
        <v>0</v>
      </c>
    </row>
    <row r="6" spans="1:10" x14ac:dyDescent="0.25">
      <c r="A6" s="6" t="s">
        <v>7</v>
      </c>
      <c r="B6" s="5">
        <v>45812762.350000001</v>
      </c>
      <c r="D6" s="6" t="s">
        <v>12</v>
      </c>
      <c r="E6" s="5"/>
      <c r="H6" s="6" t="s">
        <v>15</v>
      </c>
      <c r="I6" s="9">
        <v>7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1220.8</v>
      </c>
      <c r="G8" s="6"/>
      <c r="H8" s="6"/>
      <c r="I8" s="9"/>
    </row>
    <row r="9" spans="1:10" x14ac:dyDescent="0.25">
      <c r="A9" s="6" t="s">
        <v>18</v>
      </c>
      <c r="B9" s="5">
        <v>3248.38</v>
      </c>
      <c r="D9" s="6" t="s">
        <v>19</v>
      </c>
      <c r="E9" s="10">
        <v>1396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E8+'20180626_Open'!E10</f>
        <v>16756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B9+'20180626_Open'!B11</f>
        <v>143289.63999999998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2230.1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B12+'20180626_Open'!B13</f>
        <v>32377.33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23414261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3969987.29</v>
      </c>
    </row>
    <row r="18" spans="1:14" x14ac:dyDescent="0.25">
      <c r="G18" s="6" t="s">
        <v>10</v>
      </c>
      <c r="H18" s="5"/>
      <c r="I18" s="11">
        <v>1551123</v>
      </c>
    </row>
    <row r="19" spans="1:14" x14ac:dyDescent="0.25">
      <c r="A19" s="5"/>
      <c r="G19" s="6" t="s">
        <v>35</v>
      </c>
      <c r="H19" s="5"/>
      <c r="I19" s="11">
        <f>I17+I18-I16</f>
        <v>-1207706.3499999996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9580.9599999999991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9580.9599999999991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308.27</v>
      </c>
    </row>
    <row r="26" spans="1:14" x14ac:dyDescent="0.25">
      <c r="A26" s="6" t="s">
        <v>44</v>
      </c>
      <c r="B26" s="5">
        <f>B4+E5+I18</f>
        <v>69969486.25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58714.29</v>
      </c>
    </row>
    <row r="28" spans="1:14" x14ac:dyDescent="0.25">
      <c r="A28" s="6" t="s">
        <v>48</v>
      </c>
      <c r="B28" s="5">
        <f>B12+E8+I25</f>
        <v>3759.1699999999996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1288</v>
      </c>
      <c r="D34" s="6" t="s">
        <v>53</v>
      </c>
      <c r="E34" s="5">
        <v>-756548</v>
      </c>
      <c r="G34" s="6" t="s">
        <v>56</v>
      </c>
      <c r="H34" s="23">
        <v>24.55</v>
      </c>
      <c r="I34" s="6" t="s">
        <v>56</v>
      </c>
      <c r="J34" s="23">
        <v>19.809999999999999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2114</v>
      </c>
      <c r="D35" s="6" t="s">
        <v>55</v>
      </c>
      <c r="E35" s="15">
        <v>731249</v>
      </c>
      <c r="G35" s="6" t="s">
        <v>84</v>
      </c>
      <c r="H35" s="23">
        <v>20.77</v>
      </c>
      <c r="I35" s="6" t="s">
        <v>84</v>
      </c>
      <c r="J35" s="23">
        <v>19.84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1880</v>
      </c>
      <c r="D36" s="6" t="s">
        <v>57</v>
      </c>
      <c r="E36" s="15">
        <v>12537</v>
      </c>
      <c r="G36" s="6" t="s">
        <v>58</v>
      </c>
      <c r="H36" s="23">
        <v>21.07</v>
      </c>
      <c r="I36" s="6" t="s">
        <v>58</v>
      </c>
      <c r="J36" s="23">
        <v>19.7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1525</v>
      </c>
      <c r="D37" s="6" t="s">
        <v>59</v>
      </c>
      <c r="E37" s="5">
        <v>-6317</v>
      </c>
      <c r="G37" s="6" t="s">
        <v>76</v>
      </c>
      <c r="H37" s="23">
        <v>21.62</v>
      </c>
      <c r="I37" s="6" t="s">
        <v>76</v>
      </c>
      <c r="J37" s="23">
        <v>19.79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6807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3087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-3720</v>
      </c>
      <c r="D40" s="6" t="s">
        <v>64</v>
      </c>
      <c r="E40" s="5">
        <v>3352197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34037</v>
      </c>
      <c r="G41" s="6" t="s">
        <v>84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33136</v>
      </c>
      <c r="G42" s="6" t="s">
        <v>58</v>
      </c>
      <c r="H42" s="22">
        <v>7.0000000000000001E-3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1538</v>
      </c>
      <c r="D43" s="6" t="s">
        <v>67</v>
      </c>
      <c r="E43" s="5">
        <v>901</v>
      </c>
      <c r="G43" s="6" t="s">
        <v>76</v>
      </c>
      <c r="H43" s="22">
        <v>2.3E-2</v>
      </c>
    </row>
    <row r="44" spans="1:23" x14ac:dyDescent="0.25">
      <c r="A44" s="6" t="s">
        <v>84</v>
      </c>
      <c r="B44" s="13">
        <v>1882</v>
      </c>
      <c r="D44" s="6" t="s">
        <v>71</v>
      </c>
      <c r="E44" s="5">
        <f>E40-E45</f>
        <v>721947</v>
      </c>
    </row>
    <row r="45" spans="1:23" x14ac:dyDescent="0.25">
      <c r="A45" s="6" t="s">
        <v>58</v>
      </c>
      <c r="B45" s="13">
        <v>1796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1233</v>
      </c>
      <c r="C46" s="5"/>
      <c r="D46" s="6" t="s">
        <v>86</v>
      </c>
      <c r="E46" s="5">
        <v>3603529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6449</v>
      </c>
      <c r="C47" s="18"/>
      <c r="D47" s="6" t="s">
        <v>89</v>
      </c>
      <c r="E47" s="5">
        <f>E46-E45</f>
        <v>973279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-19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-37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-9</v>
      </c>
      <c r="I50" s="13">
        <v>-59</v>
      </c>
      <c r="J50" s="13">
        <v>-189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-25.52</v>
      </c>
      <c r="I54" s="9">
        <v>0.67</v>
      </c>
      <c r="J54" s="9">
        <v>-12.6</v>
      </c>
      <c r="K54" s="9">
        <v>26.19</v>
      </c>
    </row>
    <row r="55" spans="1:11" x14ac:dyDescent="0.25">
      <c r="G55" s="27" t="s">
        <v>97</v>
      </c>
      <c r="H55" s="9">
        <v>-35.92</v>
      </c>
      <c r="I55" s="9">
        <v>-3.09</v>
      </c>
      <c r="J55" s="9">
        <v>-16.399999999999999</v>
      </c>
      <c r="K55" s="9">
        <v>32.83</v>
      </c>
    </row>
    <row r="56" spans="1:11" x14ac:dyDescent="0.25">
      <c r="G56" s="27" t="s">
        <v>98</v>
      </c>
      <c r="H56" s="9">
        <v>-35.72</v>
      </c>
      <c r="I56" s="9">
        <v>1.65</v>
      </c>
      <c r="J56" s="9">
        <v>-11.6</v>
      </c>
      <c r="K56" s="9">
        <v>37.369999999999997</v>
      </c>
    </row>
    <row r="57" spans="1:11" x14ac:dyDescent="0.25">
      <c r="G57" s="27" t="s">
        <v>99</v>
      </c>
      <c r="H57" s="9">
        <v>-34.32</v>
      </c>
      <c r="I57" s="9">
        <v>4.66</v>
      </c>
      <c r="J57" s="9">
        <v>-8.6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-39.11</v>
      </c>
      <c r="I59" s="9">
        <v>-7.64</v>
      </c>
      <c r="J59" s="9"/>
      <c r="K59" s="9">
        <v>31.47</v>
      </c>
    </row>
    <row r="60" spans="1:11" x14ac:dyDescent="0.25">
      <c r="G60" s="27" t="s">
        <v>101</v>
      </c>
      <c r="H60" s="9">
        <v>-57.51</v>
      </c>
      <c r="I60" s="9">
        <v>-18.68</v>
      </c>
      <c r="J60" s="9"/>
      <c r="K60" s="9">
        <v>38.83</v>
      </c>
    </row>
    <row r="61" spans="1:11" x14ac:dyDescent="0.25">
      <c r="G61" s="27" t="s">
        <v>102</v>
      </c>
      <c r="H61" s="9">
        <v>-77.31</v>
      </c>
      <c r="I61" s="9">
        <v>-34.869999999999997</v>
      </c>
      <c r="J61" s="9"/>
      <c r="K61" s="9">
        <v>42.44</v>
      </c>
    </row>
    <row r="62" spans="1:11" x14ac:dyDescent="0.25">
      <c r="G62" s="27" t="s">
        <v>103</v>
      </c>
      <c r="H62" s="9">
        <v>-103.91</v>
      </c>
      <c r="I62" s="9">
        <v>-61.47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-65.28</v>
      </c>
      <c r="I64" s="9">
        <v>-42.25</v>
      </c>
      <c r="J64" s="9"/>
      <c r="K64" s="9">
        <v>23.03</v>
      </c>
    </row>
    <row r="65" spans="7:11" x14ac:dyDescent="0.25">
      <c r="G65" s="27" t="s">
        <v>105</v>
      </c>
      <c r="H65" s="9">
        <v>-133.88</v>
      </c>
      <c r="I65" s="9">
        <v>-107.72</v>
      </c>
      <c r="J65" s="9"/>
      <c r="K65" s="9">
        <v>26.16</v>
      </c>
    </row>
    <row r="66" spans="7:11" x14ac:dyDescent="0.25">
      <c r="G66" s="27" t="s">
        <v>106</v>
      </c>
      <c r="H66" s="9">
        <v>-149.08000000000001</v>
      </c>
      <c r="I66" s="9">
        <v>-122.51</v>
      </c>
      <c r="J66" s="9"/>
      <c r="K66" s="9">
        <v>26.57</v>
      </c>
    </row>
    <row r="67" spans="7:11" x14ac:dyDescent="0.25">
      <c r="G67" s="27" t="s">
        <v>107</v>
      </c>
      <c r="H67" s="9">
        <v>-260.08</v>
      </c>
      <c r="I67" s="9">
        <v>-233.51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B34" workbookViewId="0">
      <selection activeCell="I17" sqref="I17:I1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11909274.83</v>
      </c>
      <c r="D3" s="6" t="s">
        <v>2</v>
      </c>
      <c r="E3" s="7">
        <v>14335643.140000001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50457944.630000003</v>
      </c>
      <c r="D4" s="6" t="s">
        <v>7</v>
      </c>
      <c r="E4" s="26">
        <v>6110052.5700000003</v>
      </c>
      <c r="H4" s="6" t="s">
        <v>81</v>
      </c>
      <c r="I4" s="9">
        <v>7</v>
      </c>
      <c r="J4" s="9">
        <v>0</v>
      </c>
    </row>
    <row r="5" spans="1:10" x14ac:dyDescent="0.25">
      <c r="A5" s="6" t="s">
        <v>9</v>
      </c>
      <c r="B5" s="5">
        <f>B4+B6</f>
        <v>105370831.09999999</v>
      </c>
      <c r="D5" s="6" t="s">
        <v>10</v>
      </c>
      <c r="E5" s="5">
        <v>8225590.5700000003</v>
      </c>
      <c r="H5" s="6" t="s">
        <v>87</v>
      </c>
      <c r="I5" s="9">
        <v>10</v>
      </c>
      <c r="J5" s="9"/>
    </row>
    <row r="6" spans="1:10" x14ac:dyDescent="0.25">
      <c r="A6" s="6" t="s">
        <v>7</v>
      </c>
      <c r="B6" s="5">
        <v>54912886.469999999</v>
      </c>
      <c r="D6" s="6" t="s">
        <v>12</v>
      </c>
      <c r="E6" s="5"/>
      <c r="H6" s="6" t="s">
        <v>15</v>
      </c>
      <c r="I6" s="9">
        <v>13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918.4</v>
      </c>
      <c r="G8" s="6"/>
      <c r="H8" s="6"/>
      <c r="I8" s="9"/>
    </row>
    <row r="9" spans="1:10" x14ac:dyDescent="0.25">
      <c r="A9" s="6" t="s">
        <v>18</v>
      </c>
      <c r="B9" s="5">
        <v>3611.64</v>
      </c>
      <c r="D9" s="6" t="s">
        <v>19</v>
      </c>
      <c r="E9" s="10">
        <v>723</v>
      </c>
      <c r="H9" s="6"/>
    </row>
    <row r="10" spans="1:10" x14ac:dyDescent="0.25">
      <c r="A10" s="6" t="s">
        <v>20</v>
      </c>
      <c r="B10" s="5">
        <v>43000000</v>
      </c>
      <c r="D10" s="6" t="s">
        <v>21</v>
      </c>
      <c r="E10" s="5">
        <f>E8+'20180625_Open'!E10</f>
        <v>15535.2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B9+'20180625_Open'!B11</f>
        <v>140041.25999999998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2713.01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B12+'20180625_Open'!B13</f>
        <v>30147.230000000003</v>
      </c>
      <c r="E13" s="5"/>
      <c r="G13" s="6"/>
      <c r="H13" s="6" t="s">
        <v>28</v>
      </c>
      <c r="I13" s="11">
        <v>22614960</v>
      </c>
    </row>
    <row r="14" spans="1:10" x14ac:dyDescent="0.25">
      <c r="A14" s="6" t="s">
        <v>29</v>
      </c>
      <c r="B14" s="10">
        <v>19802961</v>
      </c>
      <c r="G14" s="6"/>
      <c r="H14" s="6" t="s">
        <v>30</v>
      </c>
      <c r="I14" s="11">
        <v>-1504800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21110160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2502618.56</v>
      </c>
    </row>
    <row r="18" spans="1:14" x14ac:dyDescent="0.25">
      <c r="G18" s="6" t="s">
        <v>10</v>
      </c>
      <c r="H18" s="5"/>
      <c r="I18" s="11">
        <v>3392244</v>
      </c>
    </row>
    <row r="19" spans="1:14" x14ac:dyDescent="0.25">
      <c r="A19" s="5"/>
      <c r="G19" s="6" t="s">
        <v>35</v>
      </c>
      <c r="H19" s="5"/>
      <c r="I19" s="11">
        <f>I17+I18-I16</f>
        <v>-833954.07999999914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9272.69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9272.69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228.14</v>
      </c>
    </row>
    <row r="26" spans="1:14" x14ac:dyDescent="0.25">
      <c r="A26" s="6" t="s">
        <v>44</v>
      </c>
      <c r="B26" s="5">
        <f>B4+E5+I18</f>
        <v>62075779.200000003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54955.12000000001</v>
      </c>
    </row>
    <row r="28" spans="1:14" x14ac:dyDescent="0.25">
      <c r="A28" s="6" t="s">
        <v>48</v>
      </c>
      <c r="B28" s="5">
        <f>B12+E8+I25</f>
        <v>3859.55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1538</v>
      </c>
      <c r="D34" s="6" t="s">
        <v>53</v>
      </c>
      <c r="E34" s="5">
        <v>1337781</v>
      </c>
      <c r="G34" s="6" t="s">
        <v>56</v>
      </c>
      <c r="H34" s="23">
        <v>19.809999999999999</v>
      </c>
      <c r="I34" s="6" t="s">
        <v>56</v>
      </c>
      <c r="J34" s="23">
        <v>19.11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1882</v>
      </c>
      <c r="D35" s="6" t="s">
        <v>55</v>
      </c>
      <c r="E35" s="15">
        <v>1168725</v>
      </c>
      <c r="G35" s="6" t="s">
        <v>84</v>
      </c>
      <c r="H35" s="23">
        <v>19.84</v>
      </c>
      <c r="I35" s="6" t="s">
        <v>84</v>
      </c>
      <c r="J35" s="23">
        <v>20.09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1796</v>
      </c>
      <c r="D36" s="6" t="s">
        <v>57</v>
      </c>
      <c r="E36" s="15">
        <v>15470</v>
      </c>
      <c r="G36" s="6" t="s">
        <v>58</v>
      </c>
      <c r="H36" s="23">
        <v>19.7</v>
      </c>
      <c r="I36" s="6" t="s">
        <v>58</v>
      </c>
      <c r="J36" s="23">
        <v>20.13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1233</v>
      </c>
      <c r="D37" s="6" t="s">
        <v>59</v>
      </c>
      <c r="E37" s="5">
        <v>-8495</v>
      </c>
      <c r="G37" s="6" t="s">
        <v>76</v>
      </c>
      <c r="H37" s="23">
        <v>19.79</v>
      </c>
      <c r="I37" s="6" t="s">
        <v>76</v>
      </c>
      <c r="J37" s="23">
        <v>20.420000000000002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6449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3112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-3337</v>
      </c>
      <c r="D40" s="6" t="s">
        <v>64</v>
      </c>
      <c r="E40" s="5">
        <v>3318212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32100</v>
      </c>
      <c r="G41" s="6" t="s">
        <v>84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-33327</v>
      </c>
      <c r="G42" s="6" t="s">
        <v>58</v>
      </c>
      <c r="H42" s="22">
        <v>8.0000000000000002E-3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1700</v>
      </c>
      <c r="D43" s="6" t="s">
        <v>67</v>
      </c>
      <c r="E43" s="5">
        <v>65427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2045</v>
      </c>
      <c r="D44" s="6" t="s">
        <v>71</v>
      </c>
      <c r="E44" s="5">
        <f>E40-E45</f>
        <v>687962</v>
      </c>
    </row>
    <row r="45" spans="1:23" x14ac:dyDescent="0.25">
      <c r="A45" s="6" t="s">
        <v>58</v>
      </c>
      <c r="B45" s="13">
        <v>1944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1233</v>
      </c>
      <c r="C46" s="5"/>
      <c r="D46" s="6" t="s">
        <v>86</v>
      </c>
      <c r="E46" s="5">
        <v>3488852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6922</v>
      </c>
      <c r="C47" s="18"/>
      <c r="D47" s="6" t="s">
        <v>89</v>
      </c>
      <c r="E47" s="5">
        <f>E46-E45</f>
        <v>858602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-16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-29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-9</v>
      </c>
      <c r="I50" s="13">
        <v>-43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-32.86</v>
      </c>
      <c r="I54" s="9">
        <v>-6.67</v>
      </c>
      <c r="J54" s="9">
        <v>-18.2</v>
      </c>
      <c r="K54" s="9">
        <v>26.19</v>
      </c>
    </row>
    <row r="55" spans="1:11" x14ac:dyDescent="0.25">
      <c r="G55" s="27" t="s">
        <v>97</v>
      </c>
      <c r="H55" s="9">
        <v>-40.26</v>
      </c>
      <c r="I55" s="9">
        <v>-7.43</v>
      </c>
      <c r="J55" s="9">
        <v>-19</v>
      </c>
      <c r="K55" s="9">
        <v>32.83</v>
      </c>
    </row>
    <row r="56" spans="1:11" x14ac:dyDescent="0.25">
      <c r="G56" s="27" t="s">
        <v>98</v>
      </c>
      <c r="H56" s="9">
        <v>-43.26</v>
      </c>
      <c r="I56" s="9">
        <v>-5.89</v>
      </c>
      <c r="J56" s="9">
        <v>-17.399999999999999</v>
      </c>
      <c r="K56" s="9">
        <v>37.369999999999997</v>
      </c>
    </row>
    <row r="57" spans="1:11" x14ac:dyDescent="0.25">
      <c r="G57" s="27" t="s">
        <v>99</v>
      </c>
      <c r="H57" s="9">
        <v>-40.46</v>
      </c>
      <c r="I57" s="9">
        <v>-1.48</v>
      </c>
      <c r="J57" s="9">
        <v>-13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-51.28</v>
      </c>
      <c r="I59" s="9">
        <v>-19.809999999999999</v>
      </c>
      <c r="J59" s="9"/>
      <c r="K59" s="9">
        <v>31.47</v>
      </c>
    </row>
    <row r="60" spans="1:11" x14ac:dyDescent="0.25">
      <c r="G60" s="27" t="s">
        <v>101</v>
      </c>
      <c r="H60" s="9">
        <v>-70.48</v>
      </c>
      <c r="I60" s="9">
        <v>-31.65</v>
      </c>
      <c r="J60" s="9"/>
      <c r="K60" s="9">
        <v>38.83</v>
      </c>
    </row>
    <row r="61" spans="1:11" x14ac:dyDescent="0.25">
      <c r="G61" s="27" t="s">
        <v>102</v>
      </c>
      <c r="H61" s="9">
        <v>-84.68</v>
      </c>
      <c r="I61" s="9">
        <v>-42.24</v>
      </c>
      <c r="J61" s="9"/>
      <c r="K61" s="9">
        <v>42.44</v>
      </c>
    </row>
    <row r="62" spans="1:11" x14ac:dyDescent="0.25">
      <c r="G62" s="27" t="s">
        <v>103</v>
      </c>
      <c r="H62" s="9">
        <v>-98.68</v>
      </c>
      <c r="I62" s="9">
        <v>-56.24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-96.23</v>
      </c>
      <c r="I64" s="9">
        <v>-73.2</v>
      </c>
      <c r="J64" s="9"/>
      <c r="K64" s="9">
        <v>23.03</v>
      </c>
    </row>
    <row r="65" spans="7:11" x14ac:dyDescent="0.25">
      <c r="G65" s="27" t="s">
        <v>105</v>
      </c>
      <c r="H65" s="9">
        <v>-127.63</v>
      </c>
      <c r="I65" s="9">
        <v>-101.47</v>
      </c>
      <c r="J65" s="9"/>
      <c r="K65" s="9">
        <v>26.16</v>
      </c>
    </row>
    <row r="66" spans="7:11" x14ac:dyDescent="0.25">
      <c r="G66" s="27" t="s">
        <v>106</v>
      </c>
      <c r="H66" s="9">
        <v>-175.03</v>
      </c>
      <c r="I66" s="9">
        <v>-148.46</v>
      </c>
      <c r="J66" s="9"/>
      <c r="K66" s="9">
        <v>26.57</v>
      </c>
    </row>
    <row r="67" spans="7:11" x14ac:dyDescent="0.25">
      <c r="G67" s="27" t="s">
        <v>107</v>
      </c>
      <c r="H67" s="9">
        <v>-275.02999999999997</v>
      </c>
      <c r="I67" s="9">
        <v>-248.46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53"/>
  <sheetViews>
    <sheetView topLeftCell="A34" workbookViewId="0">
      <selection activeCell="I17" sqref="I17:I1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13002554.550000001</v>
      </c>
      <c r="D3" s="6" t="s">
        <v>2</v>
      </c>
      <c r="E3" s="7">
        <v>14701861.699999999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57395953.880000003</v>
      </c>
      <c r="D4" s="6" t="s">
        <v>7</v>
      </c>
      <c r="E4" s="26">
        <v>4828025.0999999996</v>
      </c>
      <c r="H4" s="6" t="s">
        <v>81</v>
      </c>
      <c r="I4" s="9">
        <v>8</v>
      </c>
      <c r="J4" s="9">
        <v>-2</v>
      </c>
    </row>
    <row r="5" spans="1:10" x14ac:dyDescent="0.25">
      <c r="A5" s="6" t="s">
        <v>9</v>
      </c>
      <c r="B5" s="5">
        <f>B4+B6</f>
        <v>104401210.74000001</v>
      </c>
      <c r="D5" s="6" t="s">
        <v>10</v>
      </c>
      <c r="E5" s="5">
        <v>9873836.5999999996</v>
      </c>
      <c r="H5" s="6" t="s">
        <v>87</v>
      </c>
      <c r="I5" s="9">
        <v>9</v>
      </c>
      <c r="J5" s="9"/>
    </row>
    <row r="6" spans="1:10" x14ac:dyDescent="0.25">
      <c r="A6" s="6" t="s">
        <v>7</v>
      </c>
      <c r="B6" s="5">
        <v>47005256.859999999</v>
      </c>
      <c r="D6" s="6" t="s">
        <v>12</v>
      </c>
      <c r="E6" s="5"/>
      <c r="H6" s="6" t="s">
        <v>15</v>
      </c>
      <c r="I6" s="9">
        <v>16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-3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376</v>
      </c>
      <c r="G8" s="6"/>
      <c r="H8" s="6"/>
      <c r="I8" s="9"/>
    </row>
    <row r="9" spans="1:10" x14ac:dyDescent="0.25">
      <c r="A9" s="6" t="s">
        <v>18</v>
      </c>
      <c r="B9" s="5">
        <v>2702.31</v>
      </c>
      <c r="D9" s="6" t="s">
        <v>19</v>
      </c>
      <c r="E9" s="10">
        <v>359</v>
      </c>
      <c r="H9" s="6"/>
    </row>
    <row r="10" spans="1:10" x14ac:dyDescent="0.25">
      <c r="A10" s="6" t="s">
        <v>20</v>
      </c>
      <c r="B10" s="5">
        <v>34000000</v>
      </c>
      <c r="D10" s="6" t="s">
        <v>21</v>
      </c>
      <c r="E10" s="5">
        <f>E8+'20180622_Open'!E10</f>
        <v>14616.800000000001</v>
      </c>
      <c r="G10" s="6"/>
      <c r="H10" s="6" t="s">
        <v>22</v>
      </c>
      <c r="I10" s="10">
        <f>SUM(I4:I7)</f>
        <v>33</v>
      </c>
    </row>
    <row r="11" spans="1:10" x14ac:dyDescent="0.25">
      <c r="A11" s="6" t="s">
        <v>23</v>
      </c>
      <c r="B11" s="5">
        <f>B9+'20180622_Open'!B11</f>
        <v>136429.61999999997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495.2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B12+'20180622_Open'!B13</f>
        <v>27434.22</v>
      </c>
      <c r="E13" s="5"/>
      <c r="G13" s="6"/>
      <c r="H13" s="6" t="s">
        <v>28</v>
      </c>
      <c r="I13" s="11">
        <v>25434740</v>
      </c>
    </row>
    <row r="14" spans="1:10" x14ac:dyDescent="0.25">
      <c r="A14" s="6" t="s">
        <v>29</v>
      </c>
      <c r="B14" s="10">
        <v>22092361</v>
      </c>
      <c r="G14" s="6"/>
      <c r="H14" s="6" t="s">
        <v>30</v>
      </c>
      <c r="I14" s="11">
        <v>-4593780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20840960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7728816.6399999997</v>
      </c>
    </row>
    <row r="17" spans="1:14" x14ac:dyDescent="0.25">
      <c r="A17" s="12"/>
      <c r="B17" s="5"/>
      <c r="G17" s="6" t="s">
        <v>34</v>
      </c>
      <c r="H17" s="5"/>
      <c r="I17" s="11">
        <v>3404431.7</v>
      </c>
    </row>
    <row r="18" spans="1:14" x14ac:dyDescent="0.25">
      <c r="G18" s="6" t="s">
        <v>10</v>
      </c>
      <c r="H18" s="5"/>
      <c r="I18" s="11">
        <v>3786561</v>
      </c>
    </row>
    <row r="19" spans="1:14" x14ac:dyDescent="0.25">
      <c r="A19" s="5"/>
      <c r="G19" s="6" t="s">
        <v>35</v>
      </c>
      <c r="H19" s="5"/>
      <c r="I19" s="11">
        <f>I17+I18-I16</f>
        <v>-537823.93999999948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9044.5499999999993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9044.5499999999993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211.48</v>
      </c>
    </row>
    <row r="26" spans="1:14" x14ac:dyDescent="0.25">
      <c r="A26" s="6" t="s">
        <v>44</v>
      </c>
      <c r="B26" s="5">
        <f>B4+E5+I18</f>
        <v>71056351.480000004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51095.570000000007</v>
      </c>
    </row>
    <row r="28" spans="1:14" x14ac:dyDescent="0.25">
      <c r="A28" s="6" t="s">
        <v>48</v>
      </c>
      <c r="B28" s="5">
        <f>B12+E8+I25</f>
        <v>1082.68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1700</v>
      </c>
      <c r="D34" s="6" t="s">
        <v>53</v>
      </c>
      <c r="E34" s="5">
        <v>97064</v>
      </c>
      <c r="G34" s="6" t="s">
        <v>56</v>
      </c>
      <c r="H34" s="23">
        <v>19.809999999999999</v>
      </c>
      <c r="I34" s="6" t="s">
        <v>56</v>
      </c>
      <c r="J34" s="23">
        <v>19.11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2045</v>
      </c>
      <c r="D35" s="6" t="s">
        <v>55</v>
      </c>
      <c r="E35" s="15">
        <v>1060182</v>
      </c>
      <c r="G35" s="6" t="s">
        <v>84</v>
      </c>
      <c r="H35" s="23">
        <v>19.84</v>
      </c>
      <c r="I35" s="6" t="s">
        <v>84</v>
      </c>
      <c r="J35" s="23">
        <v>20.09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1944</v>
      </c>
      <c r="D36" s="6" t="s">
        <v>57</v>
      </c>
      <c r="E36" s="15">
        <v>14800</v>
      </c>
      <c r="G36" s="6" t="s">
        <v>58</v>
      </c>
      <c r="H36" s="23">
        <v>19.7</v>
      </c>
      <c r="I36" s="6" t="s">
        <v>58</v>
      </c>
      <c r="J36" s="23">
        <v>20.13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1233</v>
      </c>
      <c r="D37" s="6" t="s">
        <v>59</v>
      </c>
      <c r="E37" s="5">
        <v>-7608</v>
      </c>
      <c r="G37" s="6" t="s">
        <v>76</v>
      </c>
      <c r="H37" s="23">
        <v>19.79</v>
      </c>
      <c r="I37" s="6" t="s">
        <v>76</v>
      </c>
      <c r="J37" s="23">
        <v>20.420000000000002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6922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3286112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16401</v>
      </c>
      <c r="G41" s="6" t="s">
        <v>84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15668</v>
      </c>
      <c r="G42" s="6" t="s">
        <v>58</v>
      </c>
      <c r="H42" s="22">
        <v>1.4999999999999999E-2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1857</v>
      </c>
      <c r="D43" s="6" t="s">
        <v>67</v>
      </c>
      <c r="E43" s="5">
        <v>732</v>
      </c>
      <c r="G43" s="6" t="s">
        <v>76</v>
      </c>
      <c r="H43" s="22">
        <v>2.5999999999999999E-2</v>
      </c>
    </row>
    <row r="44" spans="1:23" x14ac:dyDescent="0.25">
      <c r="A44" s="6" t="s">
        <v>84</v>
      </c>
      <c r="B44" s="13">
        <v>1966</v>
      </c>
      <c r="D44" s="6" t="s">
        <v>71</v>
      </c>
      <c r="E44" s="5">
        <f>E40-E45</f>
        <v>655862</v>
      </c>
    </row>
    <row r="45" spans="1:23" x14ac:dyDescent="0.25">
      <c r="A45" s="6" t="s">
        <v>58</v>
      </c>
      <c r="B45" s="13">
        <v>1904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1210</v>
      </c>
      <c r="C46" s="5"/>
      <c r="D46" s="6" t="s">
        <v>86</v>
      </c>
      <c r="E46" s="5">
        <v>3583708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6937</v>
      </c>
      <c r="C47" s="18"/>
      <c r="D47" s="6" t="s">
        <v>89</v>
      </c>
      <c r="E47" s="5">
        <f>E46-E45</f>
        <v>953458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-4</v>
      </c>
      <c r="I48" s="13">
        <v>-16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-4</v>
      </c>
      <c r="I49" s="13">
        <v>-29</v>
      </c>
      <c r="J49" s="13">
        <v>-87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-3</v>
      </c>
      <c r="I50" s="13">
        <v>-41</v>
      </c>
      <c r="J50" s="13">
        <v>-191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53"/>
  <sheetViews>
    <sheetView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20930160.170000002</v>
      </c>
      <c r="D3" s="6" t="s">
        <v>2</v>
      </c>
      <c r="E3" s="7">
        <v>14824746.59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55319399.710000001</v>
      </c>
      <c r="D4" s="6" t="s">
        <v>7</v>
      </c>
      <c r="E4" s="26">
        <v>4745581.58</v>
      </c>
      <c r="H4" s="6" t="s">
        <v>81</v>
      </c>
      <c r="I4" s="9">
        <v>14</v>
      </c>
      <c r="J4" s="9">
        <v>-2</v>
      </c>
    </row>
    <row r="5" spans="1:10" x14ac:dyDescent="0.25">
      <c r="A5" s="6" t="s">
        <v>9</v>
      </c>
      <c r="B5" s="5">
        <f>B4+B6</f>
        <v>104256849.46000001</v>
      </c>
      <c r="D5" s="6" t="s">
        <v>10</v>
      </c>
      <c r="E5" s="5">
        <v>10079165</v>
      </c>
      <c r="H5" s="6" t="s">
        <v>87</v>
      </c>
      <c r="I5" s="9">
        <v>4</v>
      </c>
      <c r="J5" s="9"/>
    </row>
    <row r="6" spans="1:10" x14ac:dyDescent="0.25">
      <c r="A6" s="6" t="s">
        <v>7</v>
      </c>
      <c r="B6" s="5">
        <v>48937449.75</v>
      </c>
      <c r="D6" s="6" t="s">
        <v>12</v>
      </c>
      <c r="E6" s="5"/>
      <c r="H6" s="6" t="s">
        <v>15</v>
      </c>
      <c r="I6" s="9">
        <v>16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827.2</v>
      </c>
      <c r="G8" s="6"/>
      <c r="H8" s="6"/>
      <c r="I8" s="9"/>
    </row>
    <row r="9" spans="1:10" x14ac:dyDescent="0.25">
      <c r="A9" s="6" t="s">
        <v>18</v>
      </c>
      <c r="B9" s="5">
        <v>7289.58</v>
      </c>
      <c r="D9" s="6" t="s">
        <v>19</v>
      </c>
      <c r="E9" s="10">
        <v>879</v>
      </c>
      <c r="H9" s="6"/>
    </row>
    <row r="10" spans="1:10" x14ac:dyDescent="0.25">
      <c r="A10" s="6" t="s">
        <v>20</v>
      </c>
      <c r="B10" s="5">
        <v>28000000</v>
      </c>
      <c r="D10" s="6" t="s">
        <v>21</v>
      </c>
      <c r="E10" s="5">
        <f>E8+'20180621_Open'!E10</f>
        <v>14240.800000000001</v>
      </c>
      <c r="G10" s="6"/>
      <c r="H10" s="6" t="s">
        <v>22</v>
      </c>
      <c r="I10" s="10">
        <f>SUM(I4:I7)</f>
        <v>34</v>
      </c>
    </row>
    <row r="11" spans="1:10" x14ac:dyDescent="0.25">
      <c r="A11" s="6" t="s">
        <v>23</v>
      </c>
      <c r="B11" s="5">
        <f>B9+'20180621_Open'!B11</f>
        <v>133727.30999999997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2122.9699999999998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B12+'20180621_Open'!B13</f>
        <v>26939.02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21342361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7728816.6399999997</v>
      </c>
    </row>
    <row r="17" spans="1:14" x14ac:dyDescent="0.25">
      <c r="A17" s="12"/>
      <c r="B17" s="5"/>
      <c r="G17" s="6" t="s">
        <v>34</v>
      </c>
      <c r="H17" s="5"/>
      <c r="I17" s="11">
        <v>3335974.18</v>
      </c>
    </row>
    <row r="18" spans="1:14" x14ac:dyDescent="0.25">
      <c r="G18" s="6" t="s">
        <v>10</v>
      </c>
      <c r="H18" s="5"/>
      <c r="I18" s="11">
        <v>3914658</v>
      </c>
    </row>
    <row r="19" spans="1:14" x14ac:dyDescent="0.25">
      <c r="A19" s="5"/>
      <c r="G19" s="6" t="s">
        <v>35</v>
      </c>
      <c r="H19" s="5"/>
      <c r="I19" s="11">
        <f>I17+I18-I16</f>
        <v>-478184.45999999996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8833.07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8833.07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267.05</v>
      </c>
    </row>
    <row r="26" spans="1:14" x14ac:dyDescent="0.25">
      <c r="A26" s="6" t="s">
        <v>44</v>
      </c>
      <c r="B26" s="5">
        <f>B4+E5+I18</f>
        <v>69313222.710000008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50012.89</v>
      </c>
    </row>
    <row r="28" spans="1:14" x14ac:dyDescent="0.25">
      <c r="A28" s="6" t="s">
        <v>48</v>
      </c>
      <c r="B28" s="5">
        <f>B12+E8+I25</f>
        <v>3217.2200000000003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1857</v>
      </c>
      <c r="D34" s="6" t="s">
        <v>53</v>
      </c>
      <c r="E34" s="5">
        <v>1963417</v>
      </c>
      <c r="G34" s="6" t="s">
        <v>56</v>
      </c>
      <c r="H34" s="23">
        <v>19.11</v>
      </c>
      <c r="I34" s="6" t="s">
        <v>56</v>
      </c>
      <c r="J34" s="23">
        <v>21.79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1966</v>
      </c>
      <c r="D35" s="6" t="s">
        <v>55</v>
      </c>
      <c r="E35" s="15">
        <v>895725</v>
      </c>
      <c r="G35" s="6" t="s">
        <v>84</v>
      </c>
      <c r="H35" s="23">
        <v>20.09</v>
      </c>
      <c r="I35" s="6" t="s">
        <v>84</v>
      </c>
      <c r="J35" s="23">
        <v>21.38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1904</v>
      </c>
      <c r="D36" s="6" t="s">
        <v>57</v>
      </c>
      <c r="E36" s="15">
        <v>14455</v>
      </c>
      <c r="G36" s="6" t="s">
        <v>58</v>
      </c>
      <c r="H36" s="23">
        <v>20.13</v>
      </c>
      <c r="I36" s="6" t="s">
        <v>58</v>
      </c>
      <c r="J36" s="23">
        <v>20.77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1210</v>
      </c>
      <c r="D37" s="6" t="s">
        <v>59</v>
      </c>
      <c r="E37" s="5">
        <v>-6474</v>
      </c>
      <c r="G37" s="6" t="s">
        <v>76</v>
      </c>
      <c r="H37" s="23">
        <v>20.420000000000002</v>
      </c>
      <c r="I37" s="6" t="s">
        <v>76</v>
      </c>
      <c r="J37" s="23">
        <v>20.75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6937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3353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-3584</v>
      </c>
      <c r="D40" s="6" t="s">
        <v>64</v>
      </c>
      <c r="E40" s="5">
        <v>3269711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39623</v>
      </c>
      <c r="G41" s="6" t="s">
        <v>84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-6740</v>
      </c>
      <c r="G42" s="6" t="s">
        <v>58</v>
      </c>
      <c r="H42" s="22">
        <v>1.6E-2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2082</v>
      </c>
      <c r="D43" s="6" t="s">
        <v>67</v>
      </c>
      <c r="E43" s="5">
        <v>46362</v>
      </c>
      <c r="G43" s="6" t="s">
        <v>76</v>
      </c>
      <c r="H43" s="22">
        <v>2.5999999999999999E-2</v>
      </c>
    </row>
    <row r="44" spans="1:23" x14ac:dyDescent="0.25">
      <c r="A44" s="6" t="s">
        <v>84</v>
      </c>
      <c r="B44" s="13">
        <v>2019</v>
      </c>
      <c r="D44" s="6" t="s">
        <v>71</v>
      </c>
      <c r="E44" s="5">
        <f>E40-E45</f>
        <v>639461</v>
      </c>
    </row>
    <row r="45" spans="1:23" x14ac:dyDescent="0.25">
      <c r="A45" s="6" t="s">
        <v>58</v>
      </c>
      <c r="B45" s="13">
        <v>1871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1190</v>
      </c>
      <c r="C46" s="5"/>
      <c r="D46" s="6" t="s">
        <v>86</v>
      </c>
      <c r="E46" s="5">
        <v>3563419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7162</v>
      </c>
      <c r="C47" s="18"/>
      <c r="D47" s="6" t="s">
        <v>89</v>
      </c>
      <c r="E47" s="5">
        <f>E46-E45</f>
        <v>933169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0</v>
      </c>
      <c r="I48" s="13">
        <v>-15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0</v>
      </c>
      <c r="I49" s="13">
        <v>-25</v>
      </c>
      <c r="J49" s="13">
        <v>-83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-37</v>
      </c>
      <c r="J50" s="13">
        <v>-176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53"/>
  <sheetViews>
    <sheetView topLeftCell="A19" workbookViewId="0">
      <selection activeCell="I41" sqref="I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9988176.3100000005</v>
      </c>
      <c r="D3" s="6" t="s">
        <v>2</v>
      </c>
      <c r="E3" s="7">
        <v>13482486.529999999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60363978.210000001</v>
      </c>
      <c r="D4" s="6" t="s">
        <v>7</v>
      </c>
      <c r="E4" s="26">
        <v>3185606.1</v>
      </c>
      <c r="H4" s="6" t="s">
        <v>81</v>
      </c>
      <c r="I4" s="9">
        <v>11</v>
      </c>
      <c r="J4" s="9">
        <v>-1</v>
      </c>
    </row>
    <row r="5" spans="1:10" x14ac:dyDescent="0.25">
      <c r="A5" s="6" t="s">
        <v>9</v>
      </c>
      <c r="B5" s="5">
        <f>B4+B6</f>
        <v>105656007.44</v>
      </c>
      <c r="D5" s="6" t="s">
        <v>10</v>
      </c>
      <c r="E5" s="5">
        <v>10296880.43</v>
      </c>
      <c r="H5" s="6" t="s">
        <v>87</v>
      </c>
      <c r="I5" s="9">
        <v>4</v>
      </c>
      <c r="J5" s="9"/>
    </row>
    <row r="6" spans="1:10" x14ac:dyDescent="0.25">
      <c r="A6" s="6" t="s">
        <v>7</v>
      </c>
      <c r="B6" s="5">
        <v>45292029.229999997</v>
      </c>
      <c r="D6" s="6" t="s">
        <v>12</v>
      </c>
      <c r="E6" s="5"/>
      <c r="H6" s="6" t="s">
        <v>15</v>
      </c>
      <c r="I6" s="9">
        <v>18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1188.8</v>
      </c>
      <c r="G8" s="6"/>
      <c r="H8" s="6"/>
      <c r="I8" s="9"/>
    </row>
    <row r="9" spans="1:10" x14ac:dyDescent="0.25">
      <c r="A9" s="6" t="s">
        <v>18</v>
      </c>
      <c r="B9" s="5">
        <v>3852.92</v>
      </c>
      <c r="D9" s="6" t="s">
        <v>19</v>
      </c>
      <c r="E9" s="10">
        <v>1173</v>
      </c>
      <c r="H9" s="6"/>
    </row>
    <row r="10" spans="1:10" x14ac:dyDescent="0.25">
      <c r="A10" s="6" t="s">
        <v>20</v>
      </c>
      <c r="B10" s="5">
        <v>35300000</v>
      </c>
      <c r="D10" s="6" t="s">
        <v>21</v>
      </c>
      <c r="E10" s="5">
        <f>E8+'20180620_Open'!E10</f>
        <v>13413.6</v>
      </c>
      <c r="G10" s="6"/>
      <c r="H10" s="6" t="s">
        <v>22</v>
      </c>
      <c r="I10" s="10">
        <f>SUM(I4:I7)</f>
        <v>33</v>
      </c>
    </row>
    <row r="11" spans="1:10" x14ac:dyDescent="0.25">
      <c r="A11" s="6" t="s">
        <v>23</v>
      </c>
      <c r="B11" s="5">
        <f>B9+'20180620_Open'!B11</f>
        <v>126437.72999999997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2118.23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B12+'20180620_Open'!B13</f>
        <v>24816.05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23127961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2518487.23</v>
      </c>
    </row>
    <row r="18" spans="1:14" x14ac:dyDescent="0.25">
      <c r="G18" s="6" t="s">
        <v>10</v>
      </c>
      <c r="H18" s="5"/>
      <c r="I18" s="11">
        <v>3819321</v>
      </c>
    </row>
    <row r="19" spans="1:14" x14ac:dyDescent="0.25">
      <c r="A19" s="5"/>
      <c r="G19" s="6" t="s">
        <v>35</v>
      </c>
      <c r="H19" s="5"/>
      <c r="I19" s="11">
        <f>I17+I18-I16</f>
        <v>108991.59000000078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8566.02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8566.02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141.96</v>
      </c>
    </row>
    <row r="26" spans="1:14" x14ac:dyDescent="0.25">
      <c r="A26" s="6" t="s">
        <v>44</v>
      </c>
      <c r="B26" s="5">
        <f>B4+E5+I18</f>
        <v>74480179.640000001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46795.67</v>
      </c>
    </row>
    <row r="28" spans="1:14" x14ac:dyDescent="0.25">
      <c r="A28" s="6" t="s">
        <v>48</v>
      </c>
      <c r="B28" s="5">
        <f>B12+E8+I25</f>
        <v>3448.99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2082</v>
      </c>
      <c r="D34" s="6" t="s">
        <v>53</v>
      </c>
      <c r="E34" s="5">
        <v>-373536</v>
      </c>
      <c r="G34" s="6" t="s">
        <v>56</v>
      </c>
      <c r="H34" s="23">
        <v>21.79</v>
      </c>
      <c r="I34" s="6" t="s">
        <v>56</v>
      </c>
      <c r="J34" s="23">
        <v>26.19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2019</v>
      </c>
      <c r="D35" s="6" t="s">
        <v>55</v>
      </c>
      <c r="E35" s="15">
        <v>596472</v>
      </c>
      <c r="G35" s="6" t="s">
        <v>84</v>
      </c>
      <c r="H35" s="23">
        <v>21.38</v>
      </c>
      <c r="I35" s="6" t="s">
        <v>84</v>
      </c>
      <c r="J35" s="23">
        <v>24.02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1871</v>
      </c>
      <c r="D36" s="6" t="s">
        <v>57</v>
      </c>
      <c r="E36" s="15">
        <v>15744</v>
      </c>
      <c r="G36" s="6" t="s">
        <v>58</v>
      </c>
      <c r="H36" s="23">
        <v>20.77</v>
      </c>
      <c r="I36" s="6" t="s">
        <v>58</v>
      </c>
      <c r="J36" s="23">
        <v>22.42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1190</v>
      </c>
      <c r="D37" s="6" t="s">
        <v>59</v>
      </c>
      <c r="E37" s="5">
        <v>-4661</v>
      </c>
      <c r="G37" s="6" t="s">
        <v>76</v>
      </c>
      <c r="H37" s="23">
        <v>20.75</v>
      </c>
      <c r="I37" s="6" t="s">
        <v>76</v>
      </c>
      <c r="J37" s="23">
        <v>21.8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7162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3545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-3617</v>
      </c>
      <c r="D40" s="6" t="s">
        <v>64</v>
      </c>
      <c r="E40" s="5">
        <v>3230089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-24072</v>
      </c>
      <c r="G41" s="6" t="s">
        <v>84</v>
      </c>
      <c r="H41" s="22">
        <v>5.0000000000000001E-3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17182</v>
      </c>
      <c r="G42" s="6" t="s">
        <v>58</v>
      </c>
      <c r="H42" s="22">
        <v>0.02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2312</v>
      </c>
      <c r="D43" s="6" t="s">
        <v>67</v>
      </c>
      <c r="E43" s="5">
        <v>-41254</v>
      </c>
      <c r="G43" s="6" t="s">
        <v>76</v>
      </c>
      <c r="H43" s="22">
        <v>3.2000000000000001E-2</v>
      </c>
    </row>
    <row r="44" spans="1:23" x14ac:dyDescent="0.25">
      <c r="A44" s="6" t="s">
        <v>84</v>
      </c>
      <c r="B44" s="13">
        <v>1672</v>
      </c>
      <c r="D44" s="6" t="s">
        <v>71</v>
      </c>
      <c r="E44" s="5">
        <f>E40-E45</f>
        <v>599839</v>
      </c>
    </row>
    <row r="45" spans="1:23" x14ac:dyDescent="0.25">
      <c r="A45" s="6" t="s">
        <v>58</v>
      </c>
      <c r="B45" s="13">
        <v>1585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1144</v>
      </c>
      <c r="C46" s="5"/>
      <c r="D46" s="6" t="s">
        <v>86</v>
      </c>
      <c r="E46" s="5">
        <v>3601652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6713</v>
      </c>
      <c r="C47" s="18"/>
      <c r="D47" s="6" t="s">
        <v>89</v>
      </c>
      <c r="E47" s="5">
        <f>E46-E45</f>
        <v>971402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-13</v>
      </c>
      <c r="J48" s="13">
        <v>-38</v>
      </c>
    </row>
    <row r="49" spans="1:10" x14ac:dyDescent="0.25">
      <c r="A49" s="14"/>
      <c r="B49" s="5"/>
      <c r="E49" s="15"/>
      <c r="F49" s="13"/>
      <c r="G49" s="6" t="s">
        <v>58</v>
      </c>
      <c r="H49" s="13">
        <v>-4</v>
      </c>
      <c r="I49" s="13">
        <v>-24</v>
      </c>
      <c r="J49" s="13">
        <v>-83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-4</v>
      </c>
      <c r="I50" s="13">
        <v>-38</v>
      </c>
      <c r="J50" s="13">
        <v>-180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3"/>
  <sheetViews>
    <sheetView topLeftCell="A37" workbookViewId="0">
      <selection activeCell="E41" sqref="E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19905998.289999999</v>
      </c>
      <c r="D3" s="6" t="s">
        <v>2</v>
      </c>
      <c r="E3" s="7">
        <v>15271597.859999999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56265512.530000001</v>
      </c>
      <c r="D4" s="6" t="s">
        <v>7</v>
      </c>
      <c r="E4" s="26">
        <v>6126166.96</v>
      </c>
      <c r="H4" s="6" t="s">
        <v>81</v>
      </c>
      <c r="I4" s="9">
        <v>10</v>
      </c>
      <c r="J4" s="9">
        <v>-3</v>
      </c>
    </row>
    <row r="5" spans="1:10" x14ac:dyDescent="0.25">
      <c r="A5" s="6" t="s">
        <v>9</v>
      </c>
      <c r="B5" s="5">
        <f>B4+B6</f>
        <v>104174607.27000001</v>
      </c>
      <c r="D5" s="6" t="s">
        <v>10</v>
      </c>
      <c r="E5" s="5">
        <v>9145430.9000000004</v>
      </c>
      <c r="H5" s="6" t="s">
        <v>87</v>
      </c>
      <c r="I5" s="9">
        <v>7</v>
      </c>
      <c r="J5" s="9"/>
    </row>
    <row r="6" spans="1:10" x14ac:dyDescent="0.25">
      <c r="A6" s="6" t="s">
        <v>7</v>
      </c>
      <c r="B6" s="5">
        <v>47909094.740000002</v>
      </c>
      <c r="D6" s="6" t="s">
        <v>12</v>
      </c>
      <c r="E6" s="5"/>
      <c r="H6" s="6" t="s">
        <v>15</v>
      </c>
      <c r="I6" s="9">
        <v>19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2016</v>
      </c>
      <c r="G8" s="6"/>
      <c r="H8" s="6"/>
      <c r="I8" s="9"/>
    </row>
    <row r="9" spans="1:10" x14ac:dyDescent="0.25">
      <c r="A9" s="6" t="s">
        <v>18</v>
      </c>
      <c r="B9" s="5">
        <v>3096.45</v>
      </c>
      <c r="D9" s="6" t="s">
        <v>19</v>
      </c>
      <c r="E9" s="10">
        <v>1953</v>
      </c>
      <c r="H9" s="6"/>
    </row>
    <row r="10" spans="1:10" x14ac:dyDescent="0.25">
      <c r="A10" s="6" t="s">
        <v>20</v>
      </c>
      <c r="B10" s="5">
        <v>28000000</v>
      </c>
      <c r="D10" s="6" t="s">
        <v>21</v>
      </c>
      <c r="E10" s="5">
        <f>E8+'20180619_Open'!E10</f>
        <v>12224.800000000001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B9+'20180619_Open'!B11</f>
        <v>122584.80999999997</v>
      </c>
      <c r="D11" s="6"/>
      <c r="E11" s="5"/>
      <c r="G11" s="6"/>
      <c r="H11" s="6" t="s">
        <v>24</v>
      </c>
      <c r="I11" s="10">
        <f>SUM(J4:J7)</f>
        <v>-10</v>
      </c>
    </row>
    <row r="12" spans="1:10" x14ac:dyDescent="0.25">
      <c r="A12" s="6" t="s">
        <v>16</v>
      </c>
      <c r="B12" s="7">
        <v>2934.78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B12+'20180619_Open'!B13</f>
        <v>22697.82</v>
      </c>
      <c r="E13" s="5"/>
      <c r="G13" s="6"/>
      <c r="H13" s="6" t="s">
        <v>28</v>
      </c>
      <c r="I13" s="11">
        <v>27556140</v>
      </c>
    </row>
    <row r="14" spans="1:10" x14ac:dyDescent="0.25">
      <c r="A14" s="6" t="s">
        <v>29</v>
      </c>
      <c r="B14" s="10">
        <v>21541161</v>
      </c>
      <c r="G14" s="6"/>
      <c r="H14" s="6" t="s">
        <v>30</v>
      </c>
      <c r="I14" s="11">
        <v>-7655100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19901040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1652799.19</v>
      </c>
    </row>
    <row r="18" spans="1:14" x14ac:dyDescent="0.25">
      <c r="G18" s="6" t="s">
        <v>10</v>
      </c>
      <c r="H18" s="5"/>
      <c r="I18" s="11">
        <v>4156191</v>
      </c>
    </row>
    <row r="19" spans="1:14" x14ac:dyDescent="0.25">
      <c r="A19" s="5"/>
      <c r="G19" s="6" t="s">
        <v>35</v>
      </c>
      <c r="H19" s="5"/>
      <c r="I19" s="11">
        <f>I17+I18-I16</f>
        <v>-419826.45000000019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8424.06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8424.06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896.11</v>
      </c>
    </row>
    <row r="26" spans="1:14" x14ac:dyDescent="0.25">
      <c r="A26" s="6" t="s">
        <v>44</v>
      </c>
      <c r="B26" s="5">
        <f>B4+E5+I18</f>
        <v>69567134.430000007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43346.68</v>
      </c>
    </row>
    <row r="28" spans="1:14" x14ac:dyDescent="0.25">
      <c r="A28" s="6" t="s">
        <v>48</v>
      </c>
      <c r="B28" s="5">
        <f>B12+E8+I25</f>
        <v>5846.89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2312</v>
      </c>
      <c r="D34" s="6" t="s">
        <v>53</v>
      </c>
      <c r="E34" s="5">
        <v>326166</v>
      </c>
      <c r="G34" s="6" t="s">
        <v>56</v>
      </c>
      <c r="H34" s="23">
        <v>26.19</v>
      </c>
      <c r="I34" s="6" t="s">
        <v>56</v>
      </c>
      <c r="J34" s="23">
        <v>22.31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1672</v>
      </c>
      <c r="D35" s="6" t="s">
        <v>55</v>
      </c>
      <c r="E35" s="15">
        <v>589682</v>
      </c>
      <c r="G35" s="6" t="s">
        <v>84</v>
      </c>
      <c r="H35" s="23">
        <v>24.02</v>
      </c>
      <c r="I35" s="6" t="s">
        <v>84</v>
      </c>
      <c r="J35" s="23">
        <v>20.2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1585</v>
      </c>
      <c r="D36" s="6" t="s">
        <v>57</v>
      </c>
      <c r="E36" s="15">
        <v>15169</v>
      </c>
      <c r="G36" s="6" t="s">
        <v>58</v>
      </c>
      <c r="H36" s="23">
        <v>22.42</v>
      </c>
      <c r="I36" s="6" t="s">
        <v>58</v>
      </c>
      <c r="J36" s="23">
        <v>19.04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1144</v>
      </c>
      <c r="D37" s="6" t="s">
        <v>59</v>
      </c>
      <c r="E37" s="5">
        <v>-5345</v>
      </c>
      <c r="G37" s="6" t="s">
        <v>76</v>
      </c>
      <c r="H37" s="23">
        <v>21.8</v>
      </c>
      <c r="I37" s="6" t="s">
        <v>76</v>
      </c>
      <c r="J37" s="23">
        <v>19.11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6713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3349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-3364</v>
      </c>
      <c r="D40" s="6" t="s">
        <v>64</v>
      </c>
      <c r="E40" s="5">
        <v>3254161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145471</v>
      </c>
      <c r="G41" s="6" t="s">
        <v>84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42754</v>
      </c>
      <c r="G42" s="6" t="s">
        <v>58</v>
      </c>
      <c r="H42" s="22">
        <v>1.4E-2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2474</v>
      </c>
      <c r="D43" s="6" t="s">
        <v>67</v>
      </c>
      <c r="E43" s="5">
        <v>102716</v>
      </c>
      <c r="G43" s="6" t="s">
        <v>76</v>
      </c>
      <c r="H43" s="22">
        <v>2.5000000000000001E-2</v>
      </c>
    </row>
    <row r="44" spans="1:23" x14ac:dyDescent="0.25">
      <c r="A44" s="6" t="s">
        <v>84</v>
      </c>
      <c r="B44" s="13">
        <v>1907</v>
      </c>
      <c r="D44" s="6" t="s">
        <v>71</v>
      </c>
      <c r="E44" s="5">
        <f>E40-E45</f>
        <v>623911</v>
      </c>
    </row>
    <row r="45" spans="1:23" x14ac:dyDescent="0.25">
      <c r="A45" s="6" t="s">
        <v>58</v>
      </c>
      <c r="B45" s="13">
        <v>1544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1033</v>
      </c>
      <c r="C46" s="5"/>
      <c r="D46" s="6" t="s">
        <v>86</v>
      </c>
      <c r="E46" s="5">
        <v>3484409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6958</v>
      </c>
      <c r="C47" s="18"/>
      <c r="D47" s="6" t="s">
        <v>89</v>
      </c>
      <c r="E47" s="5">
        <f>E46-E45</f>
        <v>854159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0</v>
      </c>
      <c r="J48" s="13">
        <v>-20</v>
      </c>
    </row>
    <row r="49" spans="1:10" x14ac:dyDescent="0.25">
      <c r="A49" s="14"/>
      <c r="B49" s="5"/>
      <c r="E49" s="15"/>
      <c r="F49" s="13"/>
      <c r="G49" s="6" t="s">
        <v>58</v>
      </c>
      <c r="H49" s="13">
        <v>-8</v>
      </c>
      <c r="I49" s="13">
        <v>-22</v>
      </c>
      <c r="J49" s="13">
        <v>-90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-8</v>
      </c>
      <c r="I50" s="13">
        <v>-32</v>
      </c>
      <c r="J50" s="13">
        <v>-155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3"/>
  <sheetViews>
    <sheetView topLeftCell="A34" workbookViewId="0">
      <selection activeCell="E4" sqref="E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12409560.57</v>
      </c>
      <c r="D3" s="6" t="s">
        <v>2</v>
      </c>
      <c r="E3" s="7">
        <v>13972253.470000001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67499421.159999996</v>
      </c>
      <c r="D4" s="6" t="s">
        <v>7</v>
      </c>
      <c r="E4" s="26">
        <v>3084525.92</v>
      </c>
      <c r="H4" s="6" t="s">
        <v>81</v>
      </c>
      <c r="I4" s="9">
        <v>13</v>
      </c>
      <c r="J4" s="9">
        <v>-3</v>
      </c>
    </row>
    <row r="5" spans="1:10" x14ac:dyDescent="0.25">
      <c r="A5" s="6" t="s">
        <v>9</v>
      </c>
      <c r="B5" s="5">
        <f>B4+B6</f>
        <v>106911613.22999999</v>
      </c>
      <c r="D5" s="6" t="s">
        <v>10</v>
      </c>
      <c r="E5" s="5">
        <v>10887727.550000001</v>
      </c>
      <c r="H5" s="6" t="s">
        <v>87</v>
      </c>
      <c r="I5" s="9"/>
      <c r="J5" s="9"/>
    </row>
    <row r="6" spans="1:10" x14ac:dyDescent="0.25">
      <c r="A6" s="6" t="s">
        <v>7</v>
      </c>
      <c r="B6" s="5">
        <v>39412192.07</v>
      </c>
      <c r="D6" s="6" t="s">
        <v>12</v>
      </c>
      <c r="E6" s="5"/>
      <c r="H6" s="6" t="s">
        <v>15</v>
      </c>
      <c r="I6" s="9">
        <v>17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516</v>
      </c>
      <c r="G8" s="6"/>
      <c r="H8" s="6"/>
      <c r="I8" s="9"/>
    </row>
    <row r="9" spans="1:10" x14ac:dyDescent="0.25">
      <c r="A9" s="6" t="s">
        <v>18</v>
      </c>
      <c r="B9" s="5">
        <v>2631.5</v>
      </c>
      <c r="D9" s="6" t="s">
        <v>19</v>
      </c>
      <c r="E9" s="10">
        <v>531</v>
      </c>
      <c r="H9" s="6"/>
    </row>
    <row r="10" spans="1:10" x14ac:dyDescent="0.25">
      <c r="A10" s="6" t="s">
        <v>20</v>
      </c>
      <c r="B10" s="5">
        <v>27002631.5</v>
      </c>
      <c r="D10" s="6" t="s">
        <v>21</v>
      </c>
      <c r="E10" s="5">
        <f>E8+'20180615_Open'!E10</f>
        <v>10208.800000000001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B9+'20180615_Open'!B11</f>
        <v>119488.35999999997</v>
      </c>
      <c r="D11" s="6"/>
      <c r="E11" s="5"/>
      <c r="G11" s="6"/>
      <c r="H11" s="6" t="s">
        <v>24</v>
      </c>
      <c r="I11" s="10">
        <f>SUM(J4:J7)</f>
        <v>-3</v>
      </c>
    </row>
    <row r="12" spans="1:10" x14ac:dyDescent="0.25">
      <c r="A12" s="6" t="s">
        <v>16</v>
      </c>
      <c r="B12" s="7">
        <v>1591.88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B12+'20180615_Open'!B13</f>
        <v>19763.04</v>
      </c>
      <c r="E13" s="5"/>
      <c r="G13" s="6"/>
      <c r="H13" s="6" t="s">
        <v>28</v>
      </c>
      <c r="I13" s="11">
        <v>23754900</v>
      </c>
    </row>
    <row r="14" spans="1:10" x14ac:dyDescent="0.25">
      <c r="A14" s="6" t="s">
        <v>29</v>
      </c>
      <c r="B14" s="10">
        <v>25205161</v>
      </c>
      <c r="G14" s="6"/>
      <c r="H14" s="6" t="s">
        <v>30</v>
      </c>
      <c r="I14" s="11">
        <v>-2376000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21378900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2353715.2999999998</v>
      </c>
    </row>
    <row r="18" spans="1:14" x14ac:dyDescent="0.25">
      <c r="G18" s="6" t="s">
        <v>10</v>
      </c>
      <c r="H18" s="5"/>
      <c r="I18" s="11">
        <v>3574692</v>
      </c>
    </row>
    <row r="19" spans="1:14" x14ac:dyDescent="0.25">
      <c r="A19" s="5"/>
      <c r="G19" s="6" t="s">
        <v>35</v>
      </c>
      <c r="H19" s="5"/>
      <c r="I19" s="11">
        <f>I17+I18-I16</f>
        <v>-300409.33999999985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7527.95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7527.95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438.2</v>
      </c>
    </row>
    <row r="26" spans="1:14" x14ac:dyDescent="0.25">
      <c r="A26" s="6" t="s">
        <v>44</v>
      </c>
      <c r="B26" s="5">
        <f>B4+E5+I18</f>
        <v>81961840.709999993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37499.79</v>
      </c>
    </row>
    <row r="28" spans="1:14" x14ac:dyDescent="0.25">
      <c r="A28" s="6" t="s">
        <v>48</v>
      </c>
      <c r="B28" s="5">
        <f>B12+E8+I25</f>
        <v>2546.08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2474</v>
      </c>
      <c r="D34" s="6" t="s">
        <v>53</v>
      </c>
      <c r="E34" s="5">
        <v>1356979</v>
      </c>
      <c r="G34" s="6" t="s">
        <v>56</v>
      </c>
      <c r="H34" s="23">
        <v>22.31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1907</v>
      </c>
      <c r="D35" s="6" t="s">
        <v>55</v>
      </c>
      <c r="E35" s="15">
        <v>758128</v>
      </c>
      <c r="G35" s="6" t="s">
        <v>84</v>
      </c>
      <c r="H35" s="23">
        <v>20.2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1544</v>
      </c>
      <c r="D36" s="6" t="s">
        <v>57</v>
      </c>
      <c r="E36" s="15">
        <v>15643</v>
      </c>
      <c r="G36" s="6" t="s">
        <v>58</v>
      </c>
      <c r="H36" s="23">
        <v>19.04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1033</v>
      </c>
      <c r="D37" s="6" t="s">
        <v>59</v>
      </c>
      <c r="E37" s="5">
        <v>-4699</v>
      </c>
      <c r="G37" s="6" t="s">
        <v>76</v>
      </c>
      <c r="H37" s="23">
        <v>19.11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6958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3538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-3420</v>
      </c>
      <c r="D40" s="6" t="s">
        <v>64</v>
      </c>
      <c r="E40" s="5">
        <v>3108690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50910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22760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2575</v>
      </c>
      <c r="D43" s="6" t="s">
        <v>67</v>
      </c>
      <c r="E43" s="5">
        <v>28150</v>
      </c>
      <c r="G43" s="6" t="s">
        <v>76</v>
      </c>
      <c r="H43" s="22">
        <v>3.7999999999999999E-2</v>
      </c>
    </row>
    <row r="44" spans="1:23" x14ac:dyDescent="0.25">
      <c r="A44" s="6" t="s">
        <v>84</v>
      </c>
      <c r="B44" s="13">
        <v>1698</v>
      </c>
      <c r="D44" s="6" t="s">
        <v>71</v>
      </c>
      <c r="E44" s="5">
        <f>E40-E45</f>
        <v>478440</v>
      </c>
    </row>
    <row r="45" spans="1:23" x14ac:dyDescent="0.25">
      <c r="A45" s="6" t="s">
        <v>58</v>
      </c>
      <c r="B45" s="13">
        <v>1490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1068</v>
      </c>
      <c r="C46" s="5"/>
      <c r="D46" s="6" t="s">
        <v>86</v>
      </c>
      <c r="E46" s="5">
        <v>3538432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6831</v>
      </c>
      <c r="C47" s="18"/>
      <c r="D47" s="6" t="s">
        <v>89</v>
      </c>
      <c r="E47" s="5">
        <f>E46-E45</f>
        <v>908182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0</v>
      </c>
      <c r="I48" s="13">
        <v>0</v>
      </c>
      <c r="J48" s="13">
        <v>0</v>
      </c>
    </row>
    <row r="49" spans="1:10" x14ac:dyDescent="0.25">
      <c r="A49" s="14"/>
      <c r="B49" s="5"/>
      <c r="E49" s="15"/>
      <c r="F49" s="13"/>
      <c r="G49" s="6" t="s">
        <v>58</v>
      </c>
      <c r="H49" s="13">
        <v>1</v>
      </c>
      <c r="I49" s="13">
        <v>-27</v>
      </c>
      <c r="J49" s="13">
        <v>-82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-48</v>
      </c>
      <c r="J50" s="13">
        <v>-163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3"/>
  <sheetViews>
    <sheetView topLeftCell="A34" workbookViewId="0">
      <selection activeCell="E48" sqref="E4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12915150.960000001</v>
      </c>
      <c r="D3" s="6" t="s">
        <v>2</v>
      </c>
      <c r="E3" s="7">
        <v>11884987.210000001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66897365.68</v>
      </c>
      <c r="D4" s="6" t="s">
        <v>7</v>
      </c>
      <c r="E4" s="26">
        <v>1299675.5</v>
      </c>
      <c r="H4" s="6" t="s">
        <v>13</v>
      </c>
      <c r="I4" s="9">
        <v>6</v>
      </c>
      <c r="J4" s="9">
        <v>-2</v>
      </c>
    </row>
    <row r="5" spans="1:10" x14ac:dyDescent="0.25">
      <c r="A5" s="6" t="s">
        <v>9</v>
      </c>
      <c r="B5" s="5">
        <f>B4+B6</f>
        <v>108821898.53999999</v>
      </c>
      <c r="D5" s="6" t="s">
        <v>10</v>
      </c>
      <c r="E5" s="5">
        <v>10585311.710000001</v>
      </c>
      <c r="H5" s="6" t="s">
        <v>81</v>
      </c>
      <c r="I5" s="9">
        <v>12</v>
      </c>
      <c r="J5" s="9"/>
    </row>
    <row r="6" spans="1:10" x14ac:dyDescent="0.25">
      <c r="A6" s="6" t="s">
        <v>7</v>
      </c>
      <c r="B6" s="5">
        <v>41924532.859999999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379.2</v>
      </c>
      <c r="G8" s="6"/>
      <c r="H8" s="6"/>
      <c r="I8" s="9"/>
    </row>
    <row r="9" spans="1:10" x14ac:dyDescent="0.25">
      <c r="A9" s="6" t="s">
        <v>18</v>
      </c>
      <c r="B9" s="5">
        <v>9381.9</v>
      </c>
      <c r="D9" s="6" t="s">
        <v>19</v>
      </c>
      <c r="E9" s="10">
        <v>573</v>
      </c>
      <c r="H9" s="6"/>
    </row>
    <row r="10" spans="1:10" x14ac:dyDescent="0.25">
      <c r="A10" s="6" t="s">
        <v>20</v>
      </c>
      <c r="B10" s="5">
        <v>29000000</v>
      </c>
      <c r="D10" s="6" t="s">
        <v>21</v>
      </c>
      <c r="E10" s="5">
        <f>E8+'20180614_Open'!E10</f>
        <v>9692.8000000000011</v>
      </c>
      <c r="G10" s="6"/>
      <c r="H10" s="6" t="s">
        <v>22</v>
      </c>
      <c r="I10" s="10">
        <f>SUM(I4:I7)</f>
        <v>31</v>
      </c>
    </row>
    <row r="11" spans="1:10" x14ac:dyDescent="0.25">
      <c r="A11" s="6" t="s">
        <v>23</v>
      </c>
      <c r="B11" s="5">
        <f>B9+'20180614_Open'!B11</f>
        <v>116856.85999999997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1466.4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B12+'20180614_Open'!B13</f>
        <v>18171.16</v>
      </c>
      <c r="E13" s="5"/>
      <c r="G13" s="6"/>
      <c r="H13" s="6" t="s">
        <v>28</v>
      </c>
      <c r="I13" s="11">
        <v>24669180</v>
      </c>
    </row>
    <row r="14" spans="1:10" x14ac:dyDescent="0.25">
      <c r="A14" s="6" t="s">
        <v>29</v>
      </c>
      <c r="B14" s="10">
        <v>25008361</v>
      </c>
      <c r="G14" s="6"/>
      <c r="H14" s="6" t="s">
        <v>30</v>
      </c>
      <c r="I14" s="11">
        <v>-5581260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19087920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2239378.66</v>
      </c>
    </row>
    <row r="18" spans="1:14" x14ac:dyDescent="0.25">
      <c r="G18" s="6" t="s">
        <v>10</v>
      </c>
      <c r="H18" s="5"/>
      <c r="I18" s="11">
        <v>3703185</v>
      </c>
    </row>
    <row r="19" spans="1:14" x14ac:dyDescent="0.25">
      <c r="A19" s="5"/>
      <c r="G19" s="6" t="s">
        <v>35</v>
      </c>
      <c r="H19" s="5"/>
      <c r="I19" s="11">
        <f>I17+I18-I16</f>
        <v>-286252.97999999952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7089.75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7089.75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184.39</v>
      </c>
    </row>
    <row r="26" spans="1:14" x14ac:dyDescent="0.25">
      <c r="A26" s="6" t="s">
        <v>44</v>
      </c>
      <c r="B26" s="5">
        <f>B4+E5+I18</f>
        <v>81185862.390000001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34953.71</v>
      </c>
    </row>
    <row r="28" spans="1:14" x14ac:dyDescent="0.25">
      <c r="A28" s="6" t="s">
        <v>48</v>
      </c>
      <c r="B28" s="5">
        <f>B12+E8+I25</f>
        <v>2029.9900000000002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2575</v>
      </c>
      <c r="D34" s="6" t="s">
        <v>53</v>
      </c>
      <c r="E34" s="5">
        <v>650982</v>
      </c>
      <c r="G34" s="6" t="s">
        <v>56</v>
      </c>
      <c r="H34" s="23">
        <v>21.73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1698</v>
      </c>
      <c r="D35" s="6" t="s">
        <v>55</v>
      </c>
      <c r="E35" s="15">
        <v>738389</v>
      </c>
      <c r="G35" s="6" t="s">
        <v>84</v>
      </c>
      <c r="H35" s="23">
        <v>19.52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1490</v>
      </c>
      <c r="D36" s="6" t="s">
        <v>57</v>
      </c>
      <c r="E36" s="15">
        <v>13704</v>
      </c>
      <c r="G36" s="6" t="s">
        <v>58</v>
      </c>
      <c r="H36" s="23">
        <v>18.739999999999998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1068</v>
      </c>
      <c r="D37" s="6" t="s">
        <v>59</v>
      </c>
      <c r="E37" s="5">
        <v>-4428</v>
      </c>
      <c r="G37" s="6" t="s">
        <v>76</v>
      </c>
      <c r="H37" s="23">
        <v>18.84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6831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3469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-3362</v>
      </c>
      <c r="D40" s="6" t="s">
        <v>64</v>
      </c>
      <c r="E40" s="5">
        <v>3057780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16901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29940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2325</v>
      </c>
      <c r="D43" s="6" t="s">
        <v>67</v>
      </c>
      <c r="E43" s="5">
        <v>-13040</v>
      </c>
      <c r="G43" s="6" t="s">
        <v>76</v>
      </c>
      <c r="H43" s="22">
        <v>4.7E-2</v>
      </c>
    </row>
    <row r="44" spans="1:23" x14ac:dyDescent="0.25">
      <c r="A44" s="6" t="s">
        <v>84</v>
      </c>
      <c r="B44" s="13">
        <v>1583</v>
      </c>
      <c r="D44" s="6" t="s">
        <v>71</v>
      </c>
      <c r="E44" s="5">
        <f>E40-E45</f>
        <v>427530</v>
      </c>
    </row>
    <row r="45" spans="1:23" x14ac:dyDescent="0.25">
      <c r="A45" s="6" t="s">
        <v>58</v>
      </c>
      <c r="B45" s="13">
        <v>1365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1005</v>
      </c>
      <c r="C46" s="5"/>
      <c r="D46" s="6" t="s">
        <v>86</v>
      </c>
      <c r="E46" s="5">
        <v>3561588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6278</v>
      </c>
      <c r="C47" s="18"/>
      <c r="D47" s="6" t="s">
        <v>89</v>
      </c>
      <c r="E47" s="5">
        <f>E46-E45</f>
        <v>931338</v>
      </c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0</v>
      </c>
      <c r="I48" s="13">
        <v>0</v>
      </c>
      <c r="J48" s="13">
        <v>0</v>
      </c>
    </row>
    <row r="49" spans="1:10" x14ac:dyDescent="0.25">
      <c r="A49" s="14"/>
      <c r="B49" s="5"/>
      <c r="E49" s="15"/>
      <c r="F49" s="13"/>
      <c r="G49" s="6" t="s">
        <v>58</v>
      </c>
      <c r="H49" s="13">
        <v>6</v>
      </c>
      <c r="I49" s="13">
        <v>-32</v>
      </c>
      <c r="J49" s="13">
        <v>-70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9</v>
      </c>
      <c r="I50" s="13">
        <v>-54</v>
      </c>
      <c r="J50" s="13">
        <v>-157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3"/>
  <sheetViews>
    <sheetView topLeftCell="A37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13591218.9</v>
      </c>
      <c r="D3" s="6" t="s">
        <v>2</v>
      </c>
      <c r="E3" s="7">
        <v>11090055.59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61151822.189999998</v>
      </c>
      <c r="D4" s="6" t="s">
        <v>7</v>
      </c>
      <c r="E4" s="26">
        <v>1740333.91</v>
      </c>
      <c r="H4" s="6" t="s">
        <v>13</v>
      </c>
      <c r="I4" s="9">
        <v>5</v>
      </c>
      <c r="J4" s="9">
        <v>-1</v>
      </c>
    </row>
    <row r="5" spans="1:10" x14ac:dyDescent="0.25">
      <c r="A5" s="6" t="s">
        <v>9</v>
      </c>
      <c r="B5" s="5">
        <f>B4+B6</f>
        <v>109746024.34999999</v>
      </c>
      <c r="D5" s="6" t="s">
        <v>10</v>
      </c>
      <c r="E5" s="5">
        <v>9349721.6799999997</v>
      </c>
      <c r="H5" s="6" t="s">
        <v>81</v>
      </c>
      <c r="I5" s="9">
        <v>12</v>
      </c>
      <c r="J5" s="9"/>
    </row>
    <row r="6" spans="1:10" x14ac:dyDescent="0.25">
      <c r="A6" s="6" t="s">
        <v>7</v>
      </c>
      <c r="B6" s="5">
        <v>48594202.159999996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188.8</v>
      </c>
      <c r="G8" s="6"/>
      <c r="H8" s="6"/>
      <c r="I8" s="9"/>
    </row>
    <row r="9" spans="1:10" x14ac:dyDescent="0.25">
      <c r="A9" s="6" t="s">
        <v>18</v>
      </c>
      <c r="B9" s="5">
        <v>2983.26</v>
      </c>
      <c r="D9" s="6" t="s">
        <v>19</v>
      </c>
      <c r="E9" s="10">
        <v>211</v>
      </c>
      <c r="H9" s="6"/>
    </row>
    <row r="10" spans="1:10" x14ac:dyDescent="0.25">
      <c r="A10" s="6" t="s">
        <v>20</v>
      </c>
      <c r="B10" s="5">
        <v>35000000</v>
      </c>
      <c r="D10" s="6" t="s">
        <v>21</v>
      </c>
      <c r="E10" s="5">
        <f>E8+'20180613_Open'!E10</f>
        <v>9313.6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B9+'20180613_Open'!B11</f>
        <v>107474.95999999998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1523.02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B12+'20180613_Open'!B13</f>
        <v>16704.759999999998</v>
      </c>
      <c r="E13" s="5"/>
      <c r="G13" s="6"/>
      <c r="H13" s="6" t="s">
        <v>28</v>
      </c>
      <c r="I13" s="11">
        <v>23809380</v>
      </c>
    </row>
    <row r="14" spans="1:10" x14ac:dyDescent="0.25">
      <c r="A14" s="6" t="s">
        <v>29</v>
      </c>
      <c r="B14" s="10">
        <v>22886161</v>
      </c>
      <c r="G14" s="6"/>
      <c r="H14" s="6" t="s">
        <v>30</v>
      </c>
      <c r="I14" s="11">
        <v>-4764000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19045380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2316353.0499999998</v>
      </c>
    </row>
    <row r="18" spans="1:14" x14ac:dyDescent="0.25">
      <c r="G18" s="6" t="s">
        <v>10</v>
      </c>
      <c r="H18" s="5"/>
      <c r="I18" s="11">
        <v>3571407</v>
      </c>
    </row>
    <row r="19" spans="1:14" x14ac:dyDescent="0.25">
      <c r="A19" s="5"/>
      <c r="G19" s="6" t="s">
        <v>35</v>
      </c>
      <c r="H19" s="5"/>
      <c r="I19" s="11">
        <f>I17+I18-I16</f>
        <v>-341056.58999999985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6905.36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6905.36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570.45000000000005</v>
      </c>
    </row>
    <row r="26" spans="1:14" x14ac:dyDescent="0.25">
      <c r="A26" s="6" t="s">
        <v>44</v>
      </c>
      <c r="B26" s="5">
        <f>B4+E5+I18</f>
        <v>74072950.870000005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32923.72</v>
      </c>
    </row>
    <row r="28" spans="1:14" x14ac:dyDescent="0.25">
      <c r="A28" s="6" t="s">
        <v>48</v>
      </c>
      <c r="B28" s="5">
        <f>B12+E8+I25</f>
        <v>2282.27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2325</v>
      </c>
      <c r="D34" s="6" t="s">
        <v>53</v>
      </c>
      <c r="E34" s="5">
        <v>957246</v>
      </c>
      <c r="G34" s="6" t="s">
        <v>56</v>
      </c>
      <c r="H34" s="23">
        <v>20.74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1583</v>
      </c>
      <c r="D35" s="6" t="s">
        <v>55</v>
      </c>
      <c r="E35" s="15">
        <v>976139</v>
      </c>
      <c r="G35" s="6" t="s">
        <v>84</v>
      </c>
      <c r="H35" s="23">
        <v>18.75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1365</v>
      </c>
      <c r="D36" s="6" t="s">
        <v>57</v>
      </c>
      <c r="E36" s="15">
        <v>19488</v>
      </c>
      <c r="G36" s="6" t="s">
        <v>58</v>
      </c>
      <c r="H36" s="23">
        <v>28.28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1005</v>
      </c>
      <c r="D37" s="6" t="s">
        <v>59</v>
      </c>
      <c r="E37" s="5">
        <v>-7707</v>
      </c>
      <c r="G37" s="6" t="s">
        <v>76</v>
      </c>
      <c r="H37" s="23">
        <v>18.600000000000001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6278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3242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-3036</v>
      </c>
      <c r="D40" s="6" t="s">
        <v>64</v>
      </c>
      <c r="E40" s="5">
        <v>3040879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-7707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16516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2316</v>
      </c>
      <c r="D43" s="6" t="s">
        <v>67</v>
      </c>
      <c r="E43" s="5">
        <v>-24223</v>
      </c>
      <c r="G43" s="6" t="s">
        <v>76</v>
      </c>
      <c r="H43" s="22">
        <v>4.7E-2</v>
      </c>
    </row>
    <row r="44" spans="1:23" x14ac:dyDescent="0.25">
      <c r="A44" s="6" t="s">
        <v>84</v>
      </c>
      <c r="B44" s="13">
        <v>1563</v>
      </c>
      <c r="D44" s="6" t="s">
        <v>71</v>
      </c>
      <c r="E44" s="5">
        <f>E40-E45</f>
        <v>410629</v>
      </c>
    </row>
    <row r="45" spans="1:23" x14ac:dyDescent="0.25">
      <c r="A45" s="6" t="s">
        <v>58</v>
      </c>
      <c r="B45" s="13">
        <v>1364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866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6109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-44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-15</v>
      </c>
      <c r="I49" s="13">
        <v>-64</v>
      </c>
      <c r="J49" s="13">
        <v>-117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-12</v>
      </c>
      <c r="I50" s="13">
        <v>-82</v>
      </c>
      <c r="J50" s="13">
        <v>-207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31"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26">
        <v>15557330.17</v>
      </c>
      <c r="D3" s="6" t="s">
        <v>2</v>
      </c>
      <c r="E3" s="7">
        <v>16725049.15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61752503.299999997</v>
      </c>
      <c r="D4" s="6" t="s">
        <v>7</v>
      </c>
      <c r="E4" s="26">
        <v>6840946.5499999998</v>
      </c>
      <c r="H4" s="6" t="s">
        <v>87</v>
      </c>
      <c r="I4" s="9">
        <v>16</v>
      </c>
      <c r="J4" s="9">
        <v>-4</v>
      </c>
    </row>
    <row r="5" spans="1:10" x14ac:dyDescent="0.25">
      <c r="A5" s="6" t="s">
        <v>9</v>
      </c>
      <c r="B5" s="5">
        <f>B4+B6</f>
        <v>107315948.55</v>
      </c>
      <c r="D5" s="6" t="s">
        <v>10</v>
      </c>
      <c r="E5" s="5">
        <v>9884102.5999999996</v>
      </c>
      <c r="H5" s="6" t="s">
        <v>15</v>
      </c>
      <c r="I5" s="9">
        <v>9</v>
      </c>
      <c r="J5" s="9">
        <v>0</v>
      </c>
    </row>
    <row r="6" spans="1:10" x14ac:dyDescent="0.25">
      <c r="A6" s="6" t="s">
        <v>7</v>
      </c>
      <c r="B6" s="7">
        <v>45563445.25</v>
      </c>
      <c r="D6" s="6" t="s">
        <v>12</v>
      </c>
      <c r="E6" s="5"/>
      <c r="H6" s="6" t="s">
        <v>74</v>
      </c>
      <c r="I6" s="9">
        <v>0</v>
      </c>
      <c r="J6" s="9">
        <v>-4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0</v>
      </c>
      <c r="J7" s="9">
        <v>-3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507.2</v>
      </c>
      <c r="G8" s="6"/>
      <c r="H8" s="6"/>
      <c r="I8" s="9"/>
    </row>
    <row r="9" spans="1:10" x14ac:dyDescent="0.25">
      <c r="A9" s="6" t="s">
        <v>18</v>
      </c>
      <c r="B9" s="5">
        <v>6115.08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30000000</v>
      </c>
      <c r="D10" s="6" t="s">
        <v>21</v>
      </c>
      <c r="E10" s="5">
        <f>E8+'20180802_Open'!E10</f>
        <v>41882.399999999994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B9+'20180802_Open'!B11</f>
        <v>311689.11000000004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1741.06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B12+'20180802_Open'!B13</f>
        <v>64372.58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24860106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1906666.49</v>
      </c>
    </row>
    <row r="18" spans="1:14" x14ac:dyDescent="0.25">
      <c r="G18" s="6" t="s">
        <v>10</v>
      </c>
      <c r="H18" s="5"/>
      <c r="I18" s="11">
        <v>2793177</v>
      </c>
    </row>
    <row r="19" spans="1:14" x14ac:dyDescent="0.25">
      <c r="A19" s="5"/>
      <c r="G19" s="6" t="s">
        <v>35</v>
      </c>
      <c r="H19" s="5"/>
      <c r="I19" s="11">
        <f>I17+I18-I16</f>
        <v>-2028973.1499999994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16574.490000000002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16930.63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356.14</v>
      </c>
    </row>
    <row r="26" spans="1:14" x14ac:dyDescent="0.25">
      <c r="A26" s="6" t="s">
        <v>44</v>
      </c>
      <c r="B26" s="5">
        <f>B4+E5+I17+I18</f>
        <v>76336449.389999986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123185.61</v>
      </c>
    </row>
    <row r="28" spans="1:14" x14ac:dyDescent="0.25">
      <c r="A28" s="6" t="s">
        <v>48</v>
      </c>
      <c r="B28" s="5">
        <f>B12+E8+I25</f>
        <v>2604.3999999999996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425</v>
      </c>
      <c r="D34" s="6" t="s">
        <v>53</v>
      </c>
      <c r="E34" s="5">
        <v>2328030</v>
      </c>
      <c r="G34" s="6" t="s">
        <v>88</v>
      </c>
      <c r="H34" s="23">
        <v>23.86</v>
      </c>
      <c r="I34" s="6" t="s">
        <v>56</v>
      </c>
      <c r="J34" s="23">
        <v>21.74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2952</v>
      </c>
      <c r="D35" s="6" t="s">
        <v>55</v>
      </c>
      <c r="E35" s="15">
        <v>886959</v>
      </c>
      <c r="G35" s="6" t="s">
        <v>58</v>
      </c>
      <c r="H35" s="23">
        <v>22.55</v>
      </c>
      <c r="I35" s="6" t="s">
        <v>84</v>
      </c>
      <c r="J35" s="23">
        <v>20.97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2824</v>
      </c>
      <c r="D36" s="6" t="s">
        <v>57</v>
      </c>
      <c r="E36" s="15">
        <v>17376</v>
      </c>
      <c r="G36" s="6" t="s">
        <v>76</v>
      </c>
      <c r="H36" s="23">
        <v>22.28</v>
      </c>
      <c r="I36" s="6" t="s">
        <v>58</v>
      </c>
      <c r="J36" s="23">
        <v>20.92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352</v>
      </c>
      <c r="D37" s="6" t="s">
        <v>59</v>
      </c>
      <c r="E37" s="5">
        <v>-9758</v>
      </c>
      <c r="G37" s="6" t="s">
        <v>52</v>
      </c>
      <c r="H37" s="23">
        <v>21.73</v>
      </c>
      <c r="I37" s="6" t="s">
        <v>76</v>
      </c>
      <c r="J37" s="23">
        <v>20.63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6553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4323194</v>
      </c>
      <c r="G40" s="6" t="s">
        <v>88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16160</v>
      </c>
      <c r="G41" s="6" t="s">
        <v>58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8947</v>
      </c>
      <c r="G42" s="6" t="s">
        <v>76</v>
      </c>
      <c r="H42" s="22">
        <v>1.4E-2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697</v>
      </c>
      <c r="D43" s="6" t="s">
        <v>67</v>
      </c>
      <c r="E43" s="5">
        <v>7213</v>
      </c>
      <c r="G43" s="6" t="s">
        <v>52</v>
      </c>
      <c r="H43" s="22">
        <v>2.5999999999999999E-2</v>
      </c>
    </row>
    <row r="44" spans="1:23" x14ac:dyDescent="0.25">
      <c r="A44" s="6" t="s">
        <v>88</v>
      </c>
      <c r="B44" s="13">
        <v>2725</v>
      </c>
      <c r="D44" s="6" t="s">
        <v>71</v>
      </c>
      <c r="E44" s="5">
        <f>E40-E45</f>
        <v>1692944</v>
      </c>
    </row>
    <row r="45" spans="1:23" x14ac:dyDescent="0.25">
      <c r="A45" s="6" t="s">
        <v>58</v>
      </c>
      <c r="B45" s="13">
        <v>2764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352</v>
      </c>
      <c r="C46" s="5"/>
      <c r="D46" s="6" t="s">
        <v>86</v>
      </c>
      <c r="E46" s="5">
        <v>4588836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6538</v>
      </c>
      <c r="C47" s="18"/>
      <c r="D47" s="6" t="s">
        <v>89</v>
      </c>
      <c r="E47" s="5">
        <f>E46-E45</f>
        <v>1958586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1</v>
      </c>
      <c r="I48" s="13">
        <v>-17</v>
      </c>
      <c r="J48" s="13">
        <v>-35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1</v>
      </c>
      <c r="I49" s="13">
        <v>-35</v>
      </c>
      <c r="J49" s="13">
        <v>-110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1</v>
      </c>
      <c r="I50" s="13">
        <v>-44</v>
      </c>
      <c r="J50" s="13">
        <v>-194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-5.25</v>
      </c>
      <c r="I55" s="9">
        <v>-2.91</v>
      </c>
      <c r="J55" s="9">
        <v>-52</v>
      </c>
      <c r="K55" s="9">
        <v>2.82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-5.05</v>
      </c>
      <c r="I56" s="9">
        <v>1.83</v>
      </c>
      <c r="J56" s="9">
        <v>-51.8</v>
      </c>
      <c r="K56" s="9">
        <v>7.37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-3.85</v>
      </c>
      <c r="I57" s="9">
        <v>4.99</v>
      </c>
      <c r="J57" s="9">
        <v>-50.6</v>
      </c>
      <c r="K57" s="9">
        <v>9.32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-4.25</v>
      </c>
      <c r="I58" s="9">
        <v>4.59</v>
      </c>
      <c r="J58" s="9">
        <v>-51</v>
      </c>
      <c r="K58" s="9">
        <v>9.32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-24.19</v>
      </c>
      <c r="I60" s="9">
        <v>-19.559999999999999</v>
      </c>
      <c r="J60" s="9"/>
      <c r="K60" s="9">
        <v>4.63</v>
      </c>
    </row>
    <row r="61" spans="1:11" x14ac:dyDescent="0.25">
      <c r="G61" s="27" t="s">
        <v>102</v>
      </c>
      <c r="H61" s="9">
        <v>-42.39</v>
      </c>
      <c r="I61" s="9">
        <v>-33.6</v>
      </c>
      <c r="J61" s="9"/>
      <c r="K61" s="9">
        <v>8.7899999999999991</v>
      </c>
    </row>
    <row r="62" spans="1:11" x14ac:dyDescent="0.25">
      <c r="G62" s="27" t="s">
        <v>103</v>
      </c>
      <c r="H62" s="9">
        <v>-57.39</v>
      </c>
      <c r="I62" s="9">
        <v>-48.6</v>
      </c>
      <c r="J62" s="9"/>
      <c r="K62" s="9">
        <v>8.7899999999999991</v>
      </c>
    </row>
    <row r="63" spans="1:11" x14ac:dyDescent="0.25">
      <c r="G63" s="27" t="s">
        <v>118</v>
      </c>
      <c r="H63" s="9">
        <v>-71.39</v>
      </c>
      <c r="I63" s="9">
        <v>-62.6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-30.57</v>
      </c>
      <c r="I65" s="9">
        <v>-24.5</v>
      </c>
      <c r="J65" s="9"/>
      <c r="K65" s="9">
        <v>6.07</v>
      </c>
    </row>
    <row r="66" spans="7:11" x14ac:dyDescent="0.25">
      <c r="G66" s="27" t="s">
        <v>106</v>
      </c>
      <c r="H66" s="9">
        <v>-76.17</v>
      </c>
      <c r="I66" s="9">
        <v>-67.959999999999994</v>
      </c>
      <c r="J66" s="9"/>
      <c r="K66" s="9">
        <v>8.2100000000000009</v>
      </c>
    </row>
    <row r="67" spans="7:11" x14ac:dyDescent="0.25">
      <c r="G67" s="27" t="s">
        <v>107</v>
      </c>
      <c r="H67" s="9">
        <v>-151.57</v>
      </c>
      <c r="I67" s="9">
        <v>-143.36000000000001</v>
      </c>
      <c r="J67" s="9"/>
      <c r="K67" s="9">
        <v>8.2100000000000009</v>
      </c>
    </row>
    <row r="68" spans="7:11" x14ac:dyDescent="0.25">
      <c r="G68" s="27" t="s">
        <v>119</v>
      </c>
      <c r="H68" s="9">
        <v>-230.37</v>
      </c>
      <c r="I68" s="9">
        <v>-222.16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11314614.42</v>
      </c>
      <c r="D3" s="6" t="s">
        <v>2</v>
      </c>
      <c r="E3" s="7">
        <v>11084581.390000001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63795543.170000002</v>
      </c>
      <c r="D4" s="6" t="s">
        <v>7</v>
      </c>
      <c r="E4" s="26">
        <v>1795578.79</v>
      </c>
      <c r="H4" s="6" t="s">
        <v>13</v>
      </c>
      <c r="I4" s="9">
        <v>1</v>
      </c>
      <c r="J4" s="9">
        <v>-8</v>
      </c>
    </row>
    <row r="5" spans="1:10" x14ac:dyDescent="0.25">
      <c r="A5" s="6" t="s">
        <v>9</v>
      </c>
      <c r="B5" s="5">
        <f>B4+B6</f>
        <v>110113307.59</v>
      </c>
      <c r="D5" s="6" t="s">
        <v>10</v>
      </c>
      <c r="E5" s="5">
        <v>9289002.5999999996</v>
      </c>
      <c r="H5" s="6" t="s">
        <v>81</v>
      </c>
      <c r="I5" s="9">
        <v>7</v>
      </c>
      <c r="J5" s="9"/>
    </row>
    <row r="6" spans="1:10" x14ac:dyDescent="0.25">
      <c r="A6" s="6" t="s">
        <v>7</v>
      </c>
      <c r="B6" s="5">
        <v>46317764.420000002</v>
      </c>
      <c r="D6" s="6" t="s">
        <v>12</v>
      </c>
      <c r="E6" s="5"/>
      <c r="H6" s="6" t="s">
        <v>15</v>
      </c>
      <c r="I6" s="9">
        <v>14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>
        <v>-2</v>
      </c>
    </row>
    <row r="8" spans="1:10" x14ac:dyDescent="0.25">
      <c r="A8" s="6" t="s">
        <v>14</v>
      </c>
      <c r="B8" s="5">
        <v>113991673.37</v>
      </c>
      <c r="D8" s="6" t="s">
        <v>16</v>
      </c>
      <c r="E8" s="7">
        <v>598.4</v>
      </c>
      <c r="G8" s="6"/>
      <c r="H8" s="6"/>
      <c r="I8" s="9"/>
    </row>
    <row r="9" spans="1:10" x14ac:dyDescent="0.25">
      <c r="A9" s="6" t="s">
        <v>18</v>
      </c>
      <c r="B9" s="5">
        <v>3150</v>
      </c>
      <c r="D9" s="6" t="s">
        <v>19</v>
      </c>
      <c r="E9" s="10">
        <v>608</v>
      </c>
      <c r="H9" s="6"/>
    </row>
    <row r="10" spans="1:10" x14ac:dyDescent="0.25">
      <c r="A10" s="6" t="s">
        <v>20</v>
      </c>
      <c r="B10" s="5">
        <v>35000000</v>
      </c>
      <c r="D10" s="6" t="s">
        <v>21</v>
      </c>
      <c r="E10" s="5">
        <f>E8+'20180612_Open'!E10</f>
        <v>9124.8000000000011</v>
      </c>
      <c r="G10" s="6"/>
      <c r="H10" s="6" t="s">
        <v>22</v>
      </c>
      <c r="I10" s="10">
        <f>SUM(I4:I7)</f>
        <v>26</v>
      </c>
    </row>
    <row r="11" spans="1:10" x14ac:dyDescent="0.25">
      <c r="A11" s="6" t="s">
        <v>23</v>
      </c>
      <c r="B11" s="5">
        <f>B9+'20180612_Open'!B11</f>
        <v>104491.69999999998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1915.49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B12+'20180612_Open'!B13</f>
        <v>15181.739999999998</v>
      </c>
      <c r="E13" s="5"/>
      <c r="G13" s="6"/>
      <c r="H13" s="6" t="s">
        <v>28</v>
      </c>
      <c r="I13" s="11">
        <v>20780040</v>
      </c>
    </row>
    <row r="14" spans="1:10" x14ac:dyDescent="0.25">
      <c r="A14" s="6" t="s">
        <v>29</v>
      </c>
      <c r="B14" s="10">
        <v>23733461</v>
      </c>
      <c r="G14" s="6"/>
      <c r="H14" s="6" t="s">
        <v>30</v>
      </c>
      <c r="I14" s="11">
        <v>-8824980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11955060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2871352.5</v>
      </c>
    </row>
    <row r="18" spans="1:14" x14ac:dyDescent="0.25">
      <c r="G18" s="6" t="s">
        <v>10</v>
      </c>
      <c r="H18" s="5"/>
      <c r="I18" s="11">
        <v>3120273</v>
      </c>
    </row>
    <row r="19" spans="1:14" x14ac:dyDescent="0.25">
      <c r="A19" s="5"/>
      <c r="G19" s="6" t="s">
        <v>35</v>
      </c>
      <c r="H19" s="5"/>
      <c r="I19" s="11">
        <f>I17+I18-I16</f>
        <v>762808.86000000034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6334.91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6334.91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313.11</v>
      </c>
    </row>
    <row r="26" spans="1:14" x14ac:dyDescent="0.25">
      <c r="A26" s="6" t="s">
        <v>44</v>
      </c>
      <c r="B26" s="5">
        <f>B4+E5+I18</f>
        <v>76204818.769999996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30641.45</v>
      </c>
    </row>
    <row r="28" spans="1:14" x14ac:dyDescent="0.25">
      <c r="A28" s="6" t="s">
        <v>48</v>
      </c>
      <c r="B28" s="5">
        <f>B12+E8+I25</f>
        <v>2827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2316</v>
      </c>
      <c r="D34" s="6" t="s">
        <v>53</v>
      </c>
      <c r="E34" s="5">
        <v>-1400830</v>
      </c>
      <c r="G34" s="6" t="s">
        <v>56</v>
      </c>
      <c r="H34" s="23">
        <v>19.690000000000001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1563</v>
      </c>
      <c r="D35" s="6" t="s">
        <v>55</v>
      </c>
      <c r="E35" s="15">
        <v>1066814</v>
      </c>
      <c r="G35" s="6" t="s">
        <v>84</v>
      </c>
      <c r="H35" s="23">
        <v>18.48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1364</v>
      </c>
      <c r="D36" s="6" t="s">
        <v>57</v>
      </c>
      <c r="E36" s="15">
        <v>17618</v>
      </c>
      <c r="G36" s="6" t="s">
        <v>58</v>
      </c>
      <c r="H36" s="23">
        <v>18.07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866</v>
      </c>
      <c r="D37" s="6" t="s">
        <v>59</v>
      </c>
      <c r="E37" s="5">
        <v>-6181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6109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3165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-2944</v>
      </c>
      <c r="D40" s="6" t="s">
        <v>64</v>
      </c>
      <c r="E40" s="5">
        <v>3048586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30835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33172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2378</v>
      </c>
      <c r="D43" s="6" t="s">
        <v>67</v>
      </c>
      <c r="E43" s="5">
        <v>-2338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1321</v>
      </c>
      <c r="D44" s="6" t="s">
        <v>71</v>
      </c>
      <c r="E44" s="5">
        <f>E40-E45</f>
        <v>418336</v>
      </c>
    </row>
    <row r="45" spans="1:23" x14ac:dyDescent="0.25">
      <c r="A45" s="6" t="s">
        <v>58</v>
      </c>
      <c r="B45" s="13">
        <v>1316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838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5853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-45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-15</v>
      </c>
      <c r="I49" s="13">
        <v>-62</v>
      </c>
      <c r="J49" s="13">
        <v>-113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-15</v>
      </c>
      <c r="I50" s="13">
        <v>-80</v>
      </c>
      <c r="J50" s="13">
        <v>-209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3"/>
  <sheetViews>
    <sheetView workbookViewId="0">
      <selection activeCell="F10" sqref="F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10272708.08</v>
      </c>
      <c r="D3" s="6" t="s">
        <v>2</v>
      </c>
      <c r="E3" s="7">
        <v>10294394.380000001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57235755.140000001</v>
      </c>
      <c r="D4" s="6" t="s">
        <v>7</v>
      </c>
      <c r="E4" s="26">
        <v>1547424.13</v>
      </c>
      <c r="H4" s="6" t="s">
        <v>13</v>
      </c>
      <c r="I4" s="9">
        <v>1</v>
      </c>
      <c r="J4" s="9">
        <v>-3</v>
      </c>
    </row>
    <row r="5" spans="1:10" x14ac:dyDescent="0.25">
      <c r="A5" s="6" t="s">
        <v>9</v>
      </c>
      <c r="B5" s="5">
        <f>B4+B6</f>
        <v>111512024.56</v>
      </c>
      <c r="D5" s="6" t="s">
        <v>10</v>
      </c>
      <c r="E5" s="5">
        <v>8746970.25</v>
      </c>
      <c r="H5" s="6" t="s">
        <v>81</v>
      </c>
      <c r="I5" s="9">
        <v>8</v>
      </c>
      <c r="J5" s="9"/>
    </row>
    <row r="6" spans="1:10" x14ac:dyDescent="0.25">
      <c r="A6" s="6" t="s">
        <v>7</v>
      </c>
      <c r="B6" s="5">
        <v>54276269.420000002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558.4</v>
      </c>
      <c r="G8" s="6"/>
      <c r="H8" s="6"/>
      <c r="I8" s="9"/>
    </row>
    <row r="9" spans="1:10" x14ac:dyDescent="0.25">
      <c r="A9" s="6" t="s">
        <v>18</v>
      </c>
      <c r="B9" s="5">
        <v>3561.34</v>
      </c>
      <c r="D9" s="6" t="s">
        <v>19</v>
      </c>
      <c r="E9" s="10">
        <v>670</v>
      </c>
      <c r="H9" s="6"/>
    </row>
    <row r="10" spans="1:10" x14ac:dyDescent="0.25">
      <c r="A10" s="6" t="s">
        <v>20</v>
      </c>
      <c r="B10" s="5">
        <v>44000000</v>
      </c>
      <c r="D10" s="6" t="s">
        <v>21</v>
      </c>
      <c r="E10" s="5">
        <f>E8+'20180611_Open'!E10</f>
        <v>8526.4000000000015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B9+'20180611_Open'!B11</f>
        <v>101341.69999999998</v>
      </c>
      <c r="D11" s="6"/>
      <c r="E11" s="5"/>
      <c r="G11" s="6"/>
      <c r="H11" s="6" t="s">
        <v>24</v>
      </c>
      <c r="I11" s="10">
        <f>SUM(J4:J7)</f>
        <v>-3</v>
      </c>
    </row>
    <row r="12" spans="1:10" x14ac:dyDescent="0.25">
      <c r="A12" s="6" t="s">
        <v>16</v>
      </c>
      <c r="B12" s="7">
        <v>1187.75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B12+'20180611_Open'!B13</f>
        <v>13266.249999999998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21492961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2041292.61</v>
      </c>
    </row>
    <row r="18" spans="1:14" x14ac:dyDescent="0.25">
      <c r="G18" s="6" t="s">
        <v>10</v>
      </c>
      <c r="H18" s="5"/>
      <c r="I18" s="11">
        <v>2718189</v>
      </c>
    </row>
    <row r="19" spans="1:14" x14ac:dyDescent="0.25">
      <c r="A19" s="5"/>
      <c r="G19" s="6" t="s">
        <v>35</v>
      </c>
      <c r="H19" s="5"/>
      <c r="I19" s="11">
        <f>I17+I18-I16</f>
        <v>-469335.02999999933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6021.8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6021.8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182.7</v>
      </c>
    </row>
    <row r="26" spans="1:14" x14ac:dyDescent="0.25">
      <c r="A26" s="6" t="s">
        <v>44</v>
      </c>
      <c r="B26" s="5">
        <f>B4+E5+I18</f>
        <v>68700914.390000001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27814.45</v>
      </c>
    </row>
    <row r="28" spans="1:14" x14ac:dyDescent="0.25">
      <c r="A28" s="6" t="s">
        <v>48</v>
      </c>
      <c r="B28" s="5">
        <f>B12+E8+I25</f>
        <v>1928.8500000000001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2378</v>
      </c>
      <c r="D34" s="6" t="s">
        <v>53</v>
      </c>
      <c r="E34" s="5">
        <v>-1032651</v>
      </c>
      <c r="G34" s="6" t="s">
        <v>56</v>
      </c>
      <c r="H34" s="23">
        <v>20.04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1321</v>
      </c>
      <c r="D35" s="6" t="s">
        <v>55</v>
      </c>
      <c r="E35" s="15">
        <v>845389</v>
      </c>
      <c r="G35" s="6" t="s">
        <v>84</v>
      </c>
      <c r="H35" s="23">
        <v>19.260000000000002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1316</v>
      </c>
      <c r="D36" s="6" t="s">
        <v>57</v>
      </c>
      <c r="E36" s="15">
        <v>15806</v>
      </c>
      <c r="G36" s="6" t="s">
        <v>58</v>
      </c>
      <c r="H36" s="23">
        <v>18.79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838</v>
      </c>
      <c r="D37" s="6" t="s">
        <v>59</v>
      </c>
      <c r="E37" s="5">
        <v>-4995</v>
      </c>
      <c r="G37" s="6" t="s">
        <v>76</v>
      </c>
      <c r="H37" s="23">
        <v>19.37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5853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-2851</v>
      </c>
      <c r="D40" s="6" t="s">
        <v>64</v>
      </c>
      <c r="E40" s="5">
        <v>3017751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37954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7931</v>
      </c>
      <c r="G42" s="6" t="s">
        <v>58</v>
      </c>
      <c r="H42" s="22">
        <v>2.3E-2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2263</v>
      </c>
      <c r="D43" s="6" t="s">
        <v>67</v>
      </c>
      <c r="E43" s="5">
        <v>30023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1191</v>
      </c>
      <c r="D44" s="6" t="s">
        <v>71</v>
      </c>
      <c r="E44" s="5">
        <f>E40-E45</f>
        <v>387501</v>
      </c>
    </row>
    <row r="45" spans="1:23" x14ac:dyDescent="0.25">
      <c r="A45" s="6" t="s">
        <v>58</v>
      </c>
      <c r="B45" s="13">
        <v>1156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705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5315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-38</v>
      </c>
      <c r="J48" s="13">
        <v>-42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-17</v>
      </c>
      <c r="I49" s="13">
        <v>-59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-72</v>
      </c>
      <c r="J50" s="13">
        <v>-197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3"/>
  <sheetViews>
    <sheetView topLeftCell="A4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15940478.779999999</v>
      </c>
      <c r="D3" s="6" t="s">
        <v>2</v>
      </c>
      <c r="E3" s="7">
        <v>10892040.789999999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47330405.770000003</v>
      </c>
      <c r="D4" s="6" t="s">
        <v>7</v>
      </c>
      <c r="E4" s="26">
        <v>3057416.89</v>
      </c>
      <c r="H4" s="6" t="s">
        <v>13</v>
      </c>
      <c r="I4" s="9">
        <v>4</v>
      </c>
      <c r="J4" s="9"/>
    </row>
    <row r="5" spans="1:10" x14ac:dyDescent="0.25">
      <c r="A5" s="6" t="s">
        <v>9</v>
      </c>
      <c r="B5" s="5">
        <f>B4+B6</f>
        <v>111274940.7</v>
      </c>
      <c r="D5" s="6" t="s">
        <v>10</v>
      </c>
      <c r="E5" s="5">
        <v>7834623.9000000004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63944534.93</v>
      </c>
      <c r="D6" s="6" t="s">
        <v>12</v>
      </c>
      <c r="E6" s="5"/>
      <c r="H6" s="6" t="s">
        <v>15</v>
      </c>
      <c r="I6" s="9">
        <v>11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656</v>
      </c>
      <c r="G8" s="6"/>
      <c r="H8" s="6"/>
      <c r="I8" s="9"/>
    </row>
    <row r="9" spans="1:10" x14ac:dyDescent="0.25">
      <c r="A9" s="6" t="s">
        <v>18</v>
      </c>
      <c r="B9" s="5">
        <v>4056.15</v>
      </c>
      <c r="D9" s="6" t="s">
        <v>19</v>
      </c>
      <c r="E9" s="10">
        <v>584</v>
      </c>
      <c r="H9" s="6"/>
    </row>
    <row r="10" spans="1:10" x14ac:dyDescent="0.25">
      <c r="A10" s="6" t="s">
        <v>20</v>
      </c>
      <c r="B10" s="5">
        <v>48000000</v>
      </c>
      <c r="D10" s="6" t="s">
        <v>21</v>
      </c>
      <c r="E10" s="5">
        <f>E8+'20180608_Open'!E10</f>
        <v>7968.0000000000009</v>
      </c>
      <c r="G10" s="6"/>
      <c r="H10" s="6" t="s">
        <v>22</v>
      </c>
      <c r="I10" s="10">
        <f>SUM(I4:I7)</f>
        <v>28</v>
      </c>
    </row>
    <row r="11" spans="1:10" x14ac:dyDescent="0.25">
      <c r="A11" s="6" t="s">
        <v>23</v>
      </c>
      <c r="B11" s="5">
        <f>B9+'20180608_Open'!B11</f>
        <v>97780.359999999986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1712.31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B12+'20180608_Open'!B13</f>
        <v>12078.499999999998</v>
      </c>
      <c r="E13" s="5"/>
      <c r="G13" s="6"/>
      <c r="H13" s="6" t="s">
        <v>28</v>
      </c>
      <c r="I13" s="11">
        <v>22009440</v>
      </c>
    </row>
    <row r="14" spans="1:10" x14ac:dyDescent="0.25">
      <c r="A14" s="6" t="s">
        <v>29</v>
      </c>
      <c r="B14" s="10">
        <v>17847061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22009440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1380759.31</v>
      </c>
    </row>
    <row r="18" spans="1:14" x14ac:dyDescent="0.25">
      <c r="G18" s="6" t="s">
        <v>10</v>
      </c>
      <c r="H18" s="5"/>
      <c r="I18" s="11">
        <v>3299859</v>
      </c>
    </row>
    <row r="19" spans="1:14" x14ac:dyDescent="0.25">
      <c r="A19" s="5"/>
      <c r="G19" s="6" t="s">
        <v>35</v>
      </c>
      <c r="H19" s="5"/>
      <c r="I19" s="11">
        <f>I17+I18-I16</f>
        <v>-548198.32999999914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5839.1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5839.1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58464888.670000002</v>
      </c>
      <c r="G26" s="6"/>
      <c r="H26" s="6" t="s">
        <v>47</v>
      </c>
      <c r="I26" s="5">
        <v>184.06</v>
      </c>
    </row>
    <row r="27" spans="1:14" x14ac:dyDescent="0.25">
      <c r="A27" s="6" t="s">
        <v>46</v>
      </c>
      <c r="B27" s="5">
        <f>$B$13+$E$10+$I$24</f>
        <v>25885.599999999999</v>
      </c>
    </row>
    <row r="28" spans="1:14" x14ac:dyDescent="0.25">
      <c r="A28" s="6" t="s">
        <v>48</v>
      </c>
      <c r="B28" s="5">
        <f>B12+E8+I25</f>
        <v>2368.31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2263</v>
      </c>
      <c r="D34" s="6" t="s">
        <v>53</v>
      </c>
      <c r="E34" s="5">
        <v>1950640</v>
      </c>
      <c r="G34" s="6" t="s">
        <v>56</v>
      </c>
      <c r="H34" s="23">
        <v>19.91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1191</v>
      </c>
      <c r="D35" s="6" t="s">
        <v>55</v>
      </c>
      <c r="E35" s="15">
        <v>892884</v>
      </c>
      <c r="G35" s="6" t="s">
        <v>84</v>
      </c>
      <c r="H35" s="23">
        <v>19.03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1156</v>
      </c>
      <c r="D36" s="6" t="s">
        <v>57</v>
      </c>
      <c r="E36" s="15">
        <v>16281</v>
      </c>
      <c r="G36" s="6" t="s">
        <v>58</v>
      </c>
      <c r="H36" s="23">
        <v>18.77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705</v>
      </c>
      <c r="D37" s="6" t="s">
        <v>59</v>
      </c>
      <c r="E37" s="5">
        <v>-5228</v>
      </c>
      <c r="G37" s="6" t="s">
        <v>76</v>
      </c>
      <c r="H37" s="23">
        <v>19.47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5315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2749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-2566</v>
      </c>
      <c r="D40" s="6" t="s">
        <v>64</v>
      </c>
      <c r="E40" s="5">
        <v>2979797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1536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-1818</v>
      </c>
      <c r="G42" s="6" t="s">
        <v>58</v>
      </c>
      <c r="H42" s="22">
        <v>2.1000000000000001E-2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2314</v>
      </c>
      <c r="D43" s="6" t="s">
        <v>67</v>
      </c>
      <c r="E43" s="5">
        <v>3354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1083</v>
      </c>
      <c r="D44" s="6" t="s">
        <v>71</v>
      </c>
      <c r="E44" s="5">
        <f>E40-E45</f>
        <v>349547</v>
      </c>
    </row>
    <row r="45" spans="1:23" x14ac:dyDescent="0.25">
      <c r="A45" s="6" t="s">
        <v>58</v>
      </c>
      <c r="B45" s="13">
        <v>1171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663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5231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-42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-19</v>
      </c>
      <c r="I49" s="13">
        <v>-62</v>
      </c>
      <c r="J49" s="13">
        <v>-112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-71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3"/>
  <sheetViews>
    <sheetView topLeftCell="A4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16612049.199999999</v>
      </c>
      <c r="D3" s="6" t="s">
        <v>2</v>
      </c>
      <c r="E3" s="7">
        <v>11098861.869999999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53463671.93</v>
      </c>
      <c r="D4" s="6" t="s">
        <v>7</v>
      </c>
      <c r="E4" s="26">
        <v>2544304.37</v>
      </c>
      <c r="H4" s="6" t="s">
        <v>13</v>
      </c>
      <c r="I4" s="9">
        <v>2</v>
      </c>
      <c r="J4" s="9">
        <v>-5</v>
      </c>
    </row>
    <row r="5" spans="1:10" x14ac:dyDescent="0.25">
      <c r="A5" s="6" t="s">
        <v>9</v>
      </c>
      <c r="B5" s="5">
        <f>B4+B6</f>
        <v>112086513.72</v>
      </c>
      <c r="D5" s="6" t="s">
        <v>10</v>
      </c>
      <c r="E5" s="5">
        <v>8554557.5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58622841.789999999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496</v>
      </c>
      <c r="G8" s="6"/>
      <c r="H8" s="6"/>
      <c r="I8" s="9"/>
    </row>
    <row r="9" spans="1:10" x14ac:dyDescent="0.25">
      <c r="A9" s="6" t="s">
        <v>18</v>
      </c>
      <c r="B9" s="5">
        <v>10793</v>
      </c>
      <c r="D9" s="6" t="s">
        <v>19</v>
      </c>
      <c r="E9" s="10">
        <v>592</v>
      </c>
      <c r="H9" s="6"/>
    </row>
    <row r="10" spans="1:10" x14ac:dyDescent="0.25">
      <c r="A10" s="6" t="s">
        <v>20</v>
      </c>
      <c r="B10" s="5">
        <v>42000000</v>
      </c>
      <c r="D10" s="6" t="s">
        <v>21</v>
      </c>
      <c r="E10" s="5">
        <f>E8+'20180607_Open '!E10</f>
        <v>7312.0000000000009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B9+'20180607_Open '!B11</f>
        <v>93724.209999999992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1392.39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B12+'20180607_Open '!B13</f>
        <v>10366.189999999999</v>
      </c>
      <c r="E13" s="5"/>
      <c r="G13" s="6"/>
      <c r="H13" s="6" t="s">
        <v>28</v>
      </c>
      <c r="I13" s="11">
        <v>20020080</v>
      </c>
    </row>
    <row r="14" spans="1:10" x14ac:dyDescent="0.25">
      <c r="A14" s="6" t="s">
        <v>29</v>
      </c>
      <c r="B14" s="10">
        <v>19845461</v>
      </c>
      <c r="G14" s="6"/>
      <c r="H14" s="6" t="s">
        <v>30</v>
      </c>
      <c r="I14" s="11">
        <v>-4027500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15992580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2044394.37</v>
      </c>
    </row>
    <row r="18" spans="1:14" x14ac:dyDescent="0.25">
      <c r="G18" s="6" t="s">
        <v>10</v>
      </c>
      <c r="H18" s="5"/>
      <c r="I18" s="11">
        <v>3002724</v>
      </c>
    </row>
    <row r="19" spans="1:14" x14ac:dyDescent="0.25">
      <c r="A19" s="5"/>
      <c r="G19" s="6" t="s">
        <v>35</v>
      </c>
      <c r="H19" s="5"/>
      <c r="I19" s="11">
        <f>I17+I18-I16</f>
        <v>-181698.26999999955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5655.04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5655.04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65020953.43</v>
      </c>
      <c r="G26" s="6"/>
      <c r="H26" s="6" t="s">
        <v>47</v>
      </c>
      <c r="I26" s="5">
        <v>205.25</v>
      </c>
    </row>
    <row r="27" spans="1:14" x14ac:dyDescent="0.25">
      <c r="A27" s="6" t="s">
        <v>46</v>
      </c>
      <c r="B27" s="5">
        <f>$B$13+$E$10+$I$24</f>
        <v>23333.23</v>
      </c>
    </row>
    <row r="28" spans="1:14" x14ac:dyDescent="0.25">
      <c r="A28" s="6" t="s">
        <v>48</v>
      </c>
      <c r="B28" s="5">
        <f>B12+E8+I25</f>
        <v>1888.39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2314</v>
      </c>
      <c r="D34" s="6" t="s">
        <v>53</v>
      </c>
      <c r="E34" s="5">
        <v>1254298</v>
      </c>
      <c r="G34" s="6" t="s">
        <v>56</v>
      </c>
      <c r="H34" s="23">
        <v>18.53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1083</v>
      </c>
      <c r="D35" s="6" t="s">
        <v>55</v>
      </c>
      <c r="E35" s="15">
        <v>937568</v>
      </c>
      <c r="G35" s="6" t="s">
        <v>84</v>
      </c>
      <c r="H35" s="23">
        <v>17.829999999999998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1171</v>
      </c>
      <c r="D36" s="6" t="s">
        <v>57</v>
      </c>
      <c r="E36" s="15">
        <v>21145</v>
      </c>
      <c r="G36" s="6" t="s">
        <v>58</v>
      </c>
      <c r="H36" s="23">
        <v>17.440000000000001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663</v>
      </c>
      <c r="D37" s="6" t="s">
        <v>59</v>
      </c>
      <c r="E37" s="5">
        <v>-4506</v>
      </c>
      <c r="G37" s="6" t="s">
        <v>76</v>
      </c>
      <c r="H37" s="23">
        <v>17.63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5231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2678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-2553</v>
      </c>
      <c r="D40" s="6" t="s">
        <v>64</v>
      </c>
      <c r="E40" s="5">
        <v>2978261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42246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33259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2139</v>
      </c>
      <c r="D43" s="6" t="s">
        <v>67</v>
      </c>
      <c r="E43" s="5">
        <v>8987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1020</v>
      </c>
      <c r="D44" s="6" t="s">
        <v>71</v>
      </c>
      <c r="E44" s="5">
        <f>E40-E45</f>
        <v>348011</v>
      </c>
    </row>
    <row r="45" spans="1:23" x14ac:dyDescent="0.25">
      <c r="A45" s="6" t="s">
        <v>58</v>
      </c>
      <c r="B45" s="13">
        <v>1072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528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4759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-35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-19</v>
      </c>
      <c r="I49" s="13">
        <v>-54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-67</v>
      </c>
      <c r="J50" s="13">
        <v>-193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3"/>
  <sheetViews>
    <sheetView workbookViewId="0">
      <selection activeCell="E51" sqref="D51:E5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11285249.800000001</v>
      </c>
      <c r="D3" s="6" t="s">
        <v>2</v>
      </c>
      <c r="E3" s="7">
        <v>10575759.73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42694939.649999999</v>
      </c>
      <c r="D4" s="6" t="s">
        <v>7</v>
      </c>
      <c r="E4" s="26">
        <v>2848227.73</v>
      </c>
      <c r="H4" s="6" t="s">
        <v>13</v>
      </c>
      <c r="I4" s="9">
        <v>2</v>
      </c>
      <c r="J4" s="9">
        <v>-2</v>
      </c>
    </row>
    <row r="5" spans="1:10" x14ac:dyDescent="0.25">
      <c r="A5" s="6" t="s">
        <v>9</v>
      </c>
      <c r="B5" s="5">
        <f>B4+B6</f>
        <v>112985552.03999999</v>
      </c>
      <c r="D5" s="6" t="s">
        <v>10</v>
      </c>
      <c r="E5" s="5">
        <v>7727532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70290612.390000001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11089896.15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114991673.37</v>
      </c>
      <c r="D8" s="6" t="s">
        <v>16</v>
      </c>
      <c r="E8" s="7">
        <v>281.60000000000002</v>
      </c>
      <c r="G8" s="6"/>
      <c r="H8" s="6"/>
      <c r="I8" s="9"/>
    </row>
    <row r="9" spans="1:10" x14ac:dyDescent="0.25">
      <c r="A9" s="6" t="s">
        <v>18</v>
      </c>
      <c r="B9" s="5">
        <v>5362.59</v>
      </c>
      <c r="D9" s="6" t="s">
        <v>19</v>
      </c>
      <c r="E9" s="10">
        <v>395</v>
      </c>
      <c r="H9" s="6"/>
    </row>
    <row r="10" spans="1:10" x14ac:dyDescent="0.25">
      <c r="A10" s="6" t="s">
        <v>20</v>
      </c>
      <c r="B10" s="5">
        <v>59000000</v>
      </c>
      <c r="D10" s="6" t="s">
        <v>21</v>
      </c>
      <c r="E10" s="5">
        <f>E8+'20180606_Open'!E10</f>
        <v>6816.0000000000009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B9+'20180606_Open'!B11</f>
        <v>82931.209999999992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598.71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B12+'20180606_Open'!B13</f>
        <v>8973.7999999999993</v>
      </c>
      <c r="E13" s="5"/>
      <c r="G13" s="6"/>
      <c r="H13" s="6" t="s">
        <v>28</v>
      </c>
      <c r="I13" s="11">
        <v>19940700</v>
      </c>
    </row>
    <row r="14" spans="1:10" x14ac:dyDescent="0.25">
      <c r="A14" s="6" t="s">
        <v>29</v>
      </c>
      <c r="B14" s="10">
        <v>15895361</v>
      </c>
      <c r="G14" s="6"/>
      <c r="H14" s="6" t="s">
        <v>30</v>
      </c>
      <c r="I14" s="11">
        <v>-1606560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18334140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1974894.62</v>
      </c>
    </row>
    <row r="18" spans="1:14" x14ac:dyDescent="0.25">
      <c r="G18" s="6" t="s">
        <v>10</v>
      </c>
      <c r="H18" s="5"/>
      <c r="I18" s="11">
        <v>2992590</v>
      </c>
    </row>
    <row r="19" spans="1:14" x14ac:dyDescent="0.25">
      <c r="A19" s="5"/>
      <c r="G19" s="6" t="s">
        <v>35</v>
      </c>
      <c r="H19" s="5"/>
      <c r="I19" s="11">
        <f>I17+I18-I16</f>
        <v>-261332.01999999955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5449.79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5449.79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147.97</v>
      </c>
    </row>
    <row r="26" spans="1:14" x14ac:dyDescent="0.25">
      <c r="A26" s="6" t="s">
        <v>44</v>
      </c>
      <c r="B26" s="5">
        <f>B4+E5+I18</f>
        <v>53415061.649999999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21239.59</v>
      </c>
    </row>
    <row r="28" spans="1:14" x14ac:dyDescent="0.25">
      <c r="A28" s="6" t="s">
        <v>48</v>
      </c>
      <c r="B28" s="5">
        <f>B12+E8+I25</f>
        <v>1028.28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2139</v>
      </c>
      <c r="D34" s="6" t="s">
        <v>53</v>
      </c>
      <c r="E34" s="5">
        <v>-378503</v>
      </c>
      <c r="G34" s="6" t="s">
        <v>56</v>
      </c>
      <c r="H34" s="23">
        <v>19.09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1020</v>
      </c>
      <c r="D35" s="6" t="s">
        <v>55</v>
      </c>
      <c r="E35" s="15">
        <v>857371</v>
      </c>
      <c r="G35" s="6" t="s">
        <v>84</v>
      </c>
      <c r="H35" s="23">
        <v>18.22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1072</v>
      </c>
      <c r="D36" s="6" t="s">
        <v>57</v>
      </c>
      <c r="E36" s="15">
        <v>20694</v>
      </c>
      <c r="G36" s="6" t="s">
        <v>58</v>
      </c>
      <c r="H36" s="23">
        <v>17.829999999999998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528</v>
      </c>
      <c r="D37" s="6" t="s">
        <v>59</v>
      </c>
      <c r="E37" s="5">
        <v>-4606</v>
      </c>
      <c r="G37" s="6" t="s">
        <v>76</v>
      </c>
      <c r="H37" s="23">
        <v>18.100000000000001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4759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2936015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12843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19309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2130</v>
      </c>
      <c r="D43" s="6" t="s">
        <v>67</v>
      </c>
      <c r="E43" s="5">
        <v>-6466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782</v>
      </c>
      <c r="D44" s="6" t="s">
        <v>71</v>
      </c>
      <c r="E44" s="5">
        <f>E40-E45</f>
        <v>305765</v>
      </c>
    </row>
    <row r="45" spans="1:23" x14ac:dyDescent="0.25">
      <c r="A45" s="6" t="s">
        <v>58</v>
      </c>
      <c r="B45" s="13">
        <v>989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473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4374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-29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-51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-65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3"/>
  <sheetViews>
    <sheetView topLeftCell="A13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10718157.939999999</v>
      </c>
      <c r="D3" s="6" t="s">
        <v>2</v>
      </c>
      <c r="E3" s="7">
        <v>9527725.3300000001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41910293.259999998</v>
      </c>
      <c r="D4" s="6" t="s">
        <v>7</v>
      </c>
      <c r="E4" s="26">
        <v>2490961.7799999998</v>
      </c>
      <c r="H4" s="6" t="s">
        <v>13</v>
      </c>
      <c r="I4" s="9">
        <v>3</v>
      </c>
      <c r="J4" s="9">
        <v>-7</v>
      </c>
    </row>
    <row r="5" spans="1:10" x14ac:dyDescent="0.25">
      <c r="A5" s="6" t="s">
        <v>9</v>
      </c>
      <c r="B5" s="5">
        <f>B4+B6</f>
        <v>114134591.77000001</v>
      </c>
      <c r="D5" s="6" t="s">
        <v>10</v>
      </c>
      <c r="E5" s="5">
        <v>7036763.5499999998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72224298.510000005</v>
      </c>
      <c r="D6" s="6" t="s">
        <v>12</v>
      </c>
      <c r="E6" s="5"/>
      <c r="H6" s="6" t="s">
        <v>15</v>
      </c>
      <c r="I6" s="9">
        <v>8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219.2</v>
      </c>
      <c r="G8" s="6"/>
      <c r="H8" s="6"/>
      <c r="I8" s="9"/>
    </row>
    <row r="9" spans="1:10" x14ac:dyDescent="0.25">
      <c r="A9" s="6" t="s">
        <v>18</v>
      </c>
      <c r="B9" s="5">
        <v>6140.57</v>
      </c>
      <c r="D9" s="6" t="s">
        <v>19</v>
      </c>
      <c r="E9" s="10">
        <v>462</v>
      </c>
      <c r="H9" s="6"/>
    </row>
    <row r="10" spans="1:10" x14ac:dyDescent="0.25">
      <c r="A10" s="6" t="s">
        <v>20</v>
      </c>
      <c r="B10" s="5">
        <v>61500000</v>
      </c>
      <c r="D10" s="6" t="s">
        <v>21</v>
      </c>
      <c r="E10" s="5">
        <f>E8+'20180605_Open'!E10</f>
        <v>6534.4000000000005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B9+'20180605_Open'!B11</f>
        <v>77568.62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1426.62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B12+'20180605_Open'!B13</f>
        <v>8375.09</v>
      </c>
      <c r="E13" s="5"/>
      <c r="G13" s="6"/>
      <c r="H13" s="6" t="s">
        <v>28</v>
      </c>
      <c r="I13" s="11">
        <v>19205940</v>
      </c>
    </row>
    <row r="14" spans="1:10" x14ac:dyDescent="0.25">
      <c r="A14" s="6" t="s">
        <v>29</v>
      </c>
      <c r="B14" s="10">
        <v>15545361</v>
      </c>
      <c r="G14" s="6"/>
      <c r="H14" s="6" t="s">
        <v>30</v>
      </c>
      <c r="I14" s="11">
        <v>-5639340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13566600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2127219.59</v>
      </c>
    </row>
    <row r="18" spans="1:14" x14ac:dyDescent="0.25">
      <c r="G18" s="6" t="s">
        <v>10</v>
      </c>
      <c r="H18" s="5"/>
      <c r="I18" s="11">
        <v>2883105</v>
      </c>
    </row>
    <row r="19" spans="1:14" x14ac:dyDescent="0.25">
      <c r="A19" s="5"/>
      <c r="G19" s="6" t="s">
        <v>35</v>
      </c>
      <c r="H19" s="5"/>
      <c r="I19" s="11">
        <f>I17+I18-I16</f>
        <v>-218492.04999999981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5301.82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5301.82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222.21</v>
      </c>
    </row>
    <row r="26" spans="1:14" x14ac:dyDescent="0.25">
      <c r="A26" s="6" t="s">
        <v>44</v>
      </c>
      <c r="B26" s="5">
        <f>B4+E5+I18</f>
        <v>51830161.809999995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20211.310000000001</v>
      </c>
    </row>
    <row r="28" spans="1:14" x14ac:dyDescent="0.25">
      <c r="A28" s="6" t="s">
        <v>48</v>
      </c>
      <c r="B28" s="5">
        <f>B12+E8+I25</f>
        <v>1868.03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2130</v>
      </c>
      <c r="D34" s="6" t="s">
        <v>53</v>
      </c>
      <c r="E34" s="5">
        <v>-342341</v>
      </c>
      <c r="G34" s="6" t="s">
        <v>56</v>
      </c>
      <c r="H34" s="23">
        <v>18.86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782</v>
      </c>
      <c r="D35" s="6" t="s">
        <v>55</v>
      </c>
      <c r="E35" s="15">
        <v>860582</v>
      </c>
      <c r="G35" s="6" t="s">
        <v>84</v>
      </c>
      <c r="H35" s="23">
        <v>18.37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989</v>
      </c>
      <c r="D36" s="6" t="s">
        <v>57</v>
      </c>
      <c r="E36" s="15">
        <v>23208</v>
      </c>
      <c r="G36" s="6" t="s">
        <v>58</v>
      </c>
      <c r="H36" s="23">
        <v>17.75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-4664</v>
      </c>
      <c r="G37" s="6" t="s">
        <v>76</v>
      </c>
      <c r="H37" s="23">
        <v>18.239999999999998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4374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2923172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9176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39900</v>
      </c>
      <c r="G42" s="6" t="s">
        <v>58</v>
      </c>
      <c r="H42" s="22">
        <v>2.1999999999999999E-2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-30725</v>
      </c>
      <c r="G43" s="6" t="s">
        <v>76</v>
      </c>
      <c r="H43" s="22">
        <v>4.1000000000000002E-2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292922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-30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-21</v>
      </c>
      <c r="I49" s="13">
        <v>-52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-20</v>
      </c>
      <c r="I50" s="13">
        <v>-67</v>
      </c>
      <c r="J50" s="13">
        <v>-201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3"/>
  <sheetViews>
    <sheetView topLeftCell="A13" workbookViewId="0">
      <selection activeCell="B35" sqref="B3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9550849.7100000009</v>
      </c>
      <c r="D3" s="6" t="s">
        <v>2</v>
      </c>
      <c r="E3" s="7">
        <v>9494423.3499999996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32893994.25</v>
      </c>
      <c r="D4" s="6" t="s">
        <v>7</v>
      </c>
      <c r="E4" s="26">
        <v>3608709.7</v>
      </c>
      <c r="H4" s="6" t="s">
        <v>13</v>
      </c>
      <c r="I4" s="9">
        <v>3</v>
      </c>
      <c r="J4" s="9">
        <v>-2</v>
      </c>
    </row>
    <row r="5" spans="1:10" x14ac:dyDescent="0.25">
      <c r="A5" s="6" t="s">
        <v>9</v>
      </c>
      <c r="B5" s="5">
        <f>B4+B6</f>
        <v>113952271.51000001</v>
      </c>
      <c r="D5" s="6" t="s">
        <v>10</v>
      </c>
      <c r="E5" s="5">
        <v>5885713.6500000004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81058277.260000005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1001.6</v>
      </c>
      <c r="G8" s="6"/>
      <c r="H8" s="6"/>
      <c r="I8" s="9"/>
    </row>
    <row r="9" spans="1:10" x14ac:dyDescent="0.25">
      <c r="A9" s="6" t="s">
        <v>18</v>
      </c>
      <c r="B9" s="5">
        <v>7427.55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71500000</v>
      </c>
      <c r="D10" s="6" t="s">
        <v>21</v>
      </c>
      <c r="E10" s="5">
        <f>E8+'20180604_Open'!E10</f>
        <v>6315.2000000000007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B9+'20180604_Open'!B11</f>
        <v>71428.05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260.12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B12+'20180604_Open'!B13</f>
        <v>6948.4699999999993</v>
      </c>
      <c r="E13" s="5"/>
      <c r="G13" s="6"/>
      <c r="H13" s="6" t="s">
        <v>28</v>
      </c>
      <c r="I13" s="11">
        <v>18333480</v>
      </c>
    </row>
    <row r="14" spans="1:10" x14ac:dyDescent="0.25">
      <c r="A14" s="6" t="s">
        <v>29</v>
      </c>
      <c r="B14" s="10">
        <v>12246461</v>
      </c>
      <c r="G14" s="6"/>
      <c r="H14" s="6" t="s">
        <v>30</v>
      </c>
      <c r="I14" s="11">
        <v>-1605720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16727760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2199921.7999999998</v>
      </c>
    </row>
    <row r="18" spans="1:14" x14ac:dyDescent="0.25">
      <c r="G18" s="6" t="s">
        <v>10</v>
      </c>
      <c r="H18" s="5"/>
      <c r="I18" s="11">
        <v>2748915</v>
      </c>
    </row>
    <row r="19" spans="1:14" x14ac:dyDescent="0.25">
      <c r="A19" s="5"/>
      <c r="G19" s="6" t="s">
        <v>35</v>
      </c>
      <c r="H19" s="5"/>
      <c r="I19" s="11">
        <f>I17+I18-I16</f>
        <v>-279979.83999999985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5079.6099999999997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5079.6099999999997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74.05</v>
      </c>
    </row>
    <row r="26" spans="1:14" x14ac:dyDescent="0.25">
      <c r="A26" s="6" t="s">
        <v>44</v>
      </c>
      <c r="B26" s="5">
        <f>B4+E5+I18</f>
        <v>41528622.899999999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18343.28</v>
      </c>
    </row>
    <row r="28" spans="1:14" x14ac:dyDescent="0.25">
      <c r="A28" s="6" t="s">
        <v>48</v>
      </c>
      <c r="B28" s="5">
        <f>B12+E8+I25</f>
        <v>1335.77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-1162709</v>
      </c>
      <c r="G34" s="6" t="s">
        <v>56</v>
      </c>
      <c r="H34" s="23">
        <v>18.93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79485</v>
      </c>
      <c r="G35" s="6" t="s">
        <v>84</v>
      </c>
      <c r="H35" s="23">
        <v>18.87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21262</v>
      </c>
      <c r="G36" s="6" t="s">
        <v>58</v>
      </c>
      <c r="H36" s="23">
        <v>18.059999999999999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-4650</v>
      </c>
      <c r="G37" s="6" t="s">
        <v>76</v>
      </c>
      <c r="H37" s="23">
        <v>18.43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2913997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43173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-2874</v>
      </c>
      <c r="G42" s="6" t="s">
        <v>58</v>
      </c>
      <c r="H42" s="22">
        <v>1.9E-2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46047</v>
      </c>
      <c r="G43" s="6" t="s">
        <v>76</v>
      </c>
      <c r="H43" s="22">
        <v>3.6999999999999998E-2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283747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-30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-22</v>
      </c>
      <c r="I49" s="13">
        <v>-47</v>
      </c>
      <c r="J49" s="13">
        <v>-111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-23</v>
      </c>
      <c r="I50" s="13">
        <v>-60</v>
      </c>
      <c r="J50" s="13">
        <v>-186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3"/>
  <sheetViews>
    <sheetView topLeftCell="D40"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6893267.1799999997</v>
      </c>
      <c r="D3" s="6" t="s">
        <v>2</v>
      </c>
      <c r="E3" s="7">
        <v>9410580.2200000007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35977470.119999997</v>
      </c>
      <c r="D4" s="6" t="s">
        <v>7</v>
      </c>
      <c r="E4" s="26">
        <v>3956205.07</v>
      </c>
      <c r="H4" s="6" t="s">
        <v>13</v>
      </c>
      <c r="I4" s="9">
        <v>0</v>
      </c>
      <c r="J4" s="9">
        <v>-1</v>
      </c>
    </row>
    <row r="5" spans="1:10" x14ac:dyDescent="0.25">
      <c r="A5" s="6" t="s">
        <v>9</v>
      </c>
      <c r="B5" s="5">
        <f>B4+B6</f>
        <v>113379613.91999999</v>
      </c>
      <c r="D5" s="6" t="s">
        <v>10</v>
      </c>
      <c r="E5" s="5">
        <v>5454375.1500000004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77402143.799999997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345.6</v>
      </c>
      <c r="G8" s="6"/>
      <c r="H8" s="6"/>
      <c r="I8" s="9"/>
    </row>
    <row r="9" spans="1:10" x14ac:dyDescent="0.25">
      <c r="A9" s="6" t="s">
        <v>18</v>
      </c>
      <c r="B9" s="5">
        <v>8876.6200000000008</v>
      </c>
      <c r="D9" s="6" t="s">
        <v>19</v>
      </c>
      <c r="E9" s="10">
        <v>471</v>
      </c>
      <c r="H9" s="6"/>
    </row>
    <row r="10" spans="1:10" x14ac:dyDescent="0.25">
      <c r="A10" s="6" t="s">
        <v>20</v>
      </c>
      <c r="B10" s="5">
        <v>70500000</v>
      </c>
      <c r="D10" s="6" t="s">
        <v>21</v>
      </c>
      <c r="E10" s="5">
        <f>E8+'20180601_Open'!E10</f>
        <v>5313.6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B9+'20180601_Open'!B11</f>
        <v>64000.500000000007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208.03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B12+'20180601_Open'!B13</f>
        <v>6688.3499999999995</v>
      </c>
      <c r="E13" s="5"/>
      <c r="G13" s="6"/>
      <c r="H13" s="6" t="s">
        <v>28</v>
      </c>
      <c r="I13" s="11">
        <v>15638580</v>
      </c>
    </row>
    <row r="14" spans="1:10" x14ac:dyDescent="0.25">
      <c r="A14" s="6" t="s">
        <v>29</v>
      </c>
      <c r="B14" s="10">
        <v>13612361</v>
      </c>
      <c r="G14" s="6"/>
      <c r="H14" s="6" t="s">
        <v>30</v>
      </c>
      <c r="I14" s="11">
        <v>-789480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14849100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2329391.85</v>
      </c>
    </row>
    <row r="18" spans="1:14" x14ac:dyDescent="0.25">
      <c r="G18" s="6" t="s">
        <v>10</v>
      </c>
      <c r="H18" s="5"/>
      <c r="I18" s="11">
        <v>2344257</v>
      </c>
    </row>
    <row r="19" spans="1:14" x14ac:dyDescent="0.25">
      <c r="A19" s="5"/>
      <c r="G19" s="6" t="s">
        <v>35</v>
      </c>
      <c r="H19" s="5"/>
      <c r="I19" s="11">
        <f>I17+I18-I16</f>
        <v>-555167.79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5055.5600000000004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5055.5600000000004</v>
      </c>
    </row>
    <row r="25" spans="1:14" x14ac:dyDescent="0.25">
      <c r="A25" s="6" t="s">
        <v>42</v>
      </c>
      <c r="B25" s="5">
        <f>B8+E7+I16+B45</f>
        <v>131310972.16000001</v>
      </c>
      <c r="H25" s="6" t="s">
        <v>45</v>
      </c>
      <c r="I25" s="5">
        <v>145.41999999999999</v>
      </c>
    </row>
    <row r="26" spans="1:14" x14ac:dyDescent="0.25">
      <c r="A26" s="6" t="s">
        <v>44</v>
      </c>
      <c r="B26" s="5">
        <f>B4+E5+I18</f>
        <v>43776102.269999996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17057.510000000002</v>
      </c>
    </row>
    <row r="28" spans="1:14" x14ac:dyDescent="0.25">
      <c r="A28" s="6" t="s">
        <v>48</v>
      </c>
      <c r="B28" s="5">
        <f>B12+E8+I25</f>
        <v>699.05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-721746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471960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18527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-2826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2044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-1715</v>
      </c>
      <c r="D40" s="6" t="s">
        <v>64</v>
      </c>
      <c r="E40" s="5">
        <v>2870824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55664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47739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1726</v>
      </c>
      <c r="D43" s="6" t="s">
        <v>67</v>
      </c>
      <c r="E43" s="5">
        <v>7925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613</v>
      </c>
      <c r="D44" s="6" t="s">
        <v>71</v>
      </c>
      <c r="E44" s="5">
        <f>E40-E45</f>
        <v>240574</v>
      </c>
    </row>
    <row r="45" spans="1:23" x14ac:dyDescent="0.25">
      <c r="A45" s="6" t="s">
        <v>58</v>
      </c>
      <c r="B45" s="13">
        <v>586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508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3433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-30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-21</v>
      </c>
      <c r="I50" s="13">
        <v>-57</v>
      </c>
      <c r="J50" s="13">
        <v>-183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3"/>
  <sheetViews>
    <sheetView topLeftCell="A34" workbookViewId="0">
      <selection activeCell="B1" sqref="B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10867877.439999999</v>
      </c>
      <c r="D3" s="6" t="s">
        <v>2</v>
      </c>
      <c r="E3" s="7">
        <v>9603272.0500000007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35269330.810000002</v>
      </c>
      <c r="D4" s="6" t="s">
        <v>7</v>
      </c>
      <c r="E4" s="7">
        <v>4692104.05</v>
      </c>
      <c r="H4" s="6" t="s">
        <v>13</v>
      </c>
      <c r="I4" s="9">
        <v>1</v>
      </c>
      <c r="J4" s="9">
        <v>-7</v>
      </c>
    </row>
    <row r="5" spans="1:10" x14ac:dyDescent="0.25">
      <c r="A5" s="6" t="s">
        <v>9</v>
      </c>
      <c r="B5" s="5">
        <f>B4+B6</f>
        <v>113469090.49000001</v>
      </c>
      <c r="D5" s="6" t="s">
        <v>10</v>
      </c>
      <c r="E5" s="5">
        <v>4911168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78199759.680000007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3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31882.240000000002</v>
      </c>
      <c r="D9" s="6" t="s">
        <v>19</v>
      </c>
      <c r="E9" s="10">
        <v>687</v>
      </c>
      <c r="H9" s="6"/>
    </row>
    <row r="10" spans="1:10" x14ac:dyDescent="0.25">
      <c r="A10" s="6" t="s">
        <v>20</v>
      </c>
      <c r="B10" s="5">
        <v>67300000</v>
      </c>
      <c r="D10" s="6" t="s">
        <v>21</v>
      </c>
      <c r="E10" s="5">
        <f>E8+'20180531_Open'!E10</f>
        <v>4968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B9+'20180531_Open'!B11</f>
        <v>55123.880000000005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153.51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B12+'20180531_Open'!B13</f>
        <v>6480.32</v>
      </c>
      <c r="E13" s="5"/>
      <c r="G13" s="6"/>
      <c r="H13" s="6" t="s">
        <v>28</v>
      </c>
      <c r="I13" s="11">
        <v>15736860</v>
      </c>
    </row>
    <row r="14" spans="1:10" x14ac:dyDescent="0.25">
      <c r="A14" s="6" t="s">
        <v>29</v>
      </c>
      <c r="B14" s="10">
        <v>13304161</v>
      </c>
      <c r="G14" s="6"/>
      <c r="H14" s="6" t="s">
        <v>30</v>
      </c>
      <c r="I14" s="11">
        <v>-5548200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10188660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2389444.27</v>
      </c>
    </row>
    <row r="18" spans="1:14" x14ac:dyDescent="0.25">
      <c r="G18" s="6" t="s">
        <v>10</v>
      </c>
      <c r="H18" s="5"/>
      <c r="I18" s="11">
        <v>2359962</v>
      </c>
    </row>
    <row r="19" spans="1:14" x14ac:dyDescent="0.25">
      <c r="A19" s="5"/>
      <c r="G19" s="6" t="s">
        <v>35</v>
      </c>
      <c r="H19" s="5"/>
      <c r="I19" s="11">
        <f>I17+I18-I16</f>
        <v>-479410.37000000011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4860.1400000000003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4860.1400000000003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345.7</v>
      </c>
    </row>
    <row r="26" spans="1:14" x14ac:dyDescent="0.25">
      <c r="A26" s="6" t="s">
        <v>44</v>
      </c>
      <c r="B26" s="5">
        <f>B4+E5+I18</f>
        <v>42540460.810000002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16308.46</v>
      </c>
    </row>
    <row r="28" spans="1:14" x14ac:dyDescent="0.25">
      <c r="A28" s="6" t="s">
        <v>48</v>
      </c>
      <c r="B28" s="5">
        <f>B12+E8+I25</f>
        <v>1054.4100000000001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1726</v>
      </c>
      <c r="D34" s="6" t="s">
        <v>53</v>
      </c>
      <c r="E34" s="5">
        <v>-1961590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613</v>
      </c>
      <c r="D35" s="6" t="s">
        <v>55</v>
      </c>
      <c r="E35" s="15">
        <v>512768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586</v>
      </c>
      <c r="D36" s="6" t="s">
        <v>57</v>
      </c>
      <c r="E36" s="15">
        <v>20183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508</v>
      </c>
      <c r="D37" s="6" t="s">
        <v>59</v>
      </c>
      <c r="E37" s="5">
        <v>-3163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3433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1918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-1515</v>
      </c>
      <c r="D40" s="6" t="s">
        <v>64</v>
      </c>
      <c r="E40" s="5">
        <v>2815161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36144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10792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25352</v>
      </c>
      <c r="G43" s="6" t="s">
        <v>76</v>
      </c>
      <c r="H43" s="22">
        <v>4.8000000000000001E-2</v>
      </c>
    </row>
    <row r="44" spans="1:23" x14ac:dyDescent="0.25">
      <c r="A44" s="6" t="s">
        <v>56</v>
      </c>
      <c r="D44" s="6" t="s">
        <v>71</v>
      </c>
      <c r="E44" s="5">
        <f>E40-E45</f>
        <v>184911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-31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E50" s="15"/>
      <c r="F50" s="13"/>
      <c r="G50" s="6" t="s">
        <v>76</v>
      </c>
      <c r="H50" s="13">
        <v>-16</v>
      </c>
      <c r="I50" s="13">
        <v>-59</v>
      </c>
      <c r="J50" s="13">
        <v>-187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3"/>
  <sheetViews>
    <sheetView topLeftCell="A25" workbookViewId="0">
      <selection activeCell="D22" sqref="D2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8401180.9600000009</v>
      </c>
      <c r="D3" s="6" t="s">
        <v>2</v>
      </c>
      <c r="E3" s="7">
        <v>9527472.5899999999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24515884.16</v>
      </c>
      <c r="D4" s="6" t="s">
        <v>7</v>
      </c>
      <c r="E4" s="7">
        <v>6071355.8399999999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112931509.67999999</v>
      </c>
      <c r="D5" s="6" t="s">
        <v>10</v>
      </c>
      <c r="E5" s="5">
        <v>2887729.2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88415625.519999996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755.2</v>
      </c>
      <c r="G8" s="6"/>
      <c r="H8" s="6"/>
      <c r="I8" s="9"/>
    </row>
    <row r="9" spans="1:10" x14ac:dyDescent="0.25">
      <c r="A9" s="6" t="s">
        <v>18</v>
      </c>
      <c r="B9" s="5">
        <v>14444.56</v>
      </c>
      <c r="D9" s="6" t="s">
        <v>19</v>
      </c>
      <c r="E9" s="10">
        <v>912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E8+'20180530_Open'!E10</f>
        <v>4412.8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B9+'20180530_Open'!B11</f>
        <v>23241.64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232.63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B12+'20180530_Open'!B13</f>
        <v>6326.8099999999995</v>
      </c>
      <c r="E13" s="5"/>
      <c r="G13" s="6"/>
      <c r="H13" s="6" t="s">
        <v>28</v>
      </c>
      <c r="I13" s="11">
        <v>15458520</v>
      </c>
    </row>
    <row r="14" spans="1:10" x14ac:dyDescent="0.25">
      <c r="A14" s="6" t="s">
        <v>29</v>
      </c>
      <c r="B14" s="10">
        <v>9425561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15458520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2200226.9700000002</v>
      </c>
    </row>
    <row r="18" spans="1:14" x14ac:dyDescent="0.25">
      <c r="G18" s="6" t="s">
        <v>10</v>
      </c>
      <c r="H18" s="5"/>
      <c r="I18" s="11">
        <v>2330928</v>
      </c>
    </row>
    <row r="19" spans="1:14" x14ac:dyDescent="0.25">
      <c r="A19" s="5"/>
      <c r="G19" s="6" t="s">
        <v>35</v>
      </c>
      <c r="H19" s="5"/>
      <c r="I19" s="11">
        <f>I17+I18-I16</f>
        <v>-697661.66999999899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4514.4399999999996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4514.4399999999996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89.99</v>
      </c>
    </row>
    <row r="26" spans="1:14" x14ac:dyDescent="0.25">
      <c r="A26" s="6" t="s">
        <v>44</v>
      </c>
      <c r="B26" s="5">
        <f>B4+E5+I18</f>
        <v>29734541.359999999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15254.05</v>
      </c>
    </row>
    <row r="28" spans="1:14" x14ac:dyDescent="0.25">
      <c r="A28" s="6" t="s">
        <v>48</v>
      </c>
      <c r="B28" s="5">
        <f>B12+E8+I25</f>
        <v>1077.82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1593</v>
      </c>
      <c r="D34" s="6" t="s">
        <v>53</v>
      </c>
      <c r="E34" s="5">
        <v>489719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296</v>
      </c>
      <c r="D35" s="6" t="s">
        <v>55</v>
      </c>
      <c r="E35" s="15">
        <v>435290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546</v>
      </c>
      <c r="D36" s="6" t="s">
        <v>57</v>
      </c>
      <c r="E36" s="15">
        <v>15990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472</v>
      </c>
      <c r="D37" s="6" t="s">
        <v>59</v>
      </c>
      <c r="E37" s="5">
        <v>-3291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2907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1642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-1265</v>
      </c>
      <c r="D40" s="6" t="s">
        <v>64</v>
      </c>
      <c r="E40" s="5">
        <v>2779017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60026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2035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57992</v>
      </c>
      <c r="G43" s="6" t="s">
        <v>76</v>
      </c>
      <c r="H43" s="22">
        <v>5.6000000000000001E-2</v>
      </c>
    </row>
    <row r="44" spans="1:23" x14ac:dyDescent="0.25">
      <c r="A44" s="6" t="s">
        <v>56</v>
      </c>
      <c r="D44" s="6" t="s">
        <v>71</v>
      </c>
      <c r="E44" s="5">
        <f>E40-E45</f>
        <v>148767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-18</v>
      </c>
      <c r="I48" s="13">
        <v>-26</v>
      </c>
      <c r="J48" s="13">
        <v>-40</v>
      </c>
    </row>
    <row r="49" spans="1:10" x14ac:dyDescent="0.25">
      <c r="A49" s="14"/>
      <c r="B49" s="5"/>
      <c r="F49" s="13"/>
      <c r="G49" s="6" t="s">
        <v>58</v>
      </c>
      <c r="H49" s="13">
        <v>-13</v>
      </c>
      <c r="I49" s="13">
        <v>-39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-50</v>
      </c>
      <c r="J50" s="13">
        <v>-186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9489173.7100000009</v>
      </c>
      <c r="D3" s="6" t="s">
        <v>2</v>
      </c>
      <c r="E3" s="7">
        <v>16505781.35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52034392.619999997</v>
      </c>
      <c r="D4" s="6" t="s">
        <v>7</v>
      </c>
      <c r="E4" s="26">
        <v>6366022.6500000004</v>
      </c>
      <c r="H4" s="6" t="s">
        <v>87</v>
      </c>
      <c r="I4" s="9">
        <v>16</v>
      </c>
      <c r="J4" s="9">
        <v>-1</v>
      </c>
    </row>
    <row r="5" spans="1:10" x14ac:dyDescent="0.25">
      <c r="A5" s="6" t="s">
        <v>9</v>
      </c>
      <c r="B5" s="5">
        <f>B4+B6</f>
        <v>108526854.65000001</v>
      </c>
      <c r="D5" s="6" t="s">
        <v>10</v>
      </c>
      <c r="E5" s="5">
        <v>10139758.699999999</v>
      </c>
      <c r="H5" s="6" t="s">
        <v>15</v>
      </c>
      <c r="I5" s="9">
        <v>9</v>
      </c>
      <c r="J5" s="9">
        <v>0</v>
      </c>
    </row>
    <row r="6" spans="1:10" x14ac:dyDescent="0.25">
      <c r="A6" s="6" t="s">
        <v>7</v>
      </c>
      <c r="B6" s="7">
        <v>56492462.030000001</v>
      </c>
      <c r="D6" s="6" t="s">
        <v>12</v>
      </c>
      <c r="E6" s="5"/>
      <c r="H6" s="6" t="s">
        <v>74</v>
      </c>
      <c r="I6" s="9">
        <v>0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776</v>
      </c>
      <c r="G8" s="6"/>
      <c r="H8" s="6"/>
      <c r="I8" s="9"/>
    </row>
    <row r="9" spans="1:10" x14ac:dyDescent="0.25">
      <c r="A9" s="6" t="s">
        <v>18</v>
      </c>
      <c r="B9" s="5">
        <v>3288.32</v>
      </c>
      <c r="D9" s="6" t="s">
        <v>19</v>
      </c>
      <c r="E9" s="10">
        <v>339</v>
      </c>
      <c r="H9" s="6"/>
    </row>
    <row r="10" spans="1:10" x14ac:dyDescent="0.25">
      <c r="A10" s="6" t="s">
        <v>20</v>
      </c>
      <c r="B10" s="5">
        <v>47000000</v>
      </c>
      <c r="D10" s="6" t="s">
        <v>21</v>
      </c>
      <c r="E10" s="5">
        <f>E8+'20180801_Open'!E10</f>
        <v>41375.199999999997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B9+'20180801_Open'!B11</f>
        <v>305574.03000000003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1093.74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B12+'20180801_Open'!B13</f>
        <v>62631.520000000004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20510206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2184701.9300000002</v>
      </c>
    </row>
    <row r="18" spans="1:14" x14ac:dyDescent="0.25">
      <c r="G18" s="6" t="s">
        <v>10</v>
      </c>
      <c r="H18" s="5"/>
      <c r="I18" s="11">
        <v>2818665</v>
      </c>
    </row>
    <row r="19" spans="1:14" x14ac:dyDescent="0.25">
      <c r="A19" s="5"/>
      <c r="G19" s="6" t="s">
        <v>35</v>
      </c>
      <c r="H19" s="5"/>
      <c r="I19" s="11">
        <f>I17+I18-I16</f>
        <v>-1725449.71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16398.93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16574.490000000002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175.56</v>
      </c>
    </row>
    <row r="26" spans="1:14" x14ac:dyDescent="0.25">
      <c r="A26" s="6" t="s">
        <v>44</v>
      </c>
      <c r="B26" s="5">
        <f>B4+E5+I17+I18</f>
        <v>67177518.25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120581.21</v>
      </c>
    </row>
    <row r="28" spans="1:14" x14ac:dyDescent="0.25">
      <c r="A28" s="6" t="s">
        <v>48</v>
      </c>
      <c r="B28" s="5">
        <f>B12+E8+I25</f>
        <v>2045.3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697</v>
      </c>
      <c r="D34" s="6" t="s">
        <v>53</v>
      </c>
      <c r="E34" s="5">
        <v>1632000</v>
      </c>
      <c r="G34" s="6" t="s">
        <v>88</v>
      </c>
      <c r="H34" s="23">
        <v>23.86</v>
      </c>
      <c r="I34" s="6" t="s">
        <v>56</v>
      </c>
      <c r="J34" s="23">
        <v>21.74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2725</v>
      </c>
      <c r="D35" s="6" t="s">
        <v>55</v>
      </c>
      <c r="E35" s="15">
        <v>1289460</v>
      </c>
      <c r="G35" s="6" t="s">
        <v>58</v>
      </c>
      <c r="H35" s="23">
        <v>22.55</v>
      </c>
      <c r="I35" s="6" t="s">
        <v>84</v>
      </c>
      <c r="J35" s="23">
        <v>20.97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2764</v>
      </c>
      <c r="D36" s="6" t="s">
        <v>57</v>
      </c>
      <c r="E36" s="15">
        <v>23139</v>
      </c>
      <c r="G36" s="6" t="s">
        <v>76</v>
      </c>
      <c r="H36" s="23">
        <v>22.28</v>
      </c>
      <c r="I36" s="6" t="s">
        <v>58</v>
      </c>
      <c r="J36" s="23">
        <v>20.92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352</v>
      </c>
      <c r="D37" s="6" t="s">
        <v>59</v>
      </c>
      <c r="E37" s="5">
        <v>-14124</v>
      </c>
      <c r="G37" s="6" t="s">
        <v>52</v>
      </c>
      <c r="H37" s="23">
        <v>21.73</v>
      </c>
      <c r="I37" s="6" t="s">
        <v>76</v>
      </c>
      <c r="J37" s="23">
        <v>20.63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6538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4307034</v>
      </c>
      <c r="G40" s="6" t="s">
        <v>88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-11538</v>
      </c>
      <c r="G41" s="6" t="s">
        <v>58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-62559</v>
      </c>
      <c r="G42" s="6" t="s">
        <v>76</v>
      </c>
      <c r="H42" s="22">
        <v>1.4E-2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877</v>
      </c>
      <c r="D43" s="6" t="s">
        <v>67</v>
      </c>
      <c r="E43" s="5">
        <v>51021</v>
      </c>
      <c r="G43" s="6" t="s">
        <v>52</v>
      </c>
      <c r="H43" s="22">
        <v>2.5999999999999999E-2</v>
      </c>
    </row>
    <row r="44" spans="1:23" x14ac:dyDescent="0.25">
      <c r="A44" s="6" t="s">
        <v>88</v>
      </c>
      <c r="B44" s="13">
        <v>2568</v>
      </c>
      <c r="D44" s="6" t="s">
        <v>71</v>
      </c>
      <c r="E44" s="5">
        <f>E40-E45</f>
        <v>1676784</v>
      </c>
    </row>
    <row r="45" spans="1:23" x14ac:dyDescent="0.25">
      <c r="A45" s="6" t="s">
        <v>58</v>
      </c>
      <c r="B45" s="13">
        <v>2679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287</v>
      </c>
      <c r="C46" s="5"/>
      <c r="D46" s="6" t="s">
        <v>86</v>
      </c>
      <c r="E46" s="5">
        <v>4569891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6411</v>
      </c>
      <c r="C47" s="18"/>
      <c r="D47" s="6" t="s">
        <v>89</v>
      </c>
      <c r="E47" s="5">
        <f>E46-E45</f>
        <v>1939641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1</v>
      </c>
      <c r="I48" s="13">
        <v>-17</v>
      </c>
      <c r="J48" s="13">
        <v>-35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1</v>
      </c>
      <c r="I49" s="13">
        <v>-35</v>
      </c>
      <c r="J49" s="13">
        <v>-110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1</v>
      </c>
      <c r="I50" s="13">
        <v>-44</v>
      </c>
      <c r="J50" s="13">
        <v>-194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-5.25</v>
      </c>
      <c r="I55" s="9">
        <v>-2.91</v>
      </c>
      <c r="J55" s="9">
        <v>-52</v>
      </c>
      <c r="K55" s="9">
        <v>2.82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-5.05</v>
      </c>
      <c r="I56" s="9">
        <v>1.83</v>
      </c>
      <c r="J56" s="9">
        <v>-51.8</v>
      </c>
      <c r="K56" s="9">
        <v>7.37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-3.85</v>
      </c>
      <c r="I57" s="9">
        <v>4.99</v>
      </c>
      <c r="J57" s="9">
        <v>-50.6</v>
      </c>
      <c r="K57" s="9">
        <v>9.32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-4.25</v>
      </c>
      <c r="I58" s="9">
        <v>4.59</v>
      </c>
      <c r="J58" s="9">
        <v>-51</v>
      </c>
      <c r="K58" s="9">
        <v>9.32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-24.19</v>
      </c>
      <c r="I60" s="9">
        <v>-19.559999999999999</v>
      </c>
      <c r="J60" s="9"/>
      <c r="K60" s="9">
        <v>4.63</v>
      </c>
    </row>
    <row r="61" spans="1:11" x14ac:dyDescent="0.25">
      <c r="G61" s="27" t="s">
        <v>102</v>
      </c>
      <c r="H61" s="9">
        <v>-42.39</v>
      </c>
      <c r="I61" s="9">
        <v>-33.6</v>
      </c>
      <c r="J61" s="9"/>
      <c r="K61" s="9">
        <v>8.7899999999999991</v>
      </c>
    </row>
    <row r="62" spans="1:11" x14ac:dyDescent="0.25">
      <c r="G62" s="27" t="s">
        <v>103</v>
      </c>
      <c r="H62" s="9">
        <v>-57.39</v>
      </c>
      <c r="I62" s="9">
        <v>-48.6</v>
      </c>
      <c r="J62" s="9"/>
      <c r="K62" s="9">
        <v>8.7899999999999991</v>
      </c>
    </row>
    <row r="63" spans="1:11" x14ac:dyDescent="0.25">
      <c r="G63" s="27" t="s">
        <v>118</v>
      </c>
      <c r="H63" s="9">
        <v>-71.39</v>
      </c>
      <c r="I63" s="9">
        <v>-62.6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-30.57</v>
      </c>
      <c r="I65" s="9">
        <v>-24.5</v>
      </c>
      <c r="J65" s="9"/>
      <c r="K65" s="9">
        <v>6.07</v>
      </c>
    </row>
    <row r="66" spans="7:11" x14ac:dyDescent="0.25">
      <c r="G66" s="27" t="s">
        <v>106</v>
      </c>
      <c r="H66" s="9">
        <v>-76.17</v>
      </c>
      <c r="I66" s="9">
        <v>-67.959999999999994</v>
      </c>
      <c r="J66" s="9"/>
      <c r="K66" s="9">
        <v>8.2100000000000009</v>
      </c>
    </row>
    <row r="67" spans="7:11" x14ac:dyDescent="0.25">
      <c r="G67" s="27" t="s">
        <v>107</v>
      </c>
      <c r="H67" s="9">
        <v>-151.57</v>
      </c>
      <c r="I67" s="9">
        <v>-143.36000000000001</v>
      </c>
      <c r="J67" s="9"/>
      <c r="K67" s="9">
        <v>8.2100000000000009</v>
      </c>
    </row>
    <row r="68" spans="7:11" x14ac:dyDescent="0.25">
      <c r="G68" s="27" t="s">
        <v>119</v>
      </c>
      <c r="H68" s="9">
        <v>-230.37</v>
      </c>
      <c r="I68" s="9">
        <v>-222.16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3"/>
  <sheetViews>
    <sheetView topLeftCell="A13" workbookViewId="0">
      <selection activeCell="B25" sqref="B2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28246</v>
      </c>
      <c r="D3" s="6" t="s">
        <v>2</v>
      </c>
      <c r="E3" s="7">
        <v>4499829.16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20128778.960000001</v>
      </c>
      <c r="D4" s="6" t="s">
        <v>7</v>
      </c>
      <c r="E4" s="7">
        <v>1612099.96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20357046.91</v>
      </c>
      <c r="D5" s="6" t="s">
        <v>10</v>
      </c>
      <c r="E5" s="5">
        <v>2887729.2</v>
      </c>
      <c r="H5" s="6" t="s">
        <v>81</v>
      </c>
      <c r="I5" s="9">
        <v>6</v>
      </c>
      <c r="J5" s="9"/>
    </row>
    <row r="6" spans="1:10" x14ac:dyDescent="0.25">
      <c r="A6" s="6" t="s">
        <v>7</v>
      </c>
      <c r="B6" s="5">
        <v>228267.95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/>
    </row>
    <row r="8" spans="1:10" x14ac:dyDescent="0.25">
      <c r="A8" s="6" t="s">
        <v>14</v>
      </c>
      <c r="B8" s="5">
        <v>22991673.370000001</v>
      </c>
      <c r="D8" s="6" t="s">
        <v>16</v>
      </c>
      <c r="E8" s="7">
        <v>235.2</v>
      </c>
      <c r="G8" s="6"/>
      <c r="H8" s="6"/>
      <c r="I8" s="9"/>
    </row>
    <row r="9" spans="1:10" x14ac:dyDescent="0.25">
      <c r="A9" s="6" t="s">
        <v>18</v>
      </c>
      <c r="B9" s="5">
        <v>21.81</v>
      </c>
      <c r="D9" s="6" t="s">
        <v>19</v>
      </c>
      <c r="E9" s="10">
        <v>222</v>
      </c>
      <c r="H9" s="6"/>
    </row>
    <row r="10" spans="1:10" x14ac:dyDescent="0.25">
      <c r="A10" s="6" t="s">
        <v>20</v>
      </c>
      <c r="B10" s="5">
        <v>200000</v>
      </c>
      <c r="D10" s="6" t="s">
        <v>21</v>
      </c>
      <c r="E10" s="5">
        <f>E8+'20180529_Open '!E10</f>
        <v>3657.6000000000004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B9+'20180529_Open '!B11</f>
        <v>8797.08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237.78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B12+'20180529_Open '!B13</f>
        <v>6094.1799999999994</v>
      </c>
      <c r="E13" s="5"/>
      <c r="G13" s="6"/>
      <c r="H13" s="6" t="s">
        <v>28</v>
      </c>
      <c r="I13" s="11">
        <v>15016500</v>
      </c>
    </row>
    <row r="14" spans="1:10" x14ac:dyDescent="0.25">
      <c r="A14" s="6" t="s">
        <v>29</v>
      </c>
      <c r="B14" s="10">
        <v>7581461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15016500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3228816.64</v>
      </c>
    </row>
    <row r="17" spans="1:14" x14ac:dyDescent="0.25">
      <c r="A17" s="12"/>
      <c r="B17" s="5"/>
      <c r="G17" s="6" t="s">
        <v>34</v>
      </c>
      <c r="H17" s="5"/>
      <c r="I17" s="11">
        <v>540828.96</v>
      </c>
    </row>
    <row r="18" spans="1:14" x14ac:dyDescent="0.25">
      <c r="G18" s="6" t="s">
        <v>10</v>
      </c>
      <c r="H18" s="5"/>
      <c r="I18" s="11">
        <v>2254905</v>
      </c>
    </row>
    <row r="19" spans="1:14" x14ac:dyDescent="0.25">
      <c r="A19" s="5"/>
      <c r="G19" s="6" t="s">
        <v>35</v>
      </c>
      <c r="H19" s="5"/>
      <c r="I19" s="11">
        <f>I17+I18-I16</f>
        <v>-433082.68000000017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4424.45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4424.45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91.01</v>
      </c>
    </row>
    <row r="26" spans="1:14" x14ac:dyDescent="0.25">
      <c r="A26" s="6" t="s">
        <v>44</v>
      </c>
      <c r="B26" s="5">
        <f>B4+E5+I18</f>
        <v>25271413.16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14176.23</v>
      </c>
    </row>
    <row r="28" spans="1:14" x14ac:dyDescent="0.25">
      <c r="A28" s="6" t="s">
        <v>48</v>
      </c>
      <c r="B28" s="5">
        <f>B12+E8+I25</f>
        <v>563.99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1551</v>
      </c>
      <c r="D34" s="6" t="s">
        <v>53</v>
      </c>
      <c r="E34" s="5">
        <v>-618575</v>
      </c>
      <c r="G34" s="6" t="s">
        <v>56</v>
      </c>
      <c r="H34" s="23">
        <v>17.71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173</v>
      </c>
      <c r="D35" s="6" t="s">
        <v>55</v>
      </c>
      <c r="E35" s="15">
        <v>673270</v>
      </c>
      <c r="G35" s="6" t="s">
        <v>84</v>
      </c>
      <c r="H35" s="23">
        <v>17.38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20895</v>
      </c>
      <c r="G36" s="6" t="s">
        <v>58</v>
      </c>
      <c r="H36" s="23">
        <v>17.29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460</v>
      </c>
      <c r="D37" s="6" t="s">
        <v>59</v>
      </c>
      <c r="E37" s="5">
        <v>-3751</v>
      </c>
      <c r="G37" s="6" t="s">
        <v>76</v>
      </c>
      <c r="H37" s="23">
        <v>17.38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2519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1507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-1012</v>
      </c>
      <c r="D40" s="6" t="s">
        <v>64</v>
      </c>
      <c r="E40" s="5">
        <v>2718991</v>
      </c>
      <c r="G40" s="6" t="s">
        <v>56</v>
      </c>
      <c r="H40" s="22">
        <v>5.0000000000000001E-3</v>
      </c>
    </row>
    <row r="41" spans="1:23" s="3" customFormat="1" x14ac:dyDescent="0.25">
      <c r="A41" s="2"/>
      <c r="B41" s="2"/>
      <c r="D41" s="6" t="s">
        <v>65</v>
      </c>
      <c r="E41" s="5">
        <v>-804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10546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-11350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88741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-26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-43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-58</v>
      </c>
      <c r="J50" s="13">
        <v>-189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1464026.28</v>
      </c>
      <c r="D3" s="6" t="s">
        <v>2</v>
      </c>
      <c r="E3" s="7">
        <v>4573079.33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19186817.949999999</v>
      </c>
      <c r="D4" s="6" t="s">
        <v>7</v>
      </c>
      <c r="E4" s="7">
        <v>1845105.58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20650844.23</v>
      </c>
      <c r="D5" s="6" t="s">
        <v>10</v>
      </c>
      <c r="E5" s="5">
        <v>2727973.75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1464026.28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-1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76.8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73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E8+'20180528_Open'!E10</f>
        <v>3422.4000000000005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B9+'20180528_Open'!B11</f>
        <v>8775.27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143.79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B12+'20180528_Open'!B13</f>
        <v>5856.4</v>
      </c>
      <c r="E13" s="5"/>
      <c r="G13" s="6"/>
      <c r="H13" s="6" t="s">
        <v>28</v>
      </c>
      <c r="I13" s="11">
        <v>15135180</v>
      </c>
    </row>
    <row r="14" spans="1:10" x14ac:dyDescent="0.25">
      <c r="A14" s="6" t="s">
        <v>29</v>
      </c>
      <c r="B14" s="10">
        <v>7191461</v>
      </c>
      <c r="G14" s="6"/>
      <c r="H14" s="6" t="s">
        <v>30</v>
      </c>
      <c r="I14" s="11">
        <v>-795600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14339580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401519.97</v>
      </c>
    </row>
    <row r="18" spans="1:14" x14ac:dyDescent="0.25">
      <c r="G18" s="6" t="s">
        <v>10</v>
      </c>
      <c r="H18" s="5"/>
      <c r="I18" s="11">
        <v>2268306</v>
      </c>
    </row>
    <row r="19" spans="1:14" x14ac:dyDescent="0.25">
      <c r="A19" s="5"/>
      <c r="G19" s="6" t="s">
        <v>35</v>
      </c>
      <c r="H19" s="5"/>
      <c r="I19" s="11">
        <f>I17+I18-I16</f>
        <v>-358990.67000000039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4333.4399999999996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4333.4399999999996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128.96</v>
      </c>
    </row>
    <row r="26" spans="1:14" x14ac:dyDescent="0.25">
      <c r="A26" s="6" t="s">
        <v>44</v>
      </c>
      <c r="B26" s="5">
        <f>B4+E5+I18</f>
        <v>24183097.699999999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13612.239999999998</v>
      </c>
    </row>
    <row r="28" spans="1:14" x14ac:dyDescent="0.25">
      <c r="A28" s="6" t="s">
        <v>48</v>
      </c>
      <c r="B28" s="5">
        <f>B12+E8+I25</f>
        <v>349.54999999999995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1471</v>
      </c>
      <c r="D34" s="6" t="s">
        <v>53</v>
      </c>
      <c r="E34" s="5">
        <v>518782</v>
      </c>
      <c r="G34" s="6" t="s">
        <v>56</v>
      </c>
      <c r="H34" s="23">
        <v>17.170000000000002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41</v>
      </c>
      <c r="D35" s="6" t="s">
        <v>55</v>
      </c>
      <c r="E35" s="15">
        <v>622447</v>
      </c>
      <c r="G35" s="6" t="s">
        <v>84</v>
      </c>
      <c r="H35" s="23">
        <v>16.95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20223</v>
      </c>
      <c r="G36" s="6" t="s">
        <v>58</v>
      </c>
      <c r="H36" s="23">
        <v>17.07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470</v>
      </c>
      <c r="D37" s="6" t="s">
        <v>59</v>
      </c>
      <c r="E37" s="5">
        <v>-3276</v>
      </c>
      <c r="G37" s="6" t="s">
        <v>76</v>
      </c>
      <c r="H37" s="23">
        <v>17.37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1375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-942</v>
      </c>
      <c r="D40" s="6" t="s">
        <v>64</v>
      </c>
      <c r="E40" s="5">
        <v>2719795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-2900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1108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-4007</v>
      </c>
      <c r="G43" s="6" t="s">
        <v>76</v>
      </c>
      <c r="H43" s="22">
        <v>5.7000000000000002E-2</v>
      </c>
    </row>
    <row r="44" spans="1:23" x14ac:dyDescent="0.25">
      <c r="A44" s="6" t="s">
        <v>56</v>
      </c>
      <c r="D44" s="6" t="s">
        <v>71</v>
      </c>
      <c r="E44" s="5">
        <f>E40-E45</f>
        <v>89545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-30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-47</v>
      </c>
      <c r="J49" s="13">
        <v>-109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-61</v>
      </c>
      <c r="J50" s="13">
        <v>-190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3"/>
  <sheetViews>
    <sheetView topLeftCell="A31" workbookViewId="0">
      <selection activeCell="A44" sqref="A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1500779.84</v>
      </c>
      <c r="D3" s="6" t="s">
        <v>2</v>
      </c>
      <c r="E3" s="7">
        <v>4878426.43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18449177.489999998</v>
      </c>
      <c r="D4" s="6" t="s">
        <v>7</v>
      </c>
      <c r="E4" s="7">
        <v>2269841.08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20349987.559999999</v>
      </c>
      <c r="D5" s="6" t="s">
        <v>10</v>
      </c>
      <c r="E5" s="5">
        <v>2608585.35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1900810.07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30.23</v>
      </c>
      <c r="D9" s="6" t="s">
        <v>19</v>
      </c>
      <c r="E9" s="10">
        <v>55</v>
      </c>
      <c r="H9" s="6"/>
    </row>
    <row r="10" spans="1:10" x14ac:dyDescent="0.25">
      <c r="A10" s="6" t="s">
        <v>20</v>
      </c>
      <c r="B10" s="5">
        <v>4000000</v>
      </c>
      <c r="D10" s="6" t="s">
        <v>21</v>
      </c>
      <c r="E10" s="5">
        <f>E8+'20180525_Open'!E10</f>
        <v>3345.6000000000004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B9+'20180525_Open'!B11</f>
        <v>8775.27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/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B12+'20180525_Open'!B13</f>
        <v>5712.61</v>
      </c>
      <c r="E13" s="5"/>
      <c r="G13" s="6"/>
      <c r="H13" s="6" t="s">
        <v>28</v>
      </c>
      <c r="I13" s="11">
        <v>15029820</v>
      </c>
    </row>
    <row r="14" spans="1:10" x14ac:dyDescent="0.25">
      <c r="A14" s="6" t="s">
        <v>29</v>
      </c>
      <c r="B14" s="10">
        <v>6951461</v>
      </c>
      <c r="G14" s="6"/>
      <c r="H14" s="6" t="s">
        <v>30</v>
      </c>
      <c r="I14" s="11">
        <v>-1581360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13448460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325290.93</v>
      </c>
    </row>
    <row r="18" spans="1:14" x14ac:dyDescent="0.25">
      <c r="G18" s="6" t="s">
        <v>10</v>
      </c>
      <c r="H18" s="5"/>
      <c r="I18" s="11">
        <v>2252781</v>
      </c>
    </row>
    <row r="19" spans="1:14" x14ac:dyDescent="0.25">
      <c r="A19" s="5"/>
      <c r="G19" s="6" t="s">
        <v>35</v>
      </c>
      <c r="H19" s="5"/>
      <c r="I19" s="11">
        <f>I17+I18-I16</f>
        <v>-450744.70999999996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4204.4799999999996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4204.4799999999996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183.35</v>
      </c>
    </row>
    <row r="26" spans="1:14" x14ac:dyDescent="0.25">
      <c r="A26" s="6" t="s">
        <v>44</v>
      </c>
      <c r="B26" s="5">
        <f>B4+E5+I18</f>
        <v>23310543.84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13262.689999999999</v>
      </c>
    </row>
    <row r="28" spans="1:14" x14ac:dyDescent="0.25">
      <c r="A28" s="6" t="s">
        <v>48</v>
      </c>
      <c r="B28" s="5">
        <f>B12+E8+I25</f>
        <v>239.35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1431</v>
      </c>
      <c r="D34" s="6" t="s">
        <v>53</v>
      </c>
      <c r="E34" s="5">
        <v>-22759</v>
      </c>
      <c r="G34" s="6" t="s">
        <v>56</v>
      </c>
      <c r="H34" s="23">
        <v>17.899999999999999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</v>
      </c>
      <c r="D35" s="6" t="s">
        <v>55</v>
      </c>
      <c r="E35" s="15">
        <v>574656</v>
      </c>
      <c r="G35" s="6" t="s">
        <v>84</v>
      </c>
      <c r="H35" s="23">
        <v>17.57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19232</v>
      </c>
      <c r="G36" s="6" t="s">
        <v>58</v>
      </c>
      <c r="H36" s="23">
        <v>17.48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463</v>
      </c>
      <c r="D37" s="6" t="s">
        <v>59</v>
      </c>
      <c r="E37" s="5">
        <v>-3132</v>
      </c>
      <c r="G37" s="6" t="s">
        <v>76</v>
      </c>
      <c r="H37" s="23">
        <v>17.88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2244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1327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917</v>
      </c>
      <c r="D40" s="6" t="s">
        <v>64</v>
      </c>
      <c r="E40" s="5">
        <v>2722694</v>
      </c>
      <c r="G40" s="6" t="s">
        <v>56</v>
      </c>
      <c r="H40" s="22">
        <v>6.0000000000000001E-3</v>
      </c>
    </row>
    <row r="41" spans="1:23" s="3" customFormat="1" x14ac:dyDescent="0.25">
      <c r="A41" s="2"/>
      <c r="B41" s="2"/>
      <c r="D41" s="6" t="s">
        <v>65</v>
      </c>
      <c r="E41" s="5">
        <v>10407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6811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3596</v>
      </c>
      <c r="G43" s="6" t="s">
        <v>76</v>
      </c>
      <c r="H43" s="22">
        <v>5.5E-2</v>
      </c>
    </row>
    <row r="44" spans="1:23" x14ac:dyDescent="0.25">
      <c r="A44" s="6" t="s">
        <v>56</v>
      </c>
      <c r="D44" s="6" t="s">
        <v>71</v>
      </c>
      <c r="E44" s="5">
        <f>E40-E45</f>
        <v>92444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-30</v>
      </c>
      <c r="J48" s="13">
        <v>-39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-50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-58</v>
      </c>
      <c r="J50" s="13">
        <v>-185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0"/>
  <sheetViews>
    <sheetView topLeftCell="C19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1183240.19</v>
      </c>
      <c r="D3" s="6" t="s">
        <v>2</v>
      </c>
      <c r="E3" s="7">
        <v>5310266.45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18774728.960000001</v>
      </c>
      <c r="D4" s="6" t="s">
        <v>7</v>
      </c>
      <c r="E4" s="7">
        <v>2662328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19957969.150000002</v>
      </c>
      <c r="D5" s="6" t="s">
        <v>10</v>
      </c>
      <c r="E5" s="5">
        <v>2647938.4500000002</v>
      </c>
      <c r="H5" s="6" t="s">
        <v>81</v>
      </c>
      <c r="I5" s="9">
        <v>3</v>
      </c>
      <c r="J5" s="9"/>
    </row>
    <row r="6" spans="1:10" x14ac:dyDescent="0.25">
      <c r="A6" s="6" t="s">
        <v>7</v>
      </c>
      <c r="B6" s="5">
        <v>1183240.19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E8+'20180524_Open'!E10</f>
        <v>3289.6000000000004</v>
      </c>
      <c r="G10" s="6"/>
      <c r="H10" s="6" t="s">
        <v>22</v>
      </c>
      <c r="I10" s="10">
        <f>SUM(I4:I7)</f>
        <v>17</v>
      </c>
    </row>
    <row r="11" spans="1:10" x14ac:dyDescent="0.25">
      <c r="A11" s="6" t="s">
        <v>23</v>
      </c>
      <c r="B11" s="5">
        <f>B9+'20180524_Open'!B11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220.12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B12+'20180524_Open'!B13</f>
        <v>5712.61</v>
      </c>
      <c r="E13" s="5"/>
      <c r="G13" s="6"/>
      <c r="H13" s="6" t="s">
        <v>28</v>
      </c>
      <c r="I13" s="11">
        <v>13469400</v>
      </c>
    </row>
    <row r="14" spans="1:10" x14ac:dyDescent="0.25">
      <c r="A14" s="6" t="s">
        <v>29</v>
      </c>
      <c r="B14" s="10">
        <v>7071461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13469400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573438</v>
      </c>
    </row>
    <row r="18" spans="1:14" x14ac:dyDescent="0.25">
      <c r="G18" s="6" t="s">
        <v>10</v>
      </c>
      <c r="H18" s="5"/>
      <c r="I18" s="11">
        <v>2598015</v>
      </c>
    </row>
    <row r="19" spans="1:14" x14ac:dyDescent="0.25">
      <c r="A19" s="5"/>
      <c r="G19" s="6" t="s">
        <v>35</v>
      </c>
      <c r="H19" s="5"/>
      <c r="I19" s="11">
        <f>I17+I18-I16</f>
        <v>142636.35999999987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4021.13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4021.13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54.95</v>
      </c>
    </row>
    <row r="26" spans="1:14" x14ac:dyDescent="0.25">
      <c r="A26" s="6" t="s">
        <v>44</v>
      </c>
      <c r="B26" s="5">
        <f>B4+E5+I18</f>
        <v>24020682.41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13023.34</v>
      </c>
    </row>
    <row r="28" spans="1:14" x14ac:dyDescent="0.25">
      <c r="A28" s="6" t="s">
        <v>48</v>
      </c>
      <c r="B28" s="5">
        <f>B12+E8+I25</f>
        <v>331.07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1401</v>
      </c>
      <c r="D34" s="6" t="s">
        <v>53</v>
      </c>
      <c r="E34" s="5">
        <v>524747</v>
      </c>
      <c r="G34" s="6" t="s">
        <v>56</v>
      </c>
      <c r="H34" s="23">
        <v>17.510000000000002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</v>
      </c>
      <c r="D35" s="6" t="s">
        <v>55</v>
      </c>
      <c r="E35" s="15">
        <v>551467</v>
      </c>
      <c r="G35" s="6" t="s">
        <v>84</v>
      </c>
      <c r="H35" s="23">
        <v>17.27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19037</v>
      </c>
      <c r="G36" s="6" t="s">
        <v>58</v>
      </c>
      <c r="H36" s="23">
        <v>17.38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-2889</v>
      </c>
      <c r="G37" s="6" t="s">
        <v>76</v>
      </c>
      <c r="H37" s="23">
        <v>17.77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2711286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4343</v>
      </c>
      <c r="G41" s="6" t="s">
        <v>84</v>
      </c>
      <c r="H41" s="22">
        <v>1.4999999999999999E-2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-7441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11784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81036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-27</v>
      </c>
      <c r="J48" s="13">
        <v>-44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-40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-11</v>
      </c>
      <c r="I50" s="13">
        <v>-49</v>
      </c>
      <c r="J50" s="13">
        <v>-191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0"/>
  <sheetViews>
    <sheetView topLeftCell="A11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1648549.83</v>
      </c>
      <c r="D3" s="6" t="s">
        <v>2</v>
      </c>
      <c r="E3" s="7">
        <v>4523867.5199999996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18329118.399999999</v>
      </c>
      <c r="D4" s="6" t="s">
        <v>7</v>
      </c>
      <c r="E4" s="7">
        <v>1490533.37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20377702.34</v>
      </c>
      <c r="D5" s="6" t="s">
        <v>10</v>
      </c>
      <c r="E5" s="5">
        <v>2814572.55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2048583.94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494.4</v>
      </c>
      <c r="G8" s="6"/>
      <c r="H8" s="6"/>
      <c r="I8" s="9"/>
    </row>
    <row r="9" spans="1:10" x14ac:dyDescent="0.25">
      <c r="A9" s="6" t="s">
        <v>18</v>
      </c>
      <c r="B9" s="5">
        <v>34.11</v>
      </c>
      <c r="D9" s="6" t="s">
        <v>19</v>
      </c>
      <c r="E9" s="10">
        <v>475</v>
      </c>
      <c r="H9" s="6"/>
    </row>
    <row r="10" spans="1:10" x14ac:dyDescent="0.25">
      <c r="A10" s="6" t="s">
        <v>20</v>
      </c>
      <c r="B10" s="5">
        <v>400000</v>
      </c>
      <c r="D10" s="6" t="s">
        <v>21</v>
      </c>
      <c r="E10" s="5">
        <f>E8+'20180523_Open'!E10</f>
        <v>3233.6000000000004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B9+'20180523_Open'!B11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242.22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B12+'20180523_Open'!B13</f>
        <v>5492.49</v>
      </c>
      <c r="E13" s="5"/>
      <c r="G13" s="6"/>
      <c r="H13" s="6" t="s">
        <v>28</v>
      </c>
      <c r="I13" s="11">
        <v>11161320</v>
      </c>
    </row>
    <row r="14" spans="1:10" x14ac:dyDescent="0.25">
      <c r="A14" s="6" t="s">
        <v>29</v>
      </c>
      <c r="B14" s="10">
        <v>6859700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11161320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733462.23</v>
      </c>
    </row>
    <row r="18" spans="1:14" x14ac:dyDescent="0.25">
      <c r="G18" s="6" t="s">
        <v>10</v>
      </c>
      <c r="H18" s="5"/>
      <c r="I18" s="11">
        <v>1680543</v>
      </c>
    </row>
    <row r="19" spans="1:14" x14ac:dyDescent="0.25">
      <c r="A19" s="5"/>
      <c r="G19" s="6" t="s">
        <v>35</v>
      </c>
      <c r="H19" s="5"/>
      <c r="I19" s="11">
        <f>I17+I18-I16</f>
        <v>-314811.41000000015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22824233.949999999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8726.09</v>
      </c>
    </row>
    <row r="28" spans="1:14" x14ac:dyDescent="0.25">
      <c r="A28" s="6" t="s">
        <v>48</v>
      </c>
      <c r="B28" s="5">
        <f>B12+E8+I25</f>
        <v>830.4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1376</v>
      </c>
      <c r="D34" s="6" t="s">
        <v>53</v>
      </c>
      <c r="E34" s="5">
        <v>-2003949</v>
      </c>
      <c r="G34" s="6" t="s">
        <v>75</v>
      </c>
      <c r="H34" s="23">
        <v>22.05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0</v>
      </c>
      <c r="D35" s="6" t="s">
        <v>55</v>
      </c>
      <c r="E35" s="15">
        <v>522976</v>
      </c>
      <c r="G35" s="6" t="s">
        <v>56</v>
      </c>
      <c r="H35" s="23">
        <v>17.93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19054</v>
      </c>
      <c r="G36" s="6" t="s">
        <v>58</v>
      </c>
      <c r="H36" s="23">
        <v>17.809999999999999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488</v>
      </c>
      <c r="D37" s="6" t="s">
        <v>59</v>
      </c>
      <c r="E37" s="5">
        <v>-2848</v>
      </c>
      <c r="G37" s="6" t="s">
        <v>76</v>
      </c>
      <c r="H37" s="23">
        <v>18.5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2706943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22449</v>
      </c>
      <c r="G41" s="6" t="s">
        <v>56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-9760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32209</v>
      </c>
      <c r="G43" s="6" t="s">
        <v>76</v>
      </c>
      <c r="H43" s="22">
        <v>0.06</v>
      </c>
    </row>
    <row r="44" spans="1:23" x14ac:dyDescent="0.25">
      <c r="A44" s="6" t="s">
        <v>56</v>
      </c>
      <c r="D44" s="6" t="s">
        <v>71</v>
      </c>
      <c r="E44" s="5">
        <f>E40-E45</f>
        <v>76693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-15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0"/>
  <sheetViews>
    <sheetView topLeftCell="A34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2642280.39</v>
      </c>
      <c r="D3" s="6" t="s">
        <v>2</v>
      </c>
      <c r="E3" s="7">
        <v>4678318.4000000004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17849874.899999999</v>
      </c>
      <c r="D4" s="6" t="s">
        <v>7</v>
      </c>
      <c r="E4" s="7">
        <v>1408668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21592244.899999999</v>
      </c>
      <c r="D5" s="6" t="s">
        <v>10</v>
      </c>
      <c r="E5" s="5">
        <v>3269650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3742370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460.8</v>
      </c>
      <c r="G8" s="6"/>
      <c r="H8" s="6"/>
      <c r="I8" s="9"/>
    </row>
    <row r="9" spans="1:10" x14ac:dyDescent="0.25">
      <c r="A9" s="6" t="s">
        <v>18</v>
      </c>
      <c r="B9" s="5">
        <v>90.02</v>
      </c>
      <c r="D9" s="6" t="s">
        <v>19</v>
      </c>
      <c r="E9" s="10">
        <v>542</v>
      </c>
      <c r="H9" s="6"/>
    </row>
    <row r="10" spans="1:10" x14ac:dyDescent="0.25">
      <c r="A10" s="6" t="s">
        <v>20</v>
      </c>
      <c r="B10" s="5">
        <v>11000000</v>
      </c>
      <c r="D10" s="6" t="s">
        <v>21</v>
      </c>
      <c r="E10" s="5">
        <f>E8+'20180522_Open'!E10</f>
        <v>2739.2000000000003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B9+'20180522_Open'!B11</f>
        <v>8710.93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286.93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B12+'20180522_Open'!B13</f>
        <v>5250.2699999999995</v>
      </c>
      <c r="E13" s="5"/>
      <c r="G13" s="6"/>
      <c r="H13" s="6" t="s">
        <v>28</v>
      </c>
      <c r="I13" s="11">
        <v>11361060</v>
      </c>
    </row>
    <row r="14" spans="1:10" x14ac:dyDescent="0.25">
      <c r="A14" s="6" t="s">
        <v>29</v>
      </c>
      <c r="B14" s="10">
        <v>6569700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11361060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858559.41</v>
      </c>
    </row>
    <row r="18" spans="1:14" x14ac:dyDescent="0.25">
      <c r="G18" s="6" t="s">
        <v>10</v>
      </c>
      <c r="H18" s="5"/>
      <c r="I18" s="11">
        <v>1701891</v>
      </c>
    </row>
    <row r="19" spans="1:14" x14ac:dyDescent="0.25">
      <c r="A19" s="5"/>
      <c r="G19" s="6" t="s">
        <v>35</v>
      </c>
      <c r="H19" s="5"/>
      <c r="I19" s="11">
        <f>I17+I18-I16</f>
        <v>-168366.22999999998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3929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3929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22821415.899999999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11918.47</v>
      </c>
    </row>
    <row r="28" spans="1:14" x14ac:dyDescent="0.25">
      <c r="A28" s="6" t="s">
        <v>48</v>
      </c>
      <c r="B28" s="5">
        <f>B12+E8+I25</f>
        <v>841.51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255</v>
      </c>
      <c r="D34" s="6" t="s">
        <v>53</v>
      </c>
      <c r="E34" s="5">
        <v>-885371</v>
      </c>
      <c r="G34" s="6" t="s">
        <v>75</v>
      </c>
      <c r="H34" s="23">
        <v>20.82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1261</v>
      </c>
      <c r="D35" s="6" t="s">
        <v>55</v>
      </c>
      <c r="E35" s="15">
        <v>702470</v>
      </c>
      <c r="G35" s="6" t="s">
        <v>56</v>
      </c>
      <c r="H35" s="23">
        <v>16.98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20141</v>
      </c>
      <c r="G36" s="6" t="s">
        <v>58</v>
      </c>
      <c r="H36" s="23">
        <v>17.25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452</v>
      </c>
      <c r="D37" s="6" t="s">
        <v>59</v>
      </c>
      <c r="E37" s="5">
        <v>-4608</v>
      </c>
      <c r="G37" s="6" t="s">
        <v>76</v>
      </c>
      <c r="H37" s="23">
        <v>17.850000000000001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1272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1041</v>
      </c>
      <c r="D40" s="6" t="s">
        <v>64</v>
      </c>
      <c r="E40" s="5">
        <v>2684494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10639</v>
      </c>
      <c r="G41" s="6" t="s">
        <v>56</v>
      </c>
      <c r="H41" s="22">
        <v>8.9999999999999993E-3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11061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-421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54244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83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-17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50"/>
  <sheetViews>
    <sheetView topLeftCell="A33" workbookViewId="0">
      <selection activeCell="E48" sqref="E4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4691709.63</v>
      </c>
      <c r="D3" s="6" t="s">
        <v>2</v>
      </c>
      <c r="E3" s="7">
        <v>3960391.38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17017099.199999999</v>
      </c>
      <c r="D4" s="6" t="s">
        <v>7</v>
      </c>
      <c r="E4" s="7">
        <v>779422.03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22708894.989999998</v>
      </c>
      <c r="D5" s="6" t="s">
        <v>10</v>
      </c>
      <c r="E5" s="5">
        <v>3180969.35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5691795.79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177.6</v>
      </c>
      <c r="G8" s="6"/>
      <c r="H8" s="6"/>
      <c r="I8" s="9"/>
    </row>
    <row r="9" spans="1:10" x14ac:dyDescent="0.25">
      <c r="A9" s="6" t="s">
        <v>18</v>
      </c>
      <c r="B9" s="5">
        <v>86.16</v>
      </c>
      <c r="D9" s="6" t="s">
        <v>19</v>
      </c>
      <c r="E9" s="10">
        <v>217</v>
      </c>
      <c r="H9" s="6"/>
    </row>
    <row r="10" spans="1:10" x14ac:dyDescent="0.25">
      <c r="A10" s="6" t="s">
        <v>20</v>
      </c>
      <c r="B10" s="5">
        <v>1000000</v>
      </c>
      <c r="D10" s="6" t="s">
        <v>21</v>
      </c>
      <c r="E10" s="5">
        <f>E8+'20180521_Open'!E10</f>
        <v>2278.4</v>
      </c>
      <c r="G10" s="6"/>
      <c r="H10" s="6" t="s">
        <v>22</v>
      </c>
      <c r="I10" s="10">
        <f>SUM(I4:I7)</f>
        <v>13</v>
      </c>
    </row>
    <row r="11" spans="1:10" x14ac:dyDescent="0.25">
      <c r="A11" s="6" t="s">
        <v>23</v>
      </c>
      <c r="B11" s="5">
        <f>B9+'20180521_Open'!B11</f>
        <v>8620.91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239.53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B12+'20180521_Open'!B13</f>
        <v>4963.3399999999992</v>
      </c>
      <c r="E13" s="5"/>
      <c r="G13" s="6"/>
      <c r="H13" s="6" t="s">
        <v>28</v>
      </c>
      <c r="I13" s="11">
        <v>10627800</v>
      </c>
    </row>
    <row r="14" spans="1:10" x14ac:dyDescent="0.25">
      <c r="A14" s="6" t="s">
        <v>29</v>
      </c>
      <c r="B14" s="10">
        <v>6219700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10627800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1060413.19</v>
      </c>
    </row>
    <row r="18" spans="1:14" x14ac:dyDescent="0.25">
      <c r="G18" s="6" t="s">
        <v>10</v>
      </c>
      <c r="H18" s="5"/>
      <c r="I18" s="11">
        <v>1594170</v>
      </c>
    </row>
    <row r="19" spans="1:14" x14ac:dyDescent="0.25">
      <c r="A19" s="5"/>
      <c r="G19" s="6" t="s">
        <v>35</v>
      </c>
      <c r="H19" s="5"/>
      <c r="I19" s="11">
        <f>I17+I18-I16</f>
        <v>-74233.450000000186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3835.22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3835.22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113.46</v>
      </c>
    </row>
    <row r="26" spans="1:14" x14ac:dyDescent="0.25">
      <c r="A26" s="6" t="s">
        <v>44</v>
      </c>
      <c r="B26" s="5">
        <f>B4+E5+I18</f>
        <v>21792238.550000001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11076.96</v>
      </c>
    </row>
    <row r="28" spans="1:14" x14ac:dyDescent="0.25">
      <c r="A28" s="6" t="s">
        <v>48</v>
      </c>
      <c r="B28" s="5">
        <f>B12+E8+I25</f>
        <v>530.59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-139817</v>
      </c>
      <c r="G34" s="6" t="s">
        <v>75</v>
      </c>
      <c r="H34" s="23">
        <v>18.760000000000002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539616</v>
      </c>
      <c r="G35" s="6" t="s">
        <v>56</v>
      </c>
      <c r="H35" s="23">
        <v>17.010000000000002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15314</v>
      </c>
      <c r="G36" s="6" t="s">
        <v>58</v>
      </c>
      <c r="H36" s="23">
        <v>17.489999999999998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-3331</v>
      </c>
      <c r="G37" s="6" t="s">
        <v>76</v>
      </c>
      <c r="H37" s="23">
        <v>17.87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2011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2673855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-29975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4997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-34973</v>
      </c>
      <c r="G43" s="6" t="s">
        <v>76</v>
      </c>
      <c r="H43" s="22">
        <v>5.3999999999999999E-2</v>
      </c>
    </row>
    <row r="44" spans="1:23" x14ac:dyDescent="0.25">
      <c r="A44" s="6" t="s">
        <v>56</v>
      </c>
      <c r="D44" s="6" t="s">
        <v>71</v>
      </c>
      <c r="E44" s="5">
        <f>E40-E45</f>
        <v>43605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-15</v>
      </c>
      <c r="I48" s="13">
        <v>-24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-19</v>
      </c>
      <c r="I50" s="13">
        <v>-62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50"/>
  <sheetViews>
    <sheetView topLeftCell="A31" workbookViewId="0">
      <selection activeCell="D41" sqref="D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4485199.1500000004</v>
      </c>
      <c r="D3" s="6" t="s">
        <v>2</v>
      </c>
      <c r="E3" s="7">
        <v>4015210.25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18200960.100000001</v>
      </c>
      <c r="D4" s="6" t="s">
        <v>7</v>
      </c>
      <c r="E4" s="7">
        <v>1069128.95</v>
      </c>
      <c r="H4" s="6" t="s">
        <v>13</v>
      </c>
      <c r="I4" s="9">
        <v>6</v>
      </c>
      <c r="J4" s="9">
        <v>-1</v>
      </c>
    </row>
    <row r="5" spans="1:10" x14ac:dyDescent="0.25">
      <c r="A5" s="6" t="s">
        <v>9</v>
      </c>
      <c r="B5" s="5">
        <v>22686159.25</v>
      </c>
      <c r="D5" s="6" t="s">
        <v>10</v>
      </c>
      <c r="E5" s="5">
        <v>2946081.3</v>
      </c>
      <c r="H5" s="6" t="s">
        <v>81</v>
      </c>
      <c r="I5" s="9"/>
      <c r="J5" s="9"/>
    </row>
    <row r="6" spans="1:10" x14ac:dyDescent="0.25">
      <c r="A6" s="6" t="s">
        <v>7</v>
      </c>
      <c r="B6" s="5">
        <v>4485199.1500000004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180.8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166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E8+'20180518_Open'!E10</f>
        <v>2100.8000000000002</v>
      </c>
      <c r="G10" s="6"/>
      <c r="H10" s="6" t="s">
        <v>22</v>
      </c>
      <c r="I10" s="10">
        <f>SUM(I4:I7)</f>
        <v>8</v>
      </c>
    </row>
    <row r="11" spans="1:10" x14ac:dyDescent="0.25">
      <c r="A11" s="6" t="s">
        <v>23</v>
      </c>
      <c r="B11" s="5">
        <f>B9+'20180518_Open'!B11</f>
        <v>8534.75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484.23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B12+'20180518_Open'!B13</f>
        <v>4723.8099999999995</v>
      </c>
      <c r="E13" s="5"/>
      <c r="G13" s="6"/>
      <c r="H13" s="6" t="s">
        <v>28</v>
      </c>
      <c r="I13" s="11">
        <v>6552540</v>
      </c>
    </row>
    <row r="14" spans="1:10" x14ac:dyDescent="0.25">
      <c r="A14" s="6" t="s">
        <v>29</v>
      </c>
      <c r="B14" s="10">
        <v>6659700</v>
      </c>
      <c r="G14" s="6"/>
      <c r="H14" s="6" t="s">
        <v>30</v>
      </c>
      <c r="I14" s="11">
        <v>-820560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5731980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1676376.65</v>
      </c>
    </row>
    <row r="18" spans="1:14" x14ac:dyDescent="0.25">
      <c r="G18" s="6" t="s">
        <v>10</v>
      </c>
      <c r="H18" s="5"/>
      <c r="I18" s="11">
        <v>979290</v>
      </c>
    </row>
    <row r="19" spans="1:14" x14ac:dyDescent="0.25">
      <c r="A19" s="5"/>
      <c r="G19" s="6" t="s">
        <v>35</v>
      </c>
      <c r="H19" s="5"/>
      <c r="I19" s="11">
        <f>I17+I18-I16</f>
        <v>-73149.990000000224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3721.76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3721.76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442.01</v>
      </c>
    </row>
    <row r="26" spans="1:14" x14ac:dyDescent="0.25">
      <c r="A26" s="6" t="s">
        <v>44</v>
      </c>
      <c r="B26" s="5">
        <f>B4+E5+I18</f>
        <v>22126331.400000002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10546.369999999999</v>
      </c>
    </row>
    <row r="28" spans="1:14" x14ac:dyDescent="0.25">
      <c r="A28" s="6" t="s">
        <v>48</v>
      </c>
      <c r="B28" s="5">
        <f>B12+E8+I25</f>
        <v>1107.04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-1828652</v>
      </c>
      <c r="G34" s="6" t="s">
        <v>75</v>
      </c>
      <c r="H34" s="23">
        <v>21.15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501098</v>
      </c>
      <c r="G35" s="6" t="s">
        <v>56</v>
      </c>
      <c r="H35" s="23">
        <v>17.7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14619</v>
      </c>
      <c r="G36" s="6" t="s">
        <v>58</v>
      </c>
      <c r="H36" s="23">
        <v>18.28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-3717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2703862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-20541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-7368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-13173</v>
      </c>
      <c r="G43" s="6" t="s">
        <v>76</v>
      </c>
      <c r="H43" s="22">
        <v>5.5E-2</v>
      </c>
    </row>
    <row r="44" spans="1:23" x14ac:dyDescent="0.25">
      <c r="A44" s="5"/>
      <c r="D44" s="6" t="s">
        <v>71</v>
      </c>
      <c r="E44" s="5">
        <f>E40-E45</f>
        <v>73612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50"/>
  <sheetViews>
    <sheetView workbookViewId="0">
      <selection activeCell="E1" sqref="E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5164891.24</v>
      </c>
      <c r="D3" s="6" t="s">
        <v>2</v>
      </c>
      <c r="E3" s="7">
        <v>4071009.75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13729227.300000001</v>
      </c>
      <c r="D4" s="6" t="s">
        <v>7</v>
      </c>
      <c r="E4" s="7">
        <v>1578662.4</v>
      </c>
      <c r="H4" s="6" t="s">
        <v>11</v>
      </c>
      <c r="I4" s="9">
        <v>4</v>
      </c>
      <c r="J4" s="9">
        <v>-1</v>
      </c>
    </row>
    <row r="5" spans="1:10" x14ac:dyDescent="0.25">
      <c r="A5" s="6" t="s">
        <v>9</v>
      </c>
      <c r="B5" s="5">
        <v>22394899.359999999</v>
      </c>
      <c r="D5" s="6" t="s">
        <v>10</v>
      </c>
      <c r="E5" s="5">
        <v>2492347.35</v>
      </c>
      <c r="H5" s="6" t="s">
        <v>13</v>
      </c>
      <c r="I5" s="9">
        <v>9</v>
      </c>
      <c r="J5" s="9">
        <v>-1</v>
      </c>
    </row>
    <row r="6" spans="1:10" x14ac:dyDescent="0.25">
      <c r="A6" s="6" t="s">
        <v>7</v>
      </c>
      <c r="B6" s="5">
        <v>8665672.6600000001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454.4</v>
      </c>
      <c r="G8" s="6"/>
      <c r="H8" s="6"/>
      <c r="I8" s="9"/>
    </row>
    <row r="9" spans="1:10" x14ac:dyDescent="0.25">
      <c r="A9" s="6" t="s">
        <v>18</v>
      </c>
      <c r="B9" s="5">
        <v>781.42</v>
      </c>
      <c r="D9" s="6" t="s">
        <v>19</v>
      </c>
      <c r="E9" s="10">
        <v>439</v>
      </c>
      <c r="H9" s="6"/>
    </row>
    <row r="10" spans="1:10" x14ac:dyDescent="0.25">
      <c r="A10" s="6" t="s">
        <v>20</v>
      </c>
      <c r="B10" s="5">
        <v>3500000</v>
      </c>
      <c r="D10" s="6" t="s">
        <v>21</v>
      </c>
      <c r="E10" s="5">
        <f>E8+'20180517_Open'!E10</f>
        <v>1920</v>
      </c>
      <c r="G10" s="6"/>
      <c r="H10" s="6" t="s">
        <v>22</v>
      </c>
      <c r="I10" s="10">
        <f>SUM(I4:I7)</f>
        <v>15</v>
      </c>
    </row>
    <row r="11" spans="1:10" x14ac:dyDescent="0.25">
      <c r="A11" s="6" t="s">
        <v>23</v>
      </c>
      <c r="B11" s="5">
        <f>B9+'20180517_Open'!B11</f>
        <v>8534.75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566.98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B12+'20180517_Open'!B13</f>
        <v>4239.58</v>
      </c>
      <c r="E13" s="5"/>
      <c r="G13" s="6"/>
      <c r="H13" s="6" t="s">
        <v>28</v>
      </c>
      <c r="I13" s="11">
        <v>12091980</v>
      </c>
    </row>
    <row r="14" spans="1:10" x14ac:dyDescent="0.25">
      <c r="A14" s="6" t="s">
        <v>29</v>
      </c>
      <c r="B14" s="10">
        <v>5105700</v>
      </c>
      <c r="G14" s="6"/>
      <c r="H14" s="6" t="s">
        <v>30</v>
      </c>
      <c r="I14" s="11">
        <v>-806160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11285820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755108.89</v>
      </c>
    </row>
    <row r="18" spans="1:14" x14ac:dyDescent="0.25">
      <c r="G18" s="6" t="s">
        <v>10</v>
      </c>
      <c r="H18" s="5"/>
      <c r="I18" s="11">
        <v>1815741</v>
      </c>
    </row>
    <row r="19" spans="1:14" x14ac:dyDescent="0.25">
      <c r="A19" s="5"/>
      <c r="G19" s="6" t="s">
        <v>35</v>
      </c>
      <c r="H19" s="5"/>
      <c r="I19" s="11">
        <f>I17+I18-I16</f>
        <v>-157966.75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3279.75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3279.75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1330.3</v>
      </c>
    </row>
    <row r="26" spans="1:14" x14ac:dyDescent="0.25">
      <c r="A26" s="6" t="s">
        <v>44</v>
      </c>
      <c r="B26" s="5">
        <f>B4+E5+I18</f>
        <v>18037315.649999999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9439.33</v>
      </c>
    </row>
    <row r="28" spans="1:14" x14ac:dyDescent="0.25">
      <c r="A28" s="6" t="s">
        <v>48</v>
      </c>
      <c r="B28" s="5">
        <f>B12+E8+I25</f>
        <v>2351.6799999999998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605145</v>
      </c>
      <c r="G34" s="6" t="s">
        <v>75</v>
      </c>
      <c r="H34" s="23">
        <v>19.38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621968</v>
      </c>
      <c r="G35" s="6" t="s">
        <v>56</v>
      </c>
      <c r="H35" s="23">
        <v>18.63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13002</v>
      </c>
      <c r="G36" s="6" t="s">
        <v>58</v>
      </c>
      <c r="H36" s="23">
        <v>18.91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-4304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2724403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14507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20666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-6159</v>
      </c>
      <c r="G43" s="6" t="s">
        <v>76</v>
      </c>
      <c r="H43" s="22">
        <v>5.0999999999999997E-2</v>
      </c>
    </row>
    <row r="44" spans="1:23" x14ac:dyDescent="0.25">
      <c r="A44" s="5"/>
      <c r="D44" s="6" t="s">
        <v>71</v>
      </c>
      <c r="E44" s="5">
        <f>E40-E45</f>
        <v>94153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50"/>
  <sheetViews>
    <sheetView workbookViewId="0">
      <selection activeCell="B9" sqref="B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5137278.3</v>
      </c>
      <c r="D3" s="6" t="s">
        <v>2</v>
      </c>
      <c r="E3" s="7">
        <v>4605072.9000000004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11334220.5</v>
      </c>
      <c r="D4" s="6" t="s">
        <v>7</v>
      </c>
      <c r="E4" s="7">
        <v>2407920.2999999998</v>
      </c>
      <c r="H4" s="6" t="s">
        <v>11</v>
      </c>
      <c r="I4" s="9">
        <v>1</v>
      </c>
      <c r="J4" s="9">
        <v>-1</v>
      </c>
    </row>
    <row r="5" spans="1:10" x14ac:dyDescent="0.25">
      <c r="A5" s="6" t="s">
        <v>9</v>
      </c>
      <c r="B5" s="5">
        <v>22472034.57</v>
      </c>
      <c r="D5" s="6" t="s">
        <v>10</v>
      </c>
      <c r="E5" s="5">
        <v>2197152.6</v>
      </c>
      <c r="H5" s="6" t="s">
        <v>13</v>
      </c>
      <c r="I5" s="9">
        <v>8</v>
      </c>
      <c r="J5" s="9">
        <v>-1</v>
      </c>
    </row>
    <row r="6" spans="1:10" x14ac:dyDescent="0.25">
      <c r="A6" s="6" t="s">
        <v>7</v>
      </c>
      <c r="B6" s="5">
        <v>11137814.07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574.4</v>
      </c>
      <c r="G8" s="6"/>
      <c r="H8" s="6"/>
      <c r="I8" s="9"/>
    </row>
    <row r="9" spans="1:10" x14ac:dyDescent="0.25">
      <c r="A9" s="6" t="s">
        <v>18</v>
      </c>
      <c r="B9" s="5">
        <v>535.77</v>
      </c>
      <c r="D9" s="6" t="s">
        <v>19</v>
      </c>
      <c r="E9" s="10">
        <v>612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E8+'20180516_Open'!E10</f>
        <v>1465.6</v>
      </c>
      <c r="G10" s="6"/>
      <c r="H10" s="6" t="s">
        <v>22</v>
      </c>
      <c r="I10" s="10">
        <f>SUM(I4:I7)</f>
        <v>11</v>
      </c>
    </row>
    <row r="11" spans="1:10" x14ac:dyDescent="0.25">
      <c r="A11" s="6" t="s">
        <v>23</v>
      </c>
      <c r="B11" s="5">
        <f>B9+'20180516_Open'!B11</f>
        <v>7753.33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497.92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B12+'20180516_Open'!B13</f>
        <v>3672.6</v>
      </c>
      <c r="E13" s="5"/>
      <c r="G13" s="6"/>
      <c r="H13" s="6" t="s">
        <v>28</v>
      </c>
      <c r="I13" s="11">
        <v>8914800</v>
      </c>
    </row>
    <row r="14" spans="1:10" x14ac:dyDescent="0.25">
      <c r="A14" s="6" t="s">
        <v>29</v>
      </c>
      <c r="B14" s="10">
        <v>4190100</v>
      </c>
      <c r="G14" s="6"/>
      <c r="H14" s="6" t="s">
        <v>30</v>
      </c>
      <c r="I14" s="11">
        <v>-1625580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7289220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1297270.19</v>
      </c>
    </row>
    <row r="18" spans="1:14" x14ac:dyDescent="0.25">
      <c r="G18" s="6" t="s">
        <v>10</v>
      </c>
      <c r="H18" s="5"/>
      <c r="I18" s="11">
        <v>1339929</v>
      </c>
    </row>
    <row r="19" spans="1:14" x14ac:dyDescent="0.25">
      <c r="A19" s="5"/>
      <c r="G19" s="6" t="s">
        <v>35</v>
      </c>
      <c r="H19" s="5"/>
      <c r="I19" s="11">
        <f>I17+I18-I16</f>
        <v>-91617.450000000186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1949.45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1949.45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244.85</v>
      </c>
    </row>
    <row r="26" spans="1:14" x14ac:dyDescent="0.25">
      <c r="A26" s="6" t="s">
        <v>44</v>
      </c>
      <c r="B26" s="5">
        <f>B4+E5+I18</f>
        <v>14871302.1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7087.65</v>
      </c>
    </row>
    <row r="28" spans="1:14" x14ac:dyDescent="0.25">
      <c r="A28" s="6" t="s">
        <v>48</v>
      </c>
      <c r="B28" s="5">
        <f>B12+E8+I25</f>
        <v>1317.1699999999998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200470</v>
      </c>
      <c r="G34" s="6" t="s">
        <v>75</v>
      </c>
      <c r="H34" s="23">
        <v>19.61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446611</v>
      </c>
      <c r="G35" s="6" t="s">
        <v>56</v>
      </c>
      <c r="H35" s="23">
        <v>19.66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10679</v>
      </c>
      <c r="G36" s="6" t="s">
        <v>58</v>
      </c>
      <c r="H36" s="23">
        <v>19.739999999999998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-3245</v>
      </c>
      <c r="G37" s="6" t="s">
        <v>76</v>
      </c>
      <c r="H37" s="23">
        <v>20.02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2709896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44916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21413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23503</v>
      </c>
      <c r="G43" s="6" t="s">
        <v>76</v>
      </c>
      <c r="H43" s="22">
        <v>5.2999999999999999E-2</v>
      </c>
    </row>
    <row r="44" spans="1:23" x14ac:dyDescent="0.25">
      <c r="A44" s="5"/>
      <c r="D44" s="6" t="s">
        <v>71</v>
      </c>
      <c r="E44" s="5">
        <f>E40-E45</f>
        <v>79646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-8</v>
      </c>
      <c r="I48" s="13">
        <v>-21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-32</v>
      </c>
      <c r="I49" s="13">
        <v>-77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-99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28"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5524617.8300000001</v>
      </c>
      <c r="D3" s="6" t="s">
        <v>2</v>
      </c>
      <c r="E3" s="7">
        <v>16642895.35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44198834.07</v>
      </c>
      <c r="D4" s="6" t="s">
        <v>7</v>
      </c>
      <c r="E4" s="7">
        <v>5782703.3499999996</v>
      </c>
      <c r="H4" s="6" t="s">
        <v>87</v>
      </c>
      <c r="I4" s="9">
        <v>15</v>
      </c>
      <c r="J4" s="9">
        <v>-1</v>
      </c>
    </row>
    <row r="5" spans="1:10" x14ac:dyDescent="0.25">
      <c r="A5" s="6" t="s">
        <v>9</v>
      </c>
      <c r="B5" s="5">
        <f>B4+B6</f>
        <v>112728024.22</v>
      </c>
      <c r="D5" s="6" t="s">
        <v>10</v>
      </c>
      <c r="E5" s="5">
        <v>10860192</v>
      </c>
      <c r="H5" s="6" t="s">
        <v>15</v>
      </c>
      <c r="I5" s="9">
        <v>9</v>
      </c>
      <c r="J5" s="9">
        <v>0</v>
      </c>
    </row>
    <row r="6" spans="1:10" x14ac:dyDescent="0.25">
      <c r="A6" s="6" t="s">
        <v>7</v>
      </c>
      <c r="B6" s="7">
        <v>68529190.150000006</v>
      </c>
      <c r="D6" s="6" t="s">
        <v>12</v>
      </c>
      <c r="E6" s="5"/>
      <c r="H6" s="6" t="s">
        <v>74</v>
      </c>
      <c r="I6" s="9">
        <v>0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/>
      <c r="J7" s="9">
        <v>-1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323.2</v>
      </c>
      <c r="G8" s="6"/>
      <c r="H8" s="6"/>
      <c r="I8" s="9"/>
    </row>
    <row r="9" spans="1:10" x14ac:dyDescent="0.25">
      <c r="A9" s="6" t="s">
        <v>18</v>
      </c>
      <c r="B9" s="5">
        <v>4572.32</v>
      </c>
      <c r="D9" s="6" t="s">
        <v>19</v>
      </c>
      <c r="E9" s="10">
        <v>339</v>
      </c>
      <c r="H9" s="6"/>
    </row>
    <row r="10" spans="1:10" x14ac:dyDescent="0.25">
      <c r="A10" s="6" t="s">
        <v>20</v>
      </c>
      <c r="B10" s="5">
        <v>63000000</v>
      </c>
      <c r="D10" s="6" t="s">
        <v>21</v>
      </c>
      <c r="E10" s="5">
        <f>E8+'20180731_Open'!E10</f>
        <v>40599.199999999997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B9+'20180731_Open'!B11</f>
        <v>302285.71000000002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756.69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B12+'20180730_Open'!B13</f>
        <v>61537.780000000006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17032306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2465888.4900000002</v>
      </c>
    </row>
    <row r="18" spans="1:14" x14ac:dyDescent="0.25">
      <c r="G18" s="6" t="s">
        <v>10</v>
      </c>
      <c r="H18" s="5"/>
      <c r="I18" s="11">
        <v>2733336</v>
      </c>
    </row>
    <row r="19" spans="1:14" x14ac:dyDescent="0.25">
      <c r="A19" s="5"/>
      <c r="G19" s="6" t="s">
        <v>35</v>
      </c>
      <c r="H19" s="5"/>
      <c r="I19" s="11">
        <f>I17+I18-I16</f>
        <v>-1529592.1499999994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16240.880000000001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16398.93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158.05000000000001</v>
      </c>
    </row>
    <row r="26" spans="1:14" x14ac:dyDescent="0.25">
      <c r="A26" s="6" t="s">
        <v>44</v>
      </c>
      <c r="B26" s="5">
        <f>B4+E5+I17+I18</f>
        <v>60258250.560000002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118535.91</v>
      </c>
    </row>
    <row r="28" spans="1:14" x14ac:dyDescent="0.25">
      <c r="A28" s="6" t="s">
        <v>48</v>
      </c>
      <c r="B28" s="5">
        <f>B12+E8+I25</f>
        <v>1237.94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877</v>
      </c>
      <c r="D34" s="6" t="s">
        <v>53</v>
      </c>
      <c r="E34" s="5">
        <v>-765284</v>
      </c>
      <c r="G34" s="6" t="s">
        <v>88</v>
      </c>
      <c r="H34" s="23">
        <v>21.74</v>
      </c>
      <c r="I34" s="6" t="s">
        <v>56</v>
      </c>
      <c r="J34" s="23">
        <v>21.62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2568</v>
      </c>
      <c r="D35" s="6" t="s">
        <v>55</v>
      </c>
      <c r="E35" s="15">
        <v>1315886</v>
      </c>
      <c r="G35" s="6" t="s">
        <v>58</v>
      </c>
      <c r="H35" s="23">
        <v>20.97</v>
      </c>
      <c r="I35" s="6" t="s">
        <v>84</v>
      </c>
      <c r="J35" s="23">
        <v>20.93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2679</v>
      </c>
      <c r="D36" s="6" t="s">
        <v>57</v>
      </c>
      <c r="E36" s="15">
        <v>20015</v>
      </c>
      <c r="G36" s="6" t="s">
        <v>76</v>
      </c>
      <c r="H36" s="23">
        <v>20.92</v>
      </c>
      <c r="I36" s="6" t="s">
        <v>58</v>
      </c>
      <c r="J36" s="23">
        <v>20.88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287</v>
      </c>
      <c r="D37" s="6" t="s">
        <v>59</v>
      </c>
      <c r="E37" s="5">
        <v>-13159</v>
      </c>
      <c r="G37" s="6" t="s">
        <v>52</v>
      </c>
      <c r="H37" s="23">
        <v>20.63</v>
      </c>
      <c r="I37" s="6" t="s">
        <v>76</v>
      </c>
      <c r="J37" s="23">
        <v>20.59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6411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4318572</v>
      </c>
      <c r="G40" s="6" t="s">
        <v>88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-7761</v>
      </c>
      <c r="G41" s="6" t="s">
        <v>58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17385</v>
      </c>
      <c r="G42" s="6" t="s">
        <v>76</v>
      </c>
      <c r="H42" s="22">
        <v>1.2999999999999999E-2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911</v>
      </c>
      <c r="D43" s="6" t="s">
        <v>67</v>
      </c>
      <c r="E43" s="5">
        <v>-25145</v>
      </c>
      <c r="G43" s="6" t="s">
        <v>52</v>
      </c>
      <c r="H43" s="22">
        <v>2.3E-2</v>
      </c>
    </row>
    <row r="44" spans="1:23" x14ac:dyDescent="0.25">
      <c r="A44" s="6" t="s">
        <v>88</v>
      </c>
      <c r="B44" s="13">
        <v>2598</v>
      </c>
      <c r="D44" s="6" t="s">
        <v>71</v>
      </c>
      <c r="E44" s="5">
        <f>E40-E45</f>
        <v>1688322</v>
      </c>
    </row>
    <row r="45" spans="1:23" x14ac:dyDescent="0.25">
      <c r="A45" s="6" t="s">
        <v>58</v>
      </c>
      <c r="B45" s="13">
        <v>2633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254</v>
      </c>
      <c r="C46" s="5"/>
      <c r="D46" s="6" t="s">
        <v>86</v>
      </c>
      <c r="E46" s="5">
        <v>4544201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6396</v>
      </c>
      <c r="C47" s="18"/>
      <c r="D47" s="6" t="s">
        <v>89</v>
      </c>
      <c r="E47" s="5">
        <f>E46-E45</f>
        <v>1913951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1</v>
      </c>
      <c r="I48" s="13">
        <v>-10</v>
      </c>
      <c r="J48" s="13">
        <v>-25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1</v>
      </c>
      <c r="I49" s="13">
        <v>-30</v>
      </c>
      <c r="J49" s="13">
        <v>-104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1</v>
      </c>
      <c r="I50" s="13">
        <v>-38</v>
      </c>
      <c r="J50" s="13">
        <v>-181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2.48</v>
      </c>
      <c r="I55" s="9">
        <v>5.3</v>
      </c>
      <c r="J55" s="9">
        <v>-44.8</v>
      </c>
      <c r="K55" s="9">
        <v>2.82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2.68</v>
      </c>
      <c r="I56" s="9">
        <v>10.050000000000001</v>
      </c>
      <c r="J56" s="9">
        <v>-47.2</v>
      </c>
      <c r="K56" s="9">
        <v>7.37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2.2799999999999998</v>
      </c>
      <c r="I57" s="9">
        <v>11.6</v>
      </c>
      <c r="J57" s="9">
        <v>-44.4</v>
      </c>
      <c r="K57" s="9">
        <v>9.32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6.48</v>
      </c>
      <c r="I58" s="9">
        <v>15.8</v>
      </c>
      <c r="J58" s="9">
        <v>-43.2</v>
      </c>
      <c r="K58" s="9">
        <v>9.32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-5.0599999999999996</v>
      </c>
      <c r="I60" s="9">
        <v>-0.43</v>
      </c>
      <c r="J60" s="9"/>
      <c r="K60" s="9">
        <v>4.63</v>
      </c>
    </row>
    <row r="61" spans="1:11" x14ac:dyDescent="0.25">
      <c r="G61" s="27" t="s">
        <v>102</v>
      </c>
      <c r="H61" s="9">
        <v>-15.86</v>
      </c>
      <c r="I61" s="9">
        <v>-7.07</v>
      </c>
      <c r="J61" s="9"/>
      <c r="K61" s="9">
        <v>8.7899999999999991</v>
      </c>
    </row>
    <row r="62" spans="1:11" x14ac:dyDescent="0.25">
      <c r="G62" s="27" t="s">
        <v>103</v>
      </c>
      <c r="H62" s="9">
        <v>-35.86</v>
      </c>
      <c r="I62" s="9">
        <v>-27.07</v>
      </c>
      <c r="J62" s="9"/>
      <c r="K62" s="9">
        <v>8.7899999999999991</v>
      </c>
    </row>
    <row r="63" spans="1:11" x14ac:dyDescent="0.25">
      <c r="G63" s="27" t="s">
        <v>118</v>
      </c>
      <c r="H63" s="9">
        <v>-44.26</v>
      </c>
      <c r="I63" s="9">
        <v>-35.47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-31.32</v>
      </c>
      <c r="I65" s="9">
        <v>-25.25</v>
      </c>
      <c r="J65" s="9"/>
      <c r="K65" s="9">
        <v>6.07</v>
      </c>
    </row>
    <row r="66" spans="7:11" x14ac:dyDescent="0.25">
      <c r="G66" s="27" t="s">
        <v>106</v>
      </c>
      <c r="H66" s="9">
        <v>-62.32</v>
      </c>
      <c r="I66" s="9">
        <v>-54.11</v>
      </c>
      <c r="J66" s="9"/>
      <c r="K66" s="9">
        <v>8.2100000000000009</v>
      </c>
    </row>
    <row r="67" spans="7:11" x14ac:dyDescent="0.25">
      <c r="G67" s="27" t="s">
        <v>107</v>
      </c>
      <c r="H67" s="9">
        <v>-136.72</v>
      </c>
      <c r="I67" s="9">
        <v>-128.51</v>
      </c>
      <c r="J67" s="9"/>
      <c r="K67" s="9">
        <v>8.2100000000000009</v>
      </c>
    </row>
    <row r="68" spans="7:11" x14ac:dyDescent="0.25">
      <c r="G68" s="27" t="s">
        <v>119</v>
      </c>
      <c r="H68" s="9">
        <v>-216.92</v>
      </c>
      <c r="I68" s="9">
        <v>-208.71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50"/>
  <sheetViews>
    <sheetView topLeftCell="A10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7599095.2800000003</v>
      </c>
      <c r="D3" s="6" t="s">
        <v>2</v>
      </c>
      <c r="E3" s="7">
        <v>2740652.5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8001074</v>
      </c>
      <c r="D4" s="6" t="s">
        <v>7</v>
      </c>
      <c r="E4" s="7">
        <v>1199722.2</v>
      </c>
      <c r="H4" s="6" t="s">
        <v>11</v>
      </c>
      <c r="I4" s="9">
        <v>1</v>
      </c>
      <c r="J4" s="9"/>
    </row>
    <row r="5" spans="1:10" x14ac:dyDescent="0.25">
      <c r="A5" s="6" t="s">
        <v>9</v>
      </c>
      <c r="B5" s="5">
        <v>24600964.690000001</v>
      </c>
      <c r="D5" s="6" t="s">
        <v>10</v>
      </c>
      <c r="E5" s="5">
        <v>1540930.3</v>
      </c>
      <c r="H5" s="6" t="s">
        <v>13</v>
      </c>
      <c r="I5" s="9">
        <v>3</v>
      </c>
      <c r="J5" s="9"/>
    </row>
    <row r="6" spans="1:10" x14ac:dyDescent="0.25">
      <c r="A6" s="6" t="s">
        <v>7</v>
      </c>
      <c r="B6" s="5">
        <v>16599890.689999999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795.41</v>
      </c>
      <c r="D9" s="6" t="s">
        <v>19</v>
      </c>
      <c r="E9" s="10">
        <v>617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E8+'20180515_Open'!E10</f>
        <v>891.2</v>
      </c>
      <c r="G10" s="6"/>
      <c r="H10" s="6" t="s">
        <v>22</v>
      </c>
      <c r="I10" s="10">
        <f>SUM(I4:I7)</f>
        <v>4</v>
      </c>
    </row>
    <row r="11" spans="1:10" x14ac:dyDescent="0.25">
      <c r="A11" s="6" t="s">
        <v>23</v>
      </c>
      <c r="B11" s="5">
        <f>B9+'20180515_Open'!B11</f>
        <v>7217.5599999999995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343.27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B12+'20180515_Open'!B13</f>
        <v>3174.68</v>
      </c>
      <c r="E13" s="5"/>
      <c r="G13" s="6"/>
      <c r="H13" s="6" t="s">
        <v>28</v>
      </c>
      <c r="I13" s="11">
        <v>3291720</v>
      </c>
    </row>
    <row r="14" spans="1:10" x14ac:dyDescent="0.25">
      <c r="A14" s="6" t="s">
        <v>29</v>
      </c>
      <c r="B14" s="10">
        <v>2920100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3291720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2185932.04</v>
      </c>
    </row>
    <row r="18" spans="1:14" x14ac:dyDescent="0.25">
      <c r="G18" s="6" t="s">
        <v>10</v>
      </c>
      <c r="H18" s="5"/>
      <c r="I18" s="11">
        <v>492723</v>
      </c>
    </row>
    <row r="19" spans="1:14" x14ac:dyDescent="0.25">
      <c r="A19" s="5"/>
      <c r="G19" s="6" t="s">
        <v>35</v>
      </c>
      <c r="H19" s="5"/>
      <c r="I19" s="11">
        <f>I17+I18-I16</f>
        <v>-50161.600000000093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1704.6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1704.6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10034727.300000001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5770.48</v>
      </c>
    </row>
    <row r="28" spans="1:14" x14ac:dyDescent="0.25">
      <c r="A28" s="6" t="s">
        <v>48</v>
      </c>
      <c r="B28" s="5">
        <f>B12+E8+I25</f>
        <v>1295.8600000000001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-224561</v>
      </c>
      <c r="G34" s="6" t="s">
        <v>75</v>
      </c>
      <c r="H34" s="23">
        <v>20.170000000000002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203749</v>
      </c>
      <c r="G35" s="6" t="s">
        <v>56</v>
      </c>
      <c r="H35" s="23">
        <v>18.829999999999998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7750</v>
      </c>
      <c r="G36" s="6" t="s">
        <v>58</v>
      </c>
      <c r="H36" s="23">
        <v>18.5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-1556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2664980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4273</v>
      </c>
      <c r="G41" s="6" t="s">
        <v>56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4945</v>
      </c>
      <c r="G42" s="6" t="s">
        <v>58</v>
      </c>
      <c r="H42" s="22">
        <v>3.5000000000000003E-2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-672</v>
      </c>
      <c r="G43" s="6" t="s">
        <v>76</v>
      </c>
      <c r="H43" s="22">
        <v>0.06</v>
      </c>
    </row>
    <row r="44" spans="1:23" x14ac:dyDescent="0.25">
      <c r="A44" s="5"/>
      <c r="D44" s="6" t="s">
        <v>71</v>
      </c>
      <c r="E44" s="5">
        <f>E40-E45</f>
        <v>34730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50"/>
  <sheetViews>
    <sheetView topLeftCell="A16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8759261.0199999996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6341224.5</v>
      </c>
      <c r="D4" s="6" t="s">
        <v>7</v>
      </c>
      <c r="E4" s="7">
        <v>2611857.5499999998</v>
      </c>
      <c r="H4" s="6" t="s">
        <v>11</v>
      </c>
      <c r="I4" s="9">
        <v>1</v>
      </c>
      <c r="J4" s="9">
        <v>-3</v>
      </c>
    </row>
    <row r="5" spans="1:10" x14ac:dyDescent="0.25">
      <c r="A5" s="6" t="s">
        <v>9</v>
      </c>
      <c r="B5" s="5">
        <v>24601273.050000001</v>
      </c>
      <c r="D5" s="6" t="s">
        <v>10</v>
      </c>
      <c r="E5" s="5">
        <v>517108</v>
      </c>
      <c r="H5" s="6" t="s">
        <v>13</v>
      </c>
      <c r="I5" s="9"/>
      <c r="J5" s="9">
        <v>-1</v>
      </c>
    </row>
    <row r="6" spans="1:10" x14ac:dyDescent="0.25">
      <c r="A6" s="6" t="s">
        <v>7</v>
      </c>
      <c r="B6" s="5">
        <v>18260048.550000001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787.53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E8+'20180514_Open '!E10</f>
        <v>336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B9+'20180514_Open '!B11</f>
        <v>6422.15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790.65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B12+'20180514_Open '!B13</f>
        <v>2831.41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2310100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-2728816.6400000001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6858332.5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3167.41</v>
      </c>
    </row>
    <row r="28" spans="1:14" x14ac:dyDescent="0.25">
      <c r="A28" s="6" t="s">
        <v>48</v>
      </c>
      <c r="B28" s="5">
        <f>B12+E8+I25</f>
        <v>1220.04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390118</v>
      </c>
      <c r="G34" s="6" t="s">
        <v>75</v>
      </c>
      <c r="H34" s="23">
        <v>20.87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33201</v>
      </c>
      <c r="G35" s="6" t="s">
        <v>56</v>
      </c>
      <c r="H35" s="23">
        <v>19.53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2454</v>
      </c>
      <c r="G36" s="6" t="s">
        <v>58</v>
      </c>
      <c r="H36" s="23">
        <v>19.61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-299</v>
      </c>
      <c r="G37" s="6" t="s">
        <v>76</v>
      </c>
      <c r="H37" s="23">
        <v>19.989999999999998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340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2660707</v>
      </c>
      <c r="G40" s="6" t="s">
        <v>75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9779</v>
      </c>
      <c r="G41" s="6" t="s">
        <v>56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1110</v>
      </c>
      <c r="G42" s="6" t="s">
        <v>58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8669</v>
      </c>
      <c r="G43" s="6" t="s">
        <v>76</v>
      </c>
      <c r="H43" s="22">
        <v>6.2E-2</v>
      </c>
    </row>
    <row r="44" spans="1:23" x14ac:dyDescent="0.25">
      <c r="A44" s="5"/>
      <c r="D44" s="6" t="s">
        <v>71</v>
      </c>
      <c r="E44" s="5">
        <f>E40-E45</f>
        <v>30457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50"/>
  <sheetViews>
    <sheetView workbookViewId="0">
      <selection activeCell="B11" sqref="B1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5942719.8799999999</v>
      </c>
      <c r="D3" s="6" t="s">
        <v>2</v>
      </c>
      <c r="E3" s="7">
        <v>3182466.79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12521031.6</v>
      </c>
      <c r="D4" s="6" t="s">
        <v>7</v>
      </c>
      <c r="E4" s="7">
        <v>2450342.69</v>
      </c>
      <c r="H4" s="6" t="s">
        <v>11</v>
      </c>
      <c r="I4" s="9">
        <v>7</v>
      </c>
      <c r="J4" s="9">
        <v>-17</v>
      </c>
    </row>
    <row r="5" spans="1:10" x14ac:dyDescent="0.25">
      <c r="A5" s="6" t="s">
        <v>9</v>
      </c>
      <c r="B5" s="5">
        <v>24464183.27</v>
      </c>
      <c r="D5" s="6" t="s">
        <v>10</v>
      </c>
      <c r="E5" s="5">
        <v>732124.1</v>
      </c>
      <c r="H5" s="6" t="s">
        <v>13</v>
      </c>
      <c r="I5" s="9"/>
      <c r="J5" s="9"/>
    </row>
    <row r="6" spans="1:10" x14ac:dyDescent="0.25">
      <c r="A6" s="6" t="s">
        <v>7</v>
      </c>
      <c r="B6" s="5">
        <v>11943151.67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16</v>
      </c>
      <c r="G8" s="6"/>
      <c r="H8" s="6"/>
      <c r="I8" s="9"/>
    </row>
    <row r="9" spans="1:10" x14ac:dyDescent="0.25">
      <c r="A9" s="6" t="s">
        <v>18</v>
      </c>
      <c r="B9" s="5">
        <v>431.79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E8+'20180511_Open'!E10</f>
        <v>304</v>
      </c>
      <c r="G10" s="6"/>
      <c r="H10" s="6" t="s">
        <v>22</v>
      </c>
      <c r="I10" s="10">
        <f>SUM(I4:I7)</f>
        <v>7</v>
      </c>
    </row>
    <row r="11" spans="1:10" x14ac:dyDescent="0.25">
      <c r="A11" s="6" t="s">
        <v>23</v>
      </c>
      <c r="B11" s="5">
        <f>B9+'20180511_Open'!B11</f>
        <v>5634.62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698.29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B12+'20180511_Open'!B13</f>
        <v>2040.76</v>
      </c>
      <c r="E13" s="5"/>
      <c r="G13" s="6"/>
      <c r="H13" s="6" t="s">
        <v>28</v>
      </c>
      <c r="I13" s="11">
        <v>5730060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-13915860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-8185800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665979.82999999996</v>
      </c>
    </row>
    <row r="18" spans="1:14" x14ac:dyDescent="0.25">
      <c r="G18" s="6" t="s">
        <v>10</v>
      </c>
      <c r="H18" s="5"/>
      <c r="I18" s="11">
        <v>2088909</v>
      </c>
    </row>
    <row r="19" spans="1:14" x14ac:dyDescent="0.25">
      <c r="A19" s="5"/>
      <c r="G19" s="6" t="s">
        <v>35</v>
      </c>
      <c r="H19" s="5"/>
      <c r="I19" s="11">
        <f>I17+I18-I16</f>
        <v>26072.189999999944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1056.81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1056.81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15342064.699999999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3401.57</v>
      </c>
    </row>
    <row r="28" spans="1:14" x14ac:dyDescent="0.25">
      <c r="A28" s="6" t="s">
        <v>48</v>
      </c>
      <c r="B28" s="5">
        <f>B12+E8+I25</f>
        <v>1111.6799999999998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674288</v>
      </c>
      <c r="G34" s="6" t="s">
        <v>52</v>
      </c>
      <c r="H34" s="23">
        <v>22.83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26845</v>
      </c>
      <c r="G35" s="6" t="s">
        <v>54</v>
      </c>
      <c r="H35" s="23">
        <v>21.17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2023</v>
      </c>
      <c r="G36" s="6" t="s">
        <v>56</v>
      </c>
      <c r="H36" s="23">
        <v>21.46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-81</v>
      </c>
      <c r="G37" s="6" t="s">
        <v>58</v>
      </c>
      <c r="H37" s="23">
        <v>21.74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2649297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1396</v>
      </c>
      <c r="G41" s="6" t="s">
        <v>54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6297</v>
      </c>
      <c r="G42" s="6" t="s">
        <v>56</v>
      </c>
      <c r="H42" s="22">
        <v>3.6999999999999998E-2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-4902</v>
      </c>
      <c r="G43" s="6" t="s">
        <v>58</v>
      </c>
      <c r="H43" s="22">
        <v>6.0999999999999999E-2</v>
      </c>
    </row>
    <row r="44" spans="1:23" x14ac:dyDescent="0.25">
      <c r="A44" s="5"/>
      <c r="D44" s="6" t="s">
        <v>71</v>
      </c>
      <c r="E44" s="5">
        <f>E40-E45</f>
        <v>19047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50"/>
  <sheetViews>
    <sheetView topLeftCell="A22" workbookViewId="0">
      <selection activeCell="C28" sqref="C2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2475619.2400000002</v>
      </c>
      <c r="D3" s="6" t="s">
        <v>2</v>
      </c>
      <c r="E3" s="7">
        <v>3188572.79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11735857.699999999</v>
      </c>
      <c r="D4" s="6" t="s">
        <v>7</v>
      </c>
      <c r="E4" s="7">
        <v>2462124.9900000002</v>
      </c>
      <c r="H4" s="6" t="s">
        <v>11</v>
      </c>
      <c r="I4" s="9">
        <v>1</v>
      </c>
      <c r="J4" s="9">
        <v>-12</v>
      </c>
    </row>
    <row r="5" spans="1:10" x14ac:dyDescent="0.25">
      <c r="A5" s="6" t="s">
        <v>9</v>
      </c>
      <c r="B5" s="5">
        <v>24513720.870000001</v>
      </c>
      <c r="D5" s="6" t="s">
        <v>10</v>
      </c>
      <c r="E5" s="5">
        <v>726447.8</v>
      </c>
      <c r="H5" s="6" t="s">
        <v>13</v>
      </c>
      <c r="I5" s="9"/>
      <c r="J5" s="9"/>
    </row>
    <row r="6" spans="1:10" x14ac:dyDescent="0.25">
      <c r="A6" s="6" t="s">
        <v>7</v>
      </c>
      <c r="B6" s="5">
        <v>12777863.17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2243.9299999999998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10300000</v>
      </c>
      <c r="D10" s="6" t="s">
        <v>21</v>
      </c>
      <c r="E10" s="5">
        <f>E8+'20180510_Open'!E10</f>
        <v>288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B9+'20180510_Open'!B11</f>
        <v>5202.83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519.99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B12+'20180510_Open'!B13</f>
        <v>1342.47</v>
      </c>
      <c r="E13" s="5"/>
      <c r="G13" s="6"/>
      <c r="H13" s="6" t="s">
        <v>28</v>
      </c>
      <c r="I13" s="11">
        <v>820260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-9843120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-9022860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1261441.22</v>
      </c>
    </row>
    <row r="18" spans="1:14" x14ac:dyDescent="0.25">
      <c r="G18" s="6" t="s">
        <v>10</v>
      </c>
      <c r="H18" s="5"/>
      <c r="I18" s="11">
        <v>1473120</v>
      </c>
    </row>
    <row r="19" spans="1:14" x14ac:dyDescent="0.25">
      <c r="A19" s="5"/>
      <c r="G19" s="6" t="s">
        <v>35</v>
      </c>
      <c r="H19" s="5"/>
      <c r="I19" s="11">
        <f>I17+I18-I16</f>
        <v>5744.5799999996088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659.42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659.42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283.52</v>
      </c>
    </row>
    <row r="26" spans="1:14" x14ac:dyDescent="0.25">
      <c r="A26" s="6" t="s">
        <v>44</v>
      </c>
      <c r="B26" s="5">
        <f>B4+E5+I18</f>
        <v>13935425.5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2289.89</v>
      </c>
    </row>
    <row r="28" spans="1:14" x14ac:dyDescent="0.25">
      <c r="A28" s="6" t="s">
        <v>48</v>
      </c>
      <c r="B28" s="5">
        <f>B12+E8+I25</f>
        <v>835.51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390</v>
      </c>
      <c r="D34" s="6" t="s">
        <v>53</v>
      </c>
      <c r="E34" s="5">
        <v>-872440</v>
      </c>
      <c r="G34" s="6" t="s">
        <v>52</v>
      </c>
      <c r="H34" s="23">
        <v>22.51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50</v>
      </c>
      <c r="D35" s="6" t="s">
        <v>55</v>
      </c>
      <c r="E35" s="15">
        <v>-4848</v>
      </c>
      <c r="G35" s="6" t="s">
        <v>54</v>
      </c>
      <c r="H35" s="23">
        <v>22.06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</v>
      </c>
      <c r="D36" s="6" t="s">
        <v>57</v>
      </c>
      <c r="E36" s="15">
        <v>1482</v>
      </c>
      <c r="G36" s="6" t="s">
        <v>56</v>
      </c>
      <c r="H36" s="23">
        <v>21.95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</v>
      </c>
      <c r="D37" s="6" t="s">
        <v>59</v>
      </c>
      <c r="E37" s="5">
        <v>124</v>
      </c>
      <c r="G37" s="6" t="s">
        <v>58</v>
      </c>
      <c r="H37" s="23">
        <v>22.4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2649034</v>
      </c>
      <c r="G40" s="6" t="s">
        <v>52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-1453</v>
      </c>
      <c r="G41" s="6" t="s">
        <v>54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2813</v>
      </c>
      <c r="G42" s="6" t="s">
        <v>56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-4266</v>
      </c>
      <c r="G43" s="6" t="s">
        <v>58</v>
      </c>
      <c r="H43" s="22">
        <v>0.06</v>
      </c>
    </row>
    <row r="44" spans="1:23" x14ac:dyDescent="0.25">
      <c r="A44" s="5"/>
      <c r="D44" s="6" t="s">
        <v>71</v>
      </c>
      <c r="E44" s="5">
        <f>E40-E45</f>
        <v>18784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50"/>
  <sheetViews>
    <sheetView topLeftCell="B16" workbookViewId="0">
      <selection activeCell="B32" sqref="B3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9355848.4000000004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6126588.9000000004</v>
      </c>
      <c r="D4" s="6" t="s">
        <v>7</v>
      </c>
      <c r="E4" s="7">
        <v>2611857.5499999998</v>
      </c>
      <c r="H4" s="6" t="s">
        <v>11</v>
      </c>
      <c r="I4" s="9">
        <v>3</v>
      </c>
      <c r="J4" s="9">
        <v>-7</v>
      </c>
    </row>
    <row r="5" spans="1:10" x14ac:dyDescent="0.25">
      <c r="A5" s="6" t="s">
        <v>9</v>
      </c>
      <c r="B5" s="5">
        <v>24483078.129999999</v>
      </c>
      <c r="D5" s="6" t="s">
        <v>10</v>
      </c>
      <c r="E5" s="5">
        <v>517108</v>
      </c>
      <c r="H5" s="6" t="s">
        <v>13</v>
      </c>
      <c r="I5" s="9"/>
      <c r="J5" s="9"/>
    </row>
    <row r="6" spans="1:10" x14ac:dyDescent="0.25">
      <c r="A6" s="6" t="s">
        <v>7</v>
      </c>
      <c r="B6" s="5">
        <v>18356489.23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640.83000000000004</v>
      </c>
      <c r="D9" s="6" t="s">
        <v>19</v>
      </c>
      <c r="E9" s="10">
        <v>50</v>
      </c>
      <c r="H9" s="6"/>
    </row>
    <row r="10" spans="1:10" x14ac:dyDescent="0.25">
      <c r="A10" s="6" t="s">
        <v>20</v>
      </c>
      <c r="B10" s="5">
        <v>9000000</v>
      </c>
      <c r="D10" s="6" t="s">
        <v>21</v>
      </c>
      <c r="E10" s="5">
        <f>E8+'20180509_Open'!E10</f>
        <v>256</v>
      </c>
      <c r="G10" s="6"/>
      <c r="H10" s="6" t="s">
        <v>22</v>
      </c>
      <c r="I10" s="10">
        <f>SUM(I4:I7)</f>
        <v>3</v>
      </c>
    </row>
    <row r="11" spans="1:10" x14ac:dyDescent="0.25">
      <c r="A11" s="6" t="s">
        <v>23</v>
      </c>
      <c r="B11" s="5">
        <f>B9+'20180509_Open'!B11</f>
        <v>2958.8999999999996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487.46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B12+'20180509_Open'!B13</f>
        <v>822.48</v>
      </c>
      <c r="E13" s="5"/>
      <c r="G13" s="6"/>
      <c r="H13" s="6" t="s">
        <v>28</v>
      </c>
      <c r="I13" s="11">
        <v>2446740</v>
      </c>
    </row>
    <row r="14" spans="1:10" x14ac:dyDescent="0.25">
      <c r="A14" s="6" t="s">
        <v>29</v>
      </c>
      <c r="B14" s="10">
        <v>2259900</v>
      </c>
      <c r="G14" s="6"/>
      <c r="H14" s="6" t="s">
        <v>30</v>
      </c>
      <c r="I14" s="11">
        <v>-5709060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-3262320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1882559.74</v>
      </c>
    </row>
    <row r="18" spans="1:14" x14ac:dyDescent="0.25">
      <c r="G18" s="6" t="s">
        <v>10</v>
      </c>
      <c r="H18" s="5"/>
      <c r="I18" s="11">
        <v>854784</v>
      </c>
    </row>
    <row r="19" spans="1:14" x14ac:dyDescent="0.25">
      <c r="A19" s="5"/>
      <c r="G19" s="6" t="s">
        <v>35</v>
      </c>
      <c r="H19" s="5"/>
      <c r="I19" s="11">
        <f>I17+I18-I16</f>
        <v>8527.1000000000931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244.44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I21+'20180509_Open'!I21</f>
        <v>375.9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7498480.9000000004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1454.38</v>
      </c>
    </row>
    <row r="28" spans="1:14" x14ac:dyDescent="0.25">
      <c r="A28" s="6" t="s">
        <v>48</v>
      </c>
      <c r="B28" s="5">
        <f>B12+E8+I25</f>
        <v>551.46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240</v>
      </c>
      <c r="D34" s="6" t="s">
        <v>53</v>
      </c>
      <c r="E34" s="5">
        <v>194361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>
        <v>10</v>
      </c>
      <c r="D35" s="6" t="s">
        <v>55</v>
      </c>
      <c r="E35" s="15">
        <v>22928</v>
      </c>
      <c r="G35" s="6" t="s">
        <v>54</v>
      </c>
      <c r="H35" s="23">
        <v>23.46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1695</v>
      </c>
      <c r="G36" s="6" t="s">
        <v>56</v>
      </c>
      <c r="H36" s="23">
        <v>23.35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>
        <v>10</v>
      </c>
      <c r="D37" s="6" t="s">
        <v>59</v>
      </c>
      <c r="E37" s="5">
        <v>-270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2650487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11585</v>
      </c>
      <c r="G41" s="6" t="s">
        <v>54</v>
      </c>
      <c r="H41" s="22">
        <v>1.0999999999999999E-2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8780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2805</v>
      </c>
      <c r="G43" s="6" t="s">
        <v>58</v>
      </c>
      <c r="H43" s="22">
        <v>5.8000000000000003E-2</v>
      </c>
    </row>
    <row r="44" spans="1:23" x14ac:dyDescent="0.25">
      <c r="A44" s="5"/>
      <c r="D44" s="6" t="s">
        <v>71</v>
      </c>
      <c r="E44" s="5">
        <f>E40-E45</f>
        <v>20237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50"/>
  <sheetViews>
    <sheetView topLeftCell="C1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7711124.1900000004</v>
      </c>
      <c r="D3" s="6" t="s">
        <v>2</v>
      </c>
      <c r="E3" s="7">
        <v>3162980.55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4778539.8</v>
      </c>
      <c r="D4" s="6" t="s">
        <v>7</v>
      </c>
      <c r="E4" s="7">
        <v>2620568.5499999998</v>
      </c>
      <c r="H4" s="6" t="s">
        <v>11</v>
      </c>
      <c r="I4" s="9">
        <v>2</v>
      </c>
      <c r="J4" s="9">
        <v>-5</v>
      </c>
    </row>
    <row r="5" spans="1:10" x14ac:dyDescent="0.25">
      <c r="A5" s="6" t="s">
        <v>9</v>
      </c>
      <c r="B5" s="5">
        <v>24490512.48</v>
      </c>
      <c r="D5" s="6" t="s">
        <v>10</v>
      </c>
      <c r="E5" s="5">
        <v>542412</v>
      </c>
      <c r="H5" s="6" t="s">
        <v>13</v>
      </c>
      <c r="I5" s="9"/>
      <c r="J5" s="9"/>
    </row>
    <row r="6" spans="1:10" x14ac:dyDescent="0.25">
      <c r="A6" s="6" t="s">
        <v>7</v>
      </c>
      <c r="B6" s="5">
        <v>19711972.68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848.49</v>
      </c>
      <c r="D9" s="6" t="s">
        <v>19</v>
      </c>
      <c r="E9" s="10">
        <v>100</v>
      </c>
      <c r="H9" s="6"/>
    </row>
    <row r="10" spans="1:10" x14ac:dyDescent="0.25">
      <c r="A10" s="6" t="s">
        <v>20</v>
      </c>
      <c r="B10" s="5">
        <v>12000000</v>
      </c>
      <c r="D10" s="6" t="s">
        <v>21</v>
      </c>
      <c r="E10" s="5">
        <f>E8+'20180508_Open'!E10</f>
        <v>192</v>
      </c>
      <c r="G10" s="6"/>
      <c r="H10" s="6" t="s">
        <v>22</v>
      </c>
      <c r="I10" s="10">
        <f>SUM(I4:I7)</f>
        <v>2</v>
      </c>
    </row>
    <row r="11" spans="1:10" x14ac:dyDescent="0.25">
      <c r="A11" s="6" t="s">
        <v>23</v>
      </c>
      <c r="B11" s="5">
        <f>B9+'20180508_Open'!B11</f>
        <v>2318.0699999999997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274.52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B12+'20180508_Open'!B13</f>
        <v>335.02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1760700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2103171.1800000002</v>
      </c>
    </row>
    <row r="18" spans="1:14" x14ac:dyDescent="0.25">
      <c r="G18" s="6" t="s">
        <v>10</v>
      </c>
      <c r="H18" s="5"/>
      <c r="I18" s="11">
        <v>612900</v>
      </c>
    </row>
    <row r="19" spans="1:14" x14ac:dyDescent="0.25">
      <c r="A19" s="5"/>
      <c r="G19" s="6" t="s">
        <v>35</v>
      </c>
      <c r="H19" s="5"/>
      <c r="I19" s="11">
        <f>I17+I18-I16</f>
        <v>-12745.459999999963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131.46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</f>
        <v>131.46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5933851.7999999998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658.48</v>
      </c>
    </row>
    <row r="28" spans="1:14" x14ac:dyDescent="0.25">
      <c r="A28" s="6" t="s">
        <v>48</v>
      </c>
      <c r="B28" s="5">
        <f>B12+E8+I25</f>
        <v>338.52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230</v>
      </c>
      <c r="D34" s="6" t="s">
        <v>53</v>
      </c>
      <c r="E34" s="5">
        <v>-541944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-41628</v>
      </c>
      <c r="G35" s="6" t="s">
        <v>54</v>
      </c>
      <c r="H35" s="23">
        <v>23.76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1031</v>
      </c>
      <c r="G36" s="6" t="s">
        <v>56</v>
      </c>
      <c r="H36" s="23">
        <v>23.65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503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2638903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5883</v>
      </c>
      <c r="G41" s="6" t="s">
        <v>54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7442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-1559</v>
      </c>
      <c r="G43" s="6" t="s">
        <v>58</v>
      </c>
      <c r="H43" s="22">
        <v>5.6000000000000001E-2</v>
      </c>
    </row>
    <row r="44" spans="1:23" x14ac:dyDescent="0.25">
      <c r="A44" s="5"/>
      <c r="D44" s="6" t="s">
        <v>71</v>
      </c>
      <c r="E44" s="5">
        <f>E40-E45</f>
        <v>8653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50"/>
  <sheetViews>
    <sheetView topLeftCell="A25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5927051.5300000003</v>
      </c>
      <c r="D3" s="6" t="s">
        <v>2</v>
      </c>
      <c r="E3" s="7">
        <v>3100014.55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1351707</v>
      </c>
      <c r="D4" s="6" t="s">
        <v>7</v>
      </c>
      <c r="E4" s="7">
        <v>2813482.55</v>
      </c>
      <c r="H4" s="6" t="s">
        <v>8</v>
      </c>
      <c r="I4" s="9"/>
      <c r="J4" s="9"/>
    </row>
    <row r="5" spans="1:10" x14ac:dyDescent="0.25">
      <c r="A5" s="6" t="s">
        <v>9</v>
      </c>
      <c r="B5" s="5">
        <v>24450228.109999999</v>
      </c>
      <c r="D5" s="6" t="s">
        <v>10</v>
      </c>
      <c r="E5" s="5">
        <v>286532</v>
      </c>
      <c r="H5" s="6" t="s">
        <v>11</v>
      </c>
      <c r="I5" s="9"/>
      <c r="J5" s="9"/>
    </row>
    <row r="6" spans="1:10" x14ac:dyDescent="0.25">
      <c r="A6" s="6" t="s">
        <v>7</v>
      </c>
      <c r="B6" s="5">
        <v>23098521.109999999</v>
      </c>
      <c r="D6" s="6" t="s">
        <v>12</v>
      </c>
      <c r="E6" s="5"/>
      <c r="H6" s="6" t="s">
        <v>13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15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128</v>
      </c>
      <c r="G8" s="6"/>
      <c r="H8" s="6" t="s">
        <v>17</v>
      </c>
      <c r="I8" s="9"/>
    </row>
    <row r="9" spans="1:10" x14ac:dyDescent="0.25">
      <c r="A9" s="6" t="s">
        <v>18</v>
      </c>
      <c r="B9" s="5">
        <v>1469.58</v>
      </c>
      <c r="D9" s="6" t="s">
        <v>19</v>
      </c>
      <c r="E9" s="10">
        <v>190</v>
      </c>
      <c r="H9" s="6"/>
    </row>
    <row r="10" spans="1:10" x14ac:dyDescent="0.25">
      <c r="A10" s="6" t="s">
        <v>20</v>
      </c>
      <c r="B10" s="5">
        <v>17800000</v>
      </c>
      <c r="D10" s="6" t="s">
        <v>21</v>
      </c>
      <c r="E10" s="5">
        <f>E8</f>
        <v>128</v>
      </c>
      <c r="G10" s="6"/>
      <c r="H10" s="6" t="s">
        <v>22</v>
      </c>
      <c r="I10" s="10"/>
    </row>
    <row r="11" spans="1:10" x14ac:dyDescent="0.25">
      <c r="A11" s="6" t="s">
        <v>23</v>
      </c>
      <c r="B11" s="5">
        <f>B9</f>
        <v>1469.58</v>
      </c>
      <c r="D11" s="6"/>
      <c r="E11" s="5"/>
      <c r="G11" s="6"/>
      <c r="H11" s="6" t="s">
        <v>24</v>
      </c>
      <c r="I11" s="10"/>
    </row>
    <row r="12" spans="1:10" x14ac:dyDescent="0.25">
      <c r="A12" s="6" t="s">
        <v>25</v>
      </c>
      <c r="B12" s="7">
        <v>60.5</v>
      </c>
      <c r="E12" s="5"/>
      <c r="G12" s="6" t="s">
        <v>26</v>
      </c>
      <c r="I12" s="5"/>
    </row>
    <row r="13" spans="1:10" x14ac:dyDescent="0.25">
      <c r="A13" s="6" t="s">
        <v>27</v>
      </c>
      <c r="B13" s="5">
        <f>B12</f>
        <v>60.5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2728816.6400000001</v>
      </c>
    </row>
    <row r="18" spans="1:14" x14ac:dyDescent="0.25">
      <c r="G18" s="6" t="s">
        <v>10</v>
      </c>
      <c r="H18" s="5"/>
      <c r="I18" s="11">
        <v>0</v>
      </c>
    </row>
    <row r="19" spans="1:14" x14ac:dyDescent="0.25">
      <c r="A19" s="5"/>
      <c r="G19" s="6" t="s">
        <v>35</v>
      </c>
      <c r="H19" s="5"/>
      <c r="I19" s="11"/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37</v>
      </c>
      <c r="I21" s="11"/>
      <c r="N21" s="5"/>
    </row>
    <row r="22" spans="1:14" x14ac:dyDescent="0.25">
      <c r="G22" s="6"/>
      <c r="H22" s="6" t="s">
        <v>38</v>
      </c>
      <c r="I22" s="11"/>
    </row>
    <row r="23" spans="1:14" x14ac:dyDescent="0.25">
      <c r="G23" s="6"/>
      <c r="H23" s="6" t="s">
        <v>39</v>
      </c>
      <c r="I23" s="11"/>
      <c r="N23" s="5"/>
    </row>
    <row r="24" spans="1:14" x14ac:dyDescent="0.25">
      <c r="A24" s="4" t="s">
        <v>40</v>
      </c>
      <c r="H24" s="6" t="s">
        <v>41</v>
      </c>
      <c r="I24" s="11"/>
    </row>
    <row r="25" spans="1:14" x14ac:dyDescent="0.25">
      <c r="A25" s="6" t="s">
        <v>42</v>
      </c>
      <c r="B25" s="5">
        <f>B8+E7+I16+B45</f>
        <v>31310386.16</v>
      </c>
      <c r="H25" s="6" t="s">
        <v>43</v>
      </c>
      <c r="I25" s="11"/>
    </row>
    <row r="26" spans="1:14" x14ac:dyDescent="0.25">
      <c r="A26" s="6" t="s">
        <v>44</v>
      </c>
      <c r="B26" s="5">
        <f>B4+E5+I18</f>
        <v>1638239</v>
      </c>
      <c r="G26" s="6"/>
      <c r="H26" s="6" t="s">
        <v>45</v>
      </c>
      <c r="I26" s="5"/>
    </row>
    <row r="27" spans="1:14" x14ac:dyDescent="0.25">
      <c r="A27" s="6" t="s">
        <v>46</v>
      </c>
      <c r="B27" s="5">
        <f>$B$13+$E$10+$I$25</f>
        <v>188.5</v>
      </c>
      <c r="H27" s="6" t="s">
        <v>47</v>
      </c>
      <c r="I27" s="5"/>
    </row>
    <row r="28" spans="1:14" x14ac:dyDescent="0.25">
      <c r="A28" s="6" t="s">
        <v>48</v>
      </c>
      <c r="B28" s="5">
        <f>B12+E8+I26</f>
        <v>188.5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150</v>
      </c>
      <c r="D34" s="6" t="s">
        <v>53</v>
      </c>
      <c r="E34" s="5">
        <v>-233165</v>
      </c>
      <c r="G34" s="14"/>
      <c r="H34" s="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-34275</v>
      </c>
      <c r="G35" s="16"/>
      <c r="H35" s="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-372</v>
      </c>
      <c r="G36" s="5"/>
      <c r="H36" s="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388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60</v>
      </c>
      <c r="B38" s="13">
        <f>SUM(B34:B37)</f>
        <v>150</v>
      </c>
      <c r="D38" s="2"/>
      <c r="E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</row>
    <row r="40" spans="1:23" x14ac:dyDescent="0.25">
      <c r="A40" s="6" t="s">
        <v>63</v>
      </c>
      <c r="B40" s="10"/>
      <c r="D40" s="6" t="s">
        <v>64</v>
      </c>
      <c r="E40" s="5">
        <v>2633004</v>
      </c>
    </row>
    <row r="41" spans="1:23" s="3" customFormat="1" x14ac:dyDescent="0.25">
      <c r="A41" s="2"/>
      <c r="B41" s="2"/>
      <c r="D41" s="6" t="s">
        <v>65</v>
      </c>
      <c r="E41" s="5">
        <v>2754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2754</v>
      </c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0</v>
      </c>
      <c r="G43" s="5"/>
    </row>
    <row r="44" spans="1:23" x14ac:dyDescent="0.25">
      <c r="A44" s="5"/>
      <c r="D44" s="6" t="s">
        <v>71</v>
      </c>
      <c r="E44" s="5">
        <f>E40-E45</f>
        <v>2754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4" sqref="B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/>
      <c r="D3" s="6" t="s">
        <v>2</v>
      </c>
      <c r="E3" s="7">
        <v>13571320.550000001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44321275.619999997</v>
      </c>
      <c r="D4" s="6" t="s">
        <v>7</v>
      </c>
      <c r="E4" s="7">
        <v>3067300.35</v>
      </c>
      <c r="H4" s="6" t="s">
        <v>87</v>
      </c>
      <c r="I4" s="9">
        <v>12</v>
      </c>
      <c r="J4" s="9">
        <v>-2</v>
      </c>
    </row>
    <row r="5" spans="1:10" x14ac:dyDescent="0.25">
      <c r="A5" s="6" t="s">
        <v>9</v>
      </c>
      <c r="B5" s="5">
        <f>B4+B6</f>
        <v>127590734.68000001</v>
      </c>
      <c r="D5" s="6" t="s">
        <v>10</v>
      </c>
      <c r="E5" s="5">
        <v>10504020.199999999</v>
      </c>
      <c r="H5" s="6" t="s">
        <v>15</v>
      </c>
      <c r="I5" s="9">
        <v>7</v>
      </c>
      <c r="J5" s="9">
        <v>0</v>
      </c>
    </row>
    <row r="6" spans="1:10" x14ac:dyDescent="0.25">
      <c r="A6" s="6" t="s">
        <v>7</v>
      </c>
      <c r="B6" s="7">
        <v>83269459.060000002</v>
      </c>
      <c r="D6" s="6" t="s">
        <v>12</v>
      </c>
      <c r="E6" s="5"/>
      <c r="H6" s="6" t="s">
        <v>74</v>
      </c>
      <c r="I6" s="9">
        <v>0</v>
      </c>
      <c r="J6" s="9">
        <v>-4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/>
      <c r="J7" s="9">
        <v>-1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446.4</v>
      </c>
      <c r="G8" s="6"/>
      <c r="H8" s="6"/>
      <c r="I8" s="9"/>
    </row>
    <row r="9" spans="1:10" x14ac:dyDescent="0.25">
      <c r="A9" s="6" t="s">
        <v>18</v>
      </c>
      <c r="B9" s="5">
        <v>5764.39</v>
      </c>
      <c r="D9" s="6" t="s">
        <v>19</v>
      </c>
      <c r="E9" s="10">
        <v>573</v>
      </c>
      <c r="H9" s="6"/>
    </row>
    <row r="10" spans="1:10" x14ac:dyDescent="0.25">
      <c r="A10" s="6" t="s">
        <v>20</v>
      </c>
      <c r="B10" s="5">
        <v>69000000</v>
      </c>
      <c r="D10" s="6" t="s">
        <v>21</v>
      </c>
      <c r="E10" s="5">
        <f>E8+'20180730_Open'!E10</f>
        <v>40276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B9+'20180730_Open'!B11</f>
        <v>297713.39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1135.24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B12+'20180730_Open'!B13</f>
        <v>61916.33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17132306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2974888.54</v>
      </c>
    </row>
    <row r="18" spans="1:14" x14ac:dyDescent="0.25">
      <c r="G18" s="6" t="s">
        <v>10</v>
      </c>
      <c r="H18" s="5"/>
      <c r="I18" s="11">
        <v>2166183</v>
      </c>
    </row>
    <row r="19" spans="1:14" x14ac:dyDescent="0.25">
      <c r="A19" s="5"/>
      <c r="G19" s="6" t="s">
        <v>35</v>
      </c>
      <c r="H19" s="5"/>
      <c r="I19" s="11">
        <f>I17+I18-I16</f>
        <v>-1587745.0999999996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16029.68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16240.880000000001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211.2</v>
      </c>
    </row>
    <row r="26" spans="1:14" x14ac:dyDescent="0.25">
      <c r="A26" s="6" t="s">
        <v>44</v>
      </c>
      <c r="B26" s="5">
        <f>B4+E5+I17+I18</f>
        <v>59966367.359999992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118433.21</v>
      </c>
    </row>
    <row r="28" spans="1:14" x14ac:dyDescent="0.25">
      <c r="A28" s="6" t="s">
        <v>48</v>
      </c>
      <c r="B28" s="5">
        <f>B12+E8+I25</f>
        <v>1792.84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911</v>
      </c>
      <c r="D34" s="6" t="s">
        <v>53</v>
      </c>
      <c r="E34" s="5">
        <v>113126</v>
      </c>
      <c r="G34" s="6" t="s">
        <v>88</v>
      </c>
      <c r="H34" s="23">
        <v>21.62</v>
      </c>
      <c r="I34" s="6" t="s">
        <v>56</v>
      </c>
      <c r="J34" s="23">
        <v>21.75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2598</v>
      </c>
      <c r="D35" s="6" t="s">
        <v>55</v>
      </c>
      <c r="E35" s="15">
        <v>1424632</v>
      </c>
      <c r="G35" s="6" t="s">
        <v>58</v>
      </c>
      <c r="H35" s="23">
        <v>20.93</v>
      </c>
      <c r="I35" s="6" t="s">
        <v>84</v>
      </c>
      <c r="J35" s="23">
        <v>21.09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2633</v>
      </c>
      <c r="D36" s="6" t="s">
        <v>57</v>
      </c>
      <c r="E36" s="15">
        <v>23908</v>
      </c>
      <c r="G36" s="6" t="s">
        <v>76</v>
      </c>
      <c r="H36" s="23">
        <v>20.88</v>
      </c>
      <c r="I36" s="6" t="s">
        <v>58</v>
      </c>
      <c r="J36" s="23">
        <v>20.97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254</v>
      </c>
      <c r="D37" s="6" t="s">
        <v>59</v>
      </c>
      <c r="E37" s="5">
        <v>-13853</v>
      </c>
      <c r="G37" s="6" t="s">
        <v>52</v>
      </c>
      <c r="H37" s="23">
        <v>20.59</v>
      </c>
      <c r="I37" s="6" t="s">
        <v>76</v>
      </c>
      <c r="J37" s="23">
        <v>20.46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6396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4326333</v>
      </c>
      <c r="G40" s="6" t="s">
        <v>88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26198</v>
      </c>
      <c r="G41" s="6" t="s">
        <v>58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20580</v>
      </c>
      <c r="G42" s="6" t="s">
        <v>76</v>
      </c>
      <c r="H42" s="22">
        <v>1.2E-2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919</v>
      </c>
      <c r="D43" s="6" t="s">
        <v>67</v>
      </c>
      <c r="E43" s="5">
        <v>5617</v>
      </c>
      <c r="G43" s="6" t="s">
        <v>52</v>
      </c>
      <c r="H43" s="22">
        <v>2.3E-2</v>
      </c>
    </row>
    <row r="44" spans="1:23" x14ac:dyDescent="0.25">
      <c r="A44" s="6" t="s">
        <v>88</v>
      </c>
      <c r="B44" s="13">
        <v>2407</v>
      </c>
      <c r="D44" s="6" t="s">
        <v>71</v>
      </c>
      <c r="E44" s="5">
        <f>E40-E45</f>
        <v>1696083</v>
      </c>
    </row>
    <row r="45" spans="1:23" x14ac:dyDescent="0.25">
      <c r="A45" s="6" t="s">
        <v>58</v>
      </c>
      <c r="B45" s="13">
        <v>2536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131</v>
      </c>
      <c r="C46" s="5"/>
      <c r="D46" s="6" t="s">
        <v>86</v>
      </c>
      <c r="E46" s="5">
        <v>4528764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5993</v>
      </c>
      <c r="C47" s="18"/>
      <c r="D47" s="6" t="s">
        <v>89</v>
      </c>
      <c r="E47" s="5">
        <f>E46-E45</f>
        <v>1898514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1</v>
      </c>
      <c r="I48" s="13">
        <v>-11</v>
      </c>
      <c r="J48" s="13">
        <v>-25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1</v>
      </c>
      <c r="I49" s="13">
        <v>-29</v>
      </c>
      <c r="J49" s="13">
        <v>-104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1</v>
      </c>
      <c r="I50" s="13">
        <v>-39</v>
      </c>
      <c r="J50" s="13">
        <v>-171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0.89</v>
      </c>
      <c r="I55" s="9">
        <v>3.71</v>
      </c>
      <c r="J55" s="9">
        <v>-44.8</v>
      </c>
      <c r="K55" s="9">
        <v>2.82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-1.51</v>
      </c>
      <c r="I56" s="9">
        <v>5.86</v>
      </c>
      <c r="J56" s="9">
        <v>-47.2</v>
      </c>
      <c r="K56" s="9">
        <v>7.37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1.29</v>
      </c>
      <c r="I57" s="9">
        <v>10.61</v>
      </c>
      <c r="J57" s="9">
        <v>-44.4</v>
      </c>
      <c r="K57" s="9">
        <v>9.32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2.4900000000000002</v>
      </c>
      <c r="I58" s="9">
        <v>11.81</v>
      </c>
      <c r="J58" s="9">
        <v>-43.2</v>
      </c>
      <c r="K58" s="9">
        <v>9.32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-11.88</v>
      </c>
      <c r="I60" s="9">
        <v>-7.26</v>
      </c>
      <c r="J60" s="9"/>
      <c r="K60" s="9">
        <v>4.63</v>
      </c>
    </row>
    <row r="61" spans="1:11" x14ac:dyDescent="0.25">
      <c r="G61" s="27" t="s">
        <v>102</v>
      </c>
      <c r="H61" s="9">
        <v>-25.08</v>
      </c>
      <c r="I61" s="9">
        <v>-16.29</v>
      </c>
      <c r="J61" s="9"/>
      <c r="K61" s="9">
        <v>8.7899999999999991</v>
      </c>
    </row>
    <row r="62" spans="1:11" x14ac:dyDescent="0.25">
      <c r="G62" s="27" t="s">
        <v>103</v>
      </c>
      <c r="H62" s="9">
        <v>-39.28</v>
      </c>
      <c r="I62" s="9">
        <v>-30.49</v>
      </c>
      <c r="J62" s="9"/>
      <c r="K62" s="9">
        <v>8.7899999999999991</v>
      </c>
    </row>
    <row r="63" spans="1:11" x14ac:dyDescent="0.25">
      <c r="G63" s="27" t="s">
        <v>118</v>
      </c>
      <c r="H63" s="9">
        <v>-52.08</v>
      </c>
      <c r="I63" s="9">
        <v>-43.29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-44.75</v>
      </c>
      <c r="I65" s="9">
        <v>-38.68</v>
      </c>
      <c r="J65" s="9"/>
      <c r="K65" s="9">
        <v>6.07</v>
      </c>
    </row>
    <row r="66" spans="7:11" x14ac:dyDescent="0.25">
      <c r="G66" s="27" t="s">
        <v>106</v>
      </c>
      <c r="H66" s="9">
        <v>-68.150000000000006</v>
      </c>
      <c r="I66" s="9">
        <v>-59.95</v>
      </c>
      <c r="J66" s="9"/>
      <c r="K66" s="9">
        <v>8.2100000000000009</v>
      </c>
    </row>
    <row r="67" spans="7:11" x14ac:dyDescent="0.25">
      <c r="G67" s="27" t="s">
        <v>107</v>
      </c>
      <c r="H67" s="9">
        <v>-147.55000000000001</v>
      </c>
      <c r="I67" s="9">
        <v>-139.34</v>
      </c>
      <c r="J67" s="9"/>
      <c r="K67" s="9">
        <v>8.2100000000000009</v>
      </c>
    </row>
    <row r="68" spans="7:11" x14ac:dyDescent="0.25">
      <c r="G68" s="27" t="s">
        <v>119</v>
      </c>
      <c r="H68" s="9">
        <v>-212.55</v>
      </c>
      <c r="I68" s="9">
        <v>-204.34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E9" sqref="E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/>
      <c r="D3" s="6" t="s">
        <v>2</v>
      </c>
      <c r="E3" s="7">
        <v>13810568.949999999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38359532.950000003</v>
      </c>
      <c r="D4" s="6" t="s">
        <v>7</v>
      </c>
      <c r="E4" s="7">
        <v>4237560.95</v>
      </c>
      <c r="H4" s="6" t="s">
        <v>87</v>
      </c>
      <c r="I4" s="9">
        <v>11</v>
      </c>
      <c r="J4" s="9">
        <v>-3</v>
      </c>
    </row>
    <row r="5" spans="1:10" x14ac:dyDescent="0.25">
      <c r="A5" s="6" t="s">
        <v>9</v>
      </c>
      <c r="B5" s="5">
        <f>B4+B6</f>
        <v>112390171.06</v>
      </c>
      <c r="D5" s="6" t="s">
        <v>10</v>
      </c>
      <c r="E5" s="5">
        <v>9573008</v>
      </c>
      <c r="H5" s="6" t="s">
        <v>15</v>
      </c>
      <c r="I5" s="9">
        <v>7</v>
      </c>
      <c r="J5" s="9">
        <v>0</v>
      </c>
    </row>
    <row r="6" spans="1:10" x14ac:dyDescent="0.25">
      <c r="A6" s="6" t="s">
        <v>7</v>
      </c>
      <c r="B6" s="7">
        <v>74030638.109999999</v>
      </c>
      <c r="D6" s="6" t="s">
        <v>12</v>
      </c>
      <c r="E6" s="5"/>
      <c r="H6" s="6" t="s">
        <v>74</v>
      </c>
      <c r="I6" s="9">
        <v>0</v>
      </c>
      <c r="J6" s="9">
        <v>-4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/>
      <c r="J7" s="9">
        <v>-1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864</v>
      </c>
      <c r="G8" s="6"/>
      <c r="H8" s="6"/>
      <c r="I8" s="9"/>
    </row>
    <row r="9" spans="1:10" x14ac:dyDescent="0.25">
      <c r="A9" s="6" t="s">
        <v>18</v>
      </c>
      <c r="B9" s="5">
        <v>4829.45</v>
      </c>
      <c r="D9" s="6" t="s">
        <v>19</v>
      </c>
      <c r="E9" s="10">
        <v>831</v>
      </c>
      <c r="H9" s="6"/>
    </row>
    <row r="10" spans="1:10" x14ac:dyDescent="0.25">
      <c r="A10" s="6" t="s">
        <v>20</v>
      </c>
      <c r="B10" s="5">
        <v>65000000</v>
      </c>
      <c r="D10" s="6" t="s">
        <v>21</v>
      </c>
      <c r="E10" s="5">
        <f>E8+'20180727_Open'!E10</f>
        <v>39829.599999999999</v>
      </c>
      <c r="G10" s="6"/>
      <c r="H10" s="6" t="s">
        <v>22</v>
      </c>
      <c r="I10" s="10">
        <f>SUM(I4:I7)</f>
        <v>18</v>
      </c>
    </row>
    <row r="11" spans="1:10" x14ac:dyDescent="0.25">
      <c r="A11" s="6" t="s">
        <v>23</v>
      </c>
      <c r="B11" s="5">
        <f>B9+'20180727_Open'!B11</f>
        <v>291949</v>
      </c>
      <c r="D11" s="6"/>
      <c r="E11" s="5"/>
      <c r="G11" s="6"/>
      <c r="H11" s="6" t="s">
        <v>24</v>
      </c>
      <c r="I11" s="10">
        <f>SUM(J4:J7)</f>
        <v>-8</v>
      </c>
    </row>
    <row r="12" spans="1:10" x14ac:dyDescent="0.25">
      <c r="A12" s="6" t="s">
        <v>16</v>
      </c>
      <c r="B12" s="7">
        <v>1020.66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B12+'20180727_Open'!B13</f>
        <v>60781.090000000004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14896906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2944060.26</v>
      </c>
    </row>
    <row r="18" spans="1:14" x14ac:dyDescent="0.25">
      <c r="G18" s="6" t="s">
        <v>10</v>
      </c>
      <c r="H18" s="5"/>
      <c r="I18" s="11">
        <v>2161719</v>
      </c>
    </row>
    <row r="19" spans="1:14" x14ac:dyDescent="0.25">
      <c r="A19" s="5"/>
      <c r="G19" s="6" t="s">
        <v>35</v>
      </c>
      <c r="H19" s="5"/>
      <c r="I19" s="11">
        <f>I17+I18-I16</f>
        <v>-1623037.38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15784.76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16029.68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244.92</v>
      </c>
    </row>
    <row r="26" spans="1:14" x14ac:dyDescent="0.25">
      <c r="A26" s="6" t="s">
        <v>44</v>
      </c>
      <c r="B26" s="5">
        <f>B4+E5+I17+I18</f>
        <v>53038320.210000001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116640.37</v>
      </c>
    </row>
    <row r="28" spans="1:14" x14ac:dyDescent="0.25">
      <c r="A28" s="6" t="s">
        <v>48</v>
      </c>
      <c r="B28" s="5">
        <f>B12+E8+I25</f>
        <v>2129.58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919</v>
      </c>
      <c r="D34" s="6" t="s">
        <v>53</v>
      </c>
      <c r="E34" s="5">
        <v>-179976</v>
      </c>
      <c r="G34" s="6" t="s">
        <v>88</v>
      </c>
      <c r="H34" s="23">
        <v>21.75</v>
      </c>
      <c r="I34" s="6" t="s">
        <v>56</v>
      </c>
      <c r="J34" s="23">
        <v>22.29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2407</v>
      </c>
      <c r="D35" s="6" t="s">
        <v>55</v>
      </c>
      <c r="E35" s="15">
        <v>1510801</v>
      </c>
      <c r="G35" s="6" t="s">
        <v>58</v>
      </c>
      <c r="H35" s="23">
        <v>21.09</v>
      </c>
      <c r="I35" s="6" t="s">
        <v>84</v>
      </c>
      <c r="J35" s="23">
        <v>21.75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2536</v>
      </c>
      <c r="D36" s="6" t="s">
        <v>57</v>
      </c>
      <c r="E36" s="15">
        <v>29683</v>
      </c>
      <c r="G36" s="6" t="s">
        <v>76</v>
      </c>
      <c r="H36" s="23">
        <v>20.97</v>
      </c>
      <c r="I36" s="6" t="s">
        <v>58</v>
      </c>
      <c r="J36" s="23">
        <v>21.58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131</v>
      </c>
      <c r="D37" s="6" t="s">
        <v>59</v>
      </c>
      <c r="E37" s="5">
        <v>-14451</v>
      </c>
      <c r="G37" s="6" t="s">
        <v>52</v>
      </c>
      <c r="H37" s="23">
        <v>20.46</v>
      </c>
      <c r="I37" s="6" t="s">
        <v>76</v>
      </c>
      <c r="J37" s="23">
        <v>20.49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5993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4300135</v>
      </c>
      <c r="G40" s="6" t="s">
        <v>88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24644</v>
      </c>
      <c r="G41" s="6" t="s">
        <v>58</v>
      </c>
      <c r="H41" s="22">
        <v>5.0000000000000001E-3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47121</v>
      </c>
      <c r="G42" s="6" t="s">
        <v>76</v>
      </c>
      <c r="H42" s="22">
        <v>1.2999999999999999E-2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1085</v>
      </c>
      <c r="D43" s="6" t="s">
        <v>67</v>
      </c>
      <c r="E43" s="5">
        <v>-22547</v>
      </c>
      <c r="G43" s="6" t="s">
        <v>52</v>
      </c>
      <c r="H43" s="22">
        <v>2.7E-2</v>
      </c>
    </row>
    <row r="44" spans="1:23" x14ac:dyDescent="0.25">
      <c r="A44" s="6" t="s">
        <v>88</v>
      </c>
      <c r="B44" s="13">
        <v>2108</v>
      </c>
      <c r="D44" s="6" t="s">
        <v>71</v>
      </c>
      <c r="E44" s="5">
        <f>E40-E45</f>
        <v>1669885</v>
      </c>
    </row>
    <row r="45" spans="1:23" x14ac:dyDescent="0.25">
      <c r="A45" s="6" t="s">
        <v>58</v>
      </c>
      <c r="B45" s="13">
        <v>2493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60</v>
      </c>
      <c r="C46" s="5"/>
      <c r="D46" s="6" t="s">
        <v>86</v>
      </c>
      <c r="E46" s="5">
        <v>4498490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5746</v>
      </c>
      <c r="C47" s="18"/>
      <c r="D47" s="6" t="s">
        <v>89</v>
      </c>
      <c r="E47" s="5">
        <f>E46-E45</f>
        <v>1868240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0</v>
      </c>
      <c r="I48" s="13">
        <v>-13</v>
      </c>
      <c r="J48" s="13">
        <v>-25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-1</v>
      </c>
      <c r="I49" s="13">
        <v>-32</v>
      </c>
      <c r="J49" s="13">
        <v>-99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-1</v>
      </c>
      <c r="I50" s="13">
        <v>-44</v>
      </c>
      <c r="J50" s="13">
        <v>-179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4.51</v>
      </c>
      <c r="I55" s="9">
        <v>8.7100000000000009</v>
      </c>
      <c r="J55" s="9">
        <v>-45.4</v>
      </c>
      <c r="K55" s="9">
        <v>4.2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4.3099999999999996</v>
      </c>
      <c r="I56" s="9">
        <v>13.05</v>
      </c>
      <c r="J56" s="9">
        <v>-45.6</v>
      </c>
      <c r="K56" s="9">
        <v>8.74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7.51</v>
      </c>
      <c r="I57" s="9">
        <v>18.21</v>
      </c>
      <c r="J57" s="9">
        <v>-42.4</v>
      </c>
      <c r="K57" s="9">
        <v>10.7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8.51</v>
      </c>
      <c r="I58" s="9">
        <v>19.21</v>
      </c>
      <c r="J58" s="9">
        <v>-41.4</v>
      </c>
      <c r="K58" s="9">
        <v>10.7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-1.23</v>
      </c>
      <c r="I60" s="9">
        <v>5.78</v>
      </c>
      <c r="J60" s="9"/>
      <c r="K60" s="9">
        <v>7.01</v>
      </c>
    </row>
    <row r="61" spans="1:11" x14ac:dyDescent="0.25">
      <c r="G61" s="27" t="s">
        <v>102</v>
      </c>
      <c r="H61" s="9">
        <v>-14.63</v>
      </c>
      <c r="I61" s="9">
        <v>-4.08</v>
      </c>
      <c r="J61" s="9"/>
      <c r="K61" s="9">
        <v>10.55</v>
      </c>
    </row>
    <row r="62" spans="1:11" x14ac:dyDescent="0.25">
      <c r="G62" s="27" t="s">
        <v>103</v>
      </c>
      <c r="H62" s="9">
        <v>-31.23</v>
      </c>
      <c r="I62" s="9">
        <v>-20.68</v>
      </c>
      <c r="J62" s="9"/>
      <c r="K62" s="9">
        <v>10.55</v>
      </c>
    </row>
    <row r="63" spans="1:11" x14ac:dyDescent="0.25">
      <c r="G63" s="27" t="s">
        <v>118</v>
      </c>
      <c r="H63" s="9">
        <v>-45.23</v>
      </c>
      <c r="I63" s="9">
        <v>-34.68</v>
      </c>
      <c r="J63" s="9"/>
      <c r="K63" s="27">
        <v>10.55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-19.29</v>
      </c>
      <c r="I65" s="9">
        <v>-10.97</v>
      </c>
      <c r="J65" s="9"/>
      <c r="K65" s="9">
        <v>8.32</v>
      </c>
    </row>
    <row r="66" spans="7:11" x14ac:dyDescent="0.25">
      <c r="G66" s="27" t="s">
        <v>106</v>
      </c>
      <c r="H66" s="9">
        <v>-42.49</v>
      </c>
      <c r="I66" s="9">
        <v>-33.090000000000003</v>
      </c>
      <c r="J66" s="9"/>
      <c r="K66" s="9">
        <v>9.4</v>
      </c>
    </row>
    <row r="67" spans="7:11" x14ac:dyDescent="0.25">
      <c r="G67" s="27" t="s">
        <v>107</v>
      </c>
      <c r="H67" s="9">
        <v>-116.29</v>
      </c>
      <c r="I67" s="9">
        <v>-106.89</v>
      </c>
      <c r="J67" s="9"/>
      <c r="K67" s="9">
        <v>9.4</v>
      </c>
    </row>
    <row r="68" spans="7:11" x14ac:dyDescent="0.25">
      <c r="G68" s="27" t="s">
        <v>119</v>
      </c>
      <c r="H68" s="9">
        <v>-194.09</v>
      </c>
      <c r="I68" s="9">
        <v>-184.69</v>
      </c>
      <c r="J68" s="9"/>
      <c r="K68" s="9">
        <v>9.4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C34" workbookViewId="0">
      <selection activeCell="E41" sqref="E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/>
      <c r="D3" s="6" t="s">
        <v>2</v>
      </c>
      <c r="E3" s="7">
        <v>14501593.949999999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28299780.449999999</v>
      </c>
      <c r="D4" s="6" t="s">
        <v>7</v>
      </c>
      <c r="E4" s="7">
        <v>5080552.95</v>
      </c>
      <c r="H4" s="6" t="s">
        <v>87</v>
      </c>
      <c r="I4" s="9">
        <v>12</v>
      </c>
      <c r="J4" s="9">
        <v>-4</v>
      </c>
    </row>
    <row r="5" spans="1:10" x14ac:dyDescent="0.25">
      <c r="A5" s="6" t="s">
        <v>9</v>
      </c>
      <c r="B5" s="5">
        <f>B4+B6</f>
        <v>112382322.47</v>
      </c>
      <c r="D5" s="6" t="s">
        <v>10</v>
      </c>
      <c r="E5" s="5">
        <v>9421041</v>
      </c>
      <c r="H5" s="6" t="s">
        <v>15</v>
      </c>
      <c r="I5" s="9">
        <v>5</v>
      </c>
      <c r="J5" s="9">
        <v>0</v>
      </c>
    </row>
    <row r="6" spans="1:10" x14ac:dyDescent="0.25">
      <c r="A6" s="6" t="s">
        <v>7</v>
      </c>
      <c r="B6" s="7">
        <v>84082542.019999996</v>
      </c>
      <c r="D6" s="6" t="s">
        <v>12</v>
      </c>
      <c r="E6" s="5"/>
      <c r="H6" s="6" t="s">
        <v>74</v>
      </c>
      <c r="I6" s="9"/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/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963.2</v>
      </c>
      <c r="G8" s="6"/>
      <c r="H8" s="6"/>
      <c r="I8" s="9"/>
    </row>
    <row r="9" spans="1:10" x14ac:dyDescent="0.25">
      <c r="A9" s="6" t="s">
        <v>18</v>
      </c>
      <c r="B9" s="5">
        <v>15652.61</v>
      </c>
      <c r="D9" s="6" t="s">
        <v>19</v>
      </c>
      <c r="E9" s="10">
        <v>891</v>
      </c>
      <c r="H9" s="6"/>
    </row>
    <row r="10" spans="1:10" x14ac:dyDescent="0.25">
      <c r="A10" s="6" t="s">
        <v>20</v>
      </c>
      <c r="B10" s="5">
        <v>73000000</v>
      </c>
      <c r="D10" s="6" t="s">
        <v>21</v>
      </c>
      <c r="E10" s="5">
        <f>E8+'20180726_Open'!E10</f>
        <v>38965.599999999999</v>
      </c>
      <c r="G10" s="6"/>
      <c r="H10" s="6" t="s">
        <v>22</v>
      </c>
      <c r="I10" s="10">
        <f>SUM(I4:I7)</f>
        <v>17</v>
      </c>
    </row>
    <row r="11" spans="1:10" x14ac:dyDescent="0.25">
      <c r="A11" s="6" t="s">
        <v>23</v>
      </c>
      <c r="B11" s="5">
        <f>B9+'20180726_Open'!B11</f>
        <v>287119.55</v>
      </c>
      <c r="D11" s="6"/>
      <c r="E11" s="5"/>
      <c r="G11" s="6"/>
      <c r="H11" s="6" t="s">
        <v>24</v>
      </c>
      <c r="I11" s="10">
        <f>SUM(J4:J7)</f>
        <v>-9</v>
      </c>
    </row>
    <row r="12" spans="1:10" x14ac:dyDescent="0.25">
      <c r="A12" s="6" t="s">
        <v>16</v>
      </c>
      <c r="B12" s="7">
        <v>918.86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B12+'20180726_Open'!B13</f>
        <v>59760.43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10990206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3177011.66</v>
      </c>
    </row>
    <row r="18" spans="1:14" x14ac:dyDescent="0.25">
      <c r="G18" s="6" t="s">
        <v>10</v>
      </c>
      <c r="H18" s="5"/>
      <c r="I18" s="11">
        <v>1933083</v>
      </c>
    </row>
    <row r="19" spans="1:14" x14ac:dyDescent="0.25">
      <c r="A19" s="5"/>
      <c r="G19" s="6" t="s">
        <v>35</v>
      </c>
      <c r="H19" s="5"/>
      <c r="I19" s="11">
        <f>I17+I18-I16</f>
        <v>-1618721.9799999995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15661.58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15784.76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123.18</v>
      </c>
    </row>
    <row r="26" spans="1:14" x14ac:dyDescent="0.25">
      <c r="A26" s="6" t="s">
        <v>44</v>
      </c>
      <c r="B26" s="5">
        <f>B4+E5+I17+I18</f>
        <v>42830916.109999999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114510.79</v>
      </c>
    </row>
    <row r="28" spans="1:14" x14ac:dyDescent="0.25">
      <c r="A28" s="6" t="s">
        <v>48</v>
      </c>
      <c r="B28" s="5">
        <f>B12+E8+I25</f>
        <v>2005.24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1085</v>
      </c>
      <c r="D34" s="6" t="s">
        <v>53</v>
      </c>
      <c r="E34" s="5">
        <v>619875</v>
      </c>
      <c r="G34" s="6" t="s">
        <v>88</v>
      </c>
      <c r="H34" s="23">
        <v>22.29</v>
      </c>
      <c r="I34" s="6" t="s">
        <v>56</v>
      </c>
      <c r="J34" s="23">
        <v>20.14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2108</v>
      </c>
      <c r="D35" s="6" t="s">
        <v>55</v>
      </c>
      <c r="E35" s="15">
        <v>1600909</v>
      </c>
      <c r="G35" s="6" t="s">
        <v>58</v>
      </c>
      <c r="H35" s="23">
        <v>21.75</v>
      </c>
      <c r="I35" s="6" t="s">
        <v>84</v>
      </c>
      <c r="J35" s="23">
        <v>22.66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2493</v>
      </c>
      <c r="D36" s="6" t="s">
        <v>57</v>
      </c>
      <c r="E36" s="15">
        <v>29897</v>
      </c>
      <c r="G36" s="6" t="s">
        <v>76</v>
      </c>
      <c r="H36" s="23">
        <v>21.58</v>
      </c>
      <c r="I36" s="6" t="s">
        <v>58</v>
      </c>
      <c r="J36" s="23">
        <v>21.81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60</v>
      </c>
      <c r="D37" s="6" t="s">
        <v>59</v>
      </c>
      <c r="E37" s="5">
        <v>-14733</v>
      </c>
      <c r="G37" s="6" t="s">
        <v>52</v>
      </c>
      <c r="H37" s="23">
        <v>20.49</v>
      </c>
      <c r="I37" s="6" t="s">
        <v>76</v>
      </c>
      <c r="J37" s="23">
        <v>21.66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5746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4275471</v>
      </c>
      <c r="G40" s="6" t="s">
        <v>88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-24590</v>
      </c>
      <c r="G41" s="6" t="s">
        <v>58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20839</v>
      </c>
      <c r="G42" s="6" t="s">
        <v>76</v>
      </c>
      <c r="H42" s="22">
        <v>1.2E-2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0</v>
      </c>
      <c r="D43" s="6" t="s">
        <v>67</v>
      </c>
      <c r="E43" s="5">
        <v>-45429</v>
      </c>
      <c r="G43" s="6" t="s">
        <v>52</v>
      </c>
      <c r="H43" s="22">
        <v>2.1999999999999999E-2</v>
      </c>
    </row>
    <row r="44" spans="1:23" x14ac:dyDescent="0.25">
      <c r="A44" s="6" t="s">
        <v>88</v>
      </c>
      <c r="B44" s="13">
        <v>1026</v>
      </c>
      <c r="D44" s="6" t="s">
        <v>71</v>
      </c>
      <c r="E44" s="5">
        <f>E40-E45</f>
        <v>1645221</v>
      </c>
    </row>
    <row r="45" spans="1:23" x14ac:dyDescent="0.25">
      <c r="A45" s="6" t="s">
        <v>58</v>
      </c>
      <c r="B45" s="13">
        <v>1940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2431</v>
      </c>
      <c r="C46" s="5"/>
      <c r="D46" s="6" t="s">
        <v>86</v>
      </c>
      <c r="E46" s="5">
        <v>4422804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5397</v>
      </c>
      <c r="C47" s="18"/>
      <c r="D47" s="6" t="s">
        <v>89</v>
      </c>
      <c r="E47" s="5">
        <f>E46-E45</f>
        <v>1792554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0</v>
      </c>
      <c r="I48" s="13">
        <v>-13</v>
      </c>
      <c r="J48" s="13">
        <v>-25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-3</v>
      </c>
      <c r="I49" s="13">
        <v>-32</v>
      </c>
      <c r="J49" s="13">
        <v>-101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0</v>
      </c>
      <c r="I50" s="13">
        <v>-43</v>
      </c>
      <c r="J50" s="13">
        <v>-169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-5.99</v>
      </c>
      <c r="I55" s="9">
        <v>-0.57999999999999996</v>
      </c>
      <c r="J55" s="9">
        <v>-50</v>
      </c>
      <c r="K55" s="9">
        <v>4.04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-8.39</v>
      </c>
      <c r="I56" s="9">
        <v>-2.98</v>
      </c>
      <c r="J56" s="9">
        <v>-52.4</v>
      </c>
      <c r="K56" s="9">
        <v>8.58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-7.99</v>
      </c>
      <c r="I57" s="9">
        <v>-2.58</v>
      </c>
      <c r="J57" s="9">
        <v>-52</v>
      </c>
      <c r="K57" s="9">
        <v>8.58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-8.69</v>
      </c>
      <c r="I58" s="9">
        <v>-3.18</v>
      </c>
      <c r="J58" s="9">
        <v>-52.6</v>
      </c>
      <c r="K58" s="9">
        <v>8.58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-9.5500000000000007</v>
      </c>
      <c r="I60" s="9">
        <v>-4.24</v>
      </c>
      <c r="J60" s="9"/>
      <c r="K60" s="9">
        <v>7.01</v>
      </c>
    </row>
    <row r="61" spans="1:11" x14ac:dyDescent="0.25">
      <c r="G61" s="27" t="s">
        <v>102</v>
      </c>
      <c r="H61" s="9">
        <v>-22.95</v>
      </c>
      <c r="I61" s="9">
        <v>-13.9</v>
      </c>
      <c r="J61" s="9"/>
      <c r="K61" s="9">
        <v>10.55</v>
      </c>
    </row>
    <row r="62" spans="1:11" x14ac:dyDescent="0.25">
      <c r="G62" s="27" t="s">
        <v>103</v>
      </c>
      <c r="H62" s="9">
        <v>-46.75</v>
      </c>
      <c r="I62" s="9">
        <v>-32.5</v>
      </c>
      <c r="J62" s="9"/>
      <c r="K62" s="9">
        <v>10.55</v>
      </c>
    </row>
    <row r="63" spans="1:11" x14ac:dyDescent="0.25">
      <c r="G63" s="27" t="s">
        <v>118</v>
      </c>
      <c r="H63" s="9">
        <v>-55.35</v>
      </c>
      <c r="I63" s="9">
        <v>-46.7</v>
      </c>
      <c r="J63" s="9"/>
      <c r="K63" s="27">
        <v>10.55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-10.86</v>
      </c>
      <c r="I65" s="9">
        <v>-3.56</v>
      </c>
      <c r="J65" s="9"/>
      <c r="K65" s="9">
        <v>8.32</v>
      </c>
    </row>
    <row r="66" spans="7:11" x14ac:dyDescent="0.25">
      <c r="G66" s="27" t="s">
        <v>106</v>
      </c>
      <c r="H66" s="9">
        <v>-35.86</v>
      </c>
      <c r="I66" s="9">
        <v>-26.08</v>
      </c>
      <c r="J66" s="9"/>
      <c r="K66" s="9">
        <v>9.4</v>
      </c>
    </row>
    <row r="67" spans="7:11" x14ac:dyDescent="0.25">
      <c r="G67" s="27" t="s">
        <v>107</v>
      </c>
      <c r="H67" s="9">
        <v>-110.46</v>
      </c>
      <c r="I67" s="9">
        <v>-97.88</v>
      </c>
      <c r="J67" s="9"/>
      <c r="K67" s="9">
        <v>9.4</v>
      </c>
    </row>
    <row r="68" spans="7:11" x14ac:dyDescent="0.25">
      <c r="G68" s="27" t="s">
        <v>119</v>
      </c>
      <c r="H68" s="9">
        <v>-187.66</v>
      </c>
      <c r="I68" s="9">
        <v>-170.88</v>
      </c>
      <c r="J68" s="9"/>
      <c r="K68" s="9">
        <v>9.4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66</vt:i4>
      </vt:variant>
    </vt:vector>
  </HeadingPairs>
  <TitlesOfParts>
    <vt:vector size="66" baseType="lpstr">
      <vt:lpstr>20180808_Open</vt:lpstr>
      <vt:lpstr>20180807_Open</vt:lpstr>
      <vt:lpstr>20180806_Open</vt:lpstr>
      <vt:lpstr>20180803_Open</vt:lpstr>
      <vt:lpstr>20180802_Open</vt:lpstr>
      <vt:lpstr>20180801_Open</vt:lpstr>
      <vt:lpstr>20180731_Open</vt:lpstr>
      <vt:lpstr>20180730_Open</vt:lpstr>
      <vt:lpstr>20180727_Open</vt:lpstr>
      <vt:lpstr>20180726_Open</vt:lpstr>
      <vt:lpstr>20180725_Open</vt:lpstr>
      <vt:lpstr>20180724_Open</vt:lpstr>
      <vt:lpstr>20180723_Open</vt:lpstr>
      <vt:lpstr>20180720_Open</vt:lpstr>
      <vt:lpstr>20180719_Open</vt:lpstr>
      <vt:lpstr>20180718_Open</vt:lpstr>
      <vt:lpstr>20180717_Open</vt:lpstr>
      <vt:lpstr>20180716_Open</vt:lpstr>
      <vt:lpstr>20180713_Open</vt:lpstr>
      <vt:lpstr>20180712_Open</vt:lpstr>
      <vt:lpstr>20180711_Open</vt:lpstr>
      <vt:lpstr>20180710_Open</vt:lpstr>
      <vt:lpstr>20180709_Open</vt:lpstr>
      <vt:lpstr>20180706_Open</vt:lpstr>
      <vt:lpstr>20180705_Open</vt:lpstr>
      <vt:lpstr>20180704_Open</vt:lpstr>
      <vt:lpstr>20180703_Open</vt:lpstr>
      <vt:lpstr>20180702_Open</vt:lpstr>
      <vt:lpstr>20180629_Open</vt:lpstr>
      <vt:lpstr>20180628_Open</vt:lpstr>
      <vt:lpstr>20180627_Open</vt:lpstr>
      <vt:lpstr>20180626_Open</vt:lpstr>
      <vt:lpstr>20180625_Open</vt:lpstr>
      <vt:lpstr>20180622_Open</vt:lpstr>
      <vt:lpstr>20180621_Open</vt:lpstr>
      <vt:lpstr>20180620_Open</vt:lpstr>
      <vt:lpstr>20180619_Open</vt:lpstr>
      <vt:lpstr>20180615_Open</vt:lpstr>
      <vt:lpstr>20180614_Open</vt:lpstr>
      <vt:lpstr>20180613_Open</vt:lpstr>
      <vt:lpstr>20180612_Open</vt:lpstr>
      <vt:lpstr>20180611_Open</vt:lpstr>
      <vt:lpstr>20180608_Open</vt:lpstr>
      <vt:lpstr>20180607_Open </vt:lpstr>
      <vt:lpstr>20180606_Open</vt:lpstr>
      <vt:lpstr>20180605_Open</vt:lpstr>
      <vt:lpstr>20180604_Open</vt:lpstr>
      <vt:lpstr>20180601_Open</vt:lpstr>
      <vt:lpstr>20180531_Open</vt:lpstr>
      <vt:lpstr>20180530_Open</vt:lpstr>
      <vt:lpstr>20180529_Open </vt:lpstr>
      <vt:lpstr>20180528_Open</vt:lpstr>
      <vt:lpstr>20180525_Open</vt:lpstr>
      <vt:lpstr>20180524_Open</vt:lpstr>
      <vt:lpstr>20180523_Open</vt:lpstr>
      <vt:lpstr>20180522_Open</vt:lpstr>
      <vt:lpstr>20180521_Open</vt:lpstr>
      <vt:lpstr>20180518_Open</vt:lpstr>
      <vt:lpstr>20180517_Open</vt:lpstr>
      <vt:lpstr>20180516_Open</vt:lpstr>
      <vt:lpstr>20180515_Open</vt:lpstr>
      <vt:lpstr>20180514_Open </vt:lpstr>
      <vt:lpstr>20180511_Open</vt:lpstr>
      <vt:lpstr>20180510_Open</vt:lpstr>
      <vt:lpstr>20180509_Open</vt:lpstr>
      <vt:lpstr>20180508_Open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cp:lastPrinted>2018-07-03T00:27:00Z</cp:lastPrinted>
  <dcterms:created xsi:type="dcterms:W3CDTF">2018-03-19T23:14:56Z</dcterms:created>
  <dcterms:modified xsi:type="dcterms:W3CDTF">2018-08-08T00:25:13Z</dcterms:modified>
</cp:coreProperties>
</file>