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3_Open" sheetId="49" r:id="rId1"/>
    <sheet name="20180712_Open" sheetId="48" r:id="rId2"/>
    <sheet name="20180711_Open" sheetId="47" r:id="rId3"/>
    <sheet name="20180710_Open" sheetId="46" r:id="rId4"/>
    <sheet name="20180709_Open" sheetId="45" r:id="rId5"/>
    <sheet name="20180706_Open" sheetId="44" r:id="rId6"/>
    <sheet name="20180705_Open" sheetId="43" r:id="rId7"/>
    <sheet name="20180704_Open" sheetId="42" r:id="rId8"/>
    <sheet name="20180703_Open" sheetId="41" r:id="rId9"/>
    <sheet name="20180702_Open" sheetId="40" r:id="rId10"/>
    <sheet name="20180629_Open" sheetId="39" r:id="rId11"/>
    <sheet name="20180628_Open" sheetId="38" r:id="rId12"/>
    <sheet name="20180627_Open" sheetId="37" r:id="rId13"/>
    <sheet name="20180626_Open" sheetId="36" r:id="rId14"/>
    <sheet name="20180625_Open" sheetId="35" r:id="rId15"/>
    <sheet name="20180622_Open" sheetId="34" r:id="rId16"/>
    <sheet name="20180621_Open" sheetId="33" r:id="rId17"/>
    <sheet name="20180620_Open" sheetId="32" r:id="rId18"/>
    <sheet name="20180619_Open" sheetId="31" r:id="rId19"/>
    <sheet name="20180615_Open" sheetId="30" r:id="rId20"/>
    <sheet name="20180614_Open" sheetId="29" r:id="rId21"/>
    <sheet name="20180613_Open" sheetId="28" r:id="rId22"/>
    <sheet name="20180612_Open" sheetId="27" r:id="rId23"/>
    <sheet name="20180611_Open" sheetId="26" r:id="rId24"/>
    <sheet name="20180608_Open" sheetId="25" r:id="rId25"/>
    <sheet name="20180607_Open " sheetId="24" r:id="rId26"/>
    <sheet name="20180606_Open" sheetId="23" r:id="rId27"/>
    <sheet name="20180605_Open" sheetId="22" r:id="rId28"/>
    <sheet name="20180604_Open" sheetId="21" r:id="rId29"/>
    <sheet name="20180601_Open" sheetId="20" r:id="rId30"/>
    <sheet name="20180531_Open" sheetId="19" r:id="rId31"/>
    <sheet name="20180530_Open" sheetId="18" r:id="rId32"/>
    <sheet name="20180529_Open " sheetId="17" r:id="rId33"/>
    <sheet name="20180528_Open" sheetId="16" r:id="rId34"/>
    <sheet name="20180525_Open" sheetId="15" r:id="rId35"/>
    <sheet name="20180524_Open" sheetId="14" r:id="rId36"/>
    <sheet name="20180523_Open" sheetId="13" r:id="rId37"/>
    <sheet name="20180522_Open" sheetId="12" r:id="rId38"/>
    <sheet name="20180521_Open" sheetId="11" r:id="rId39"/>
    <sheet name="20180518_Open" sheetId="10" r:id="rId40"/>
    <sheet name="20180517_Open" sheetId="9" r:id="rId41"/>
    <sheet name="20180516_Open" sheetId="8" r:id="rId42"/>
    <sheet name="20180515_Open" sheetId="7" r:id="rId43"/>
    <sheet name="20180514_Open " sheetId="6" r:id="rId44"/>
    <sheet name="20180511_Open" sheetId="5" r:id="rId45"/>
    <sheet name="20180510_Open" sheetId="4" r:id="rId46"/>
    <sheet name="20180509_Open" sheetId="3" r:id="rId47"/>
    <sheet name="20180508_Open" sheetId="2" r:id="rId48"/>
  </sheets>
  <calcPr calcId="162913"/>
</workbook>
</file>

<file path=xl/calcChain.xml><?xml version="1.0" encoding="utf-8"?>
<calcChain xmlns="http://schemas.openxmlformats.org/spreadsheetml/2006/main">
  <c r="E10" i="49" l="1"/>
  <c r="B13" i="49"/>
  <c r="B11" i="49"/>
  <c r="E59" i="49"/>
  <c r="E54" i="49"/>
  <c r="E47" i="49"/>
  <c r="B47" i="49"/>
  <c r="E44" i="49"/>
  <c r="B38" i="49"/>
  <c r="B28" i="49"/>
  <c r="B26" i="49"/>
  <c r="B25" i="49"/>
  <c r="I24" i="49"/>
  <c r="I19" i="49"/>
  <c r="I15" i="49"/>
  <c r="I11" i="49"/>
  <c r="I10" i="49"/>
  <c r="B5" i="49"/>
  <c r="B27" i="49" l="1"/>
  <c r="E59" i="48"/>
  <c r="E54" i="48"/>
  <c r="E47" i="48"/>
  <c r="B47" i="48"/>
  <c r="E44" i="48"/>
  <c r="B38" i="48"/>
  <c r="B28" i="48"/>
  <c r="B26" i="48"/>
  <c r="B25" i="48"/>
  <c r="I24" i="48"/>
  <c r="I19" i="48"/>
  <c r="I15" i="48"/>
  <c r="I11" i="48"/>
  <c r="I10" i="48"/>
  <c r="B5" i="48"/>
  <c r="E59" i="47" l="1"/>
  <c r="E54" i="47"/>
  <c r="E47" i="47"/>
  <c r="B47" i="47"/>
  <c r="E44" i="47"/>
  <c r="B38" i="47"/>
  <c r="B28" i="47"/>
  <c r="B26" i="47"/>
  <c r="B25" i="47"/>
  <c r="I24" i="47"/>
  <c r="I19" i="47"/>
  <c r="I15" i="47"/>
  <c r="I11" i="47"/>
  <c r="I10" i="47"/>
  <c r="B5" i="47"/>
  <c r="E59" i="46" l="1"/>
  <c r="E54" i="46"/>
  <c r="E47" i="46"/>
  <c r="B47" i="46"/>
  <c r="E44" i="46"/>
  <c r="B38" i="46"/>
  <c r="B28" i="46"/>
  <c r="B26" i="46"/>
  <c r="B25" i="46"/>
  <c r="I24" i="46"/>
  <c r="I19" i="46"/>
  <c r="I15" i="46"/>
  <c r="I11" i="46"/>
  <c r="I10" i="46"/>
  <c r="B5" i="46"/>
  <c r="E59" i="45" l="1"/>
  <c r="E54" i="45"/>
  <c r="E47" i="45"/>
  <c r="B47" i="45"/>
  <c r="E44" i="45"/>
  <c r="B38" i="45"/>
  <c r="B28" i="45"/>
  <c r="B26" i="45"/>
  <c r="B25" i="45"/>
  <c r="I24" i="45"/>
  <c r="I19" i="45"/>
  <c r="I15" i="45"/>
  <c r="I11" i="45"/>
  <c r="I10" i="45"/>
  <c r="B5" i="45"/>
  <c r="E59" i="44" l="1"/>
  <c r="E54" i="44"/>
  <c r="E47" i="44"/>
  <c r="B47" i="44"/>
  <c r="E44" i="44"/>
  <c r="B38" i="44"/>
  <c r="B28" i="44"/>
  <c r="B26" i="44"/>
  <c r="B25" i="44"/>
  <c r="I24" i="44"/>
  <c r="I19" i="44"/>
  <c r="I15" i="44"/>
  <c r="I11" i="44"/>
  <c r="I10" i="44"/>
  <c r="B5" i="44"/>
  <c r="E59" i="43" l="1"/>
  <c r="E54" i="43"/>
  <c r="I24" i="42" l="1"/>
  <c r="E47" i="43"/>
  <c r="B47" i="43"/>
  <c r="E44" i="43"/>
  <c r="B38" i="43"/>
  <c r="B28" i="43"/>
  <c r="B26" i="43"/>
  <c r="B25" i="43"/>
  <c r="I24" i="43"/>
  <c r="I19" i="43"/>
  <c r="I15" i="43"/>
  <c r="I11" i="43"/>
  <c r="I10" i="43"/>
  <c r="B5" i="43"/>
  <c r="B26" i="42"/>
  <c r="E47" i="42" l="1"/>
  <c r="B47" i="42"/>
  <c r="E44" i="42"/>
  <c r="B38" i="42"/>
  <c r="B28" i="42"/>
  <c r="B25" i="42"/>
  <c r="I19" i="42"/>
  <c r="I15" i="42"/>
  <c r="I11" i="42"/>
  <c r="I10" i="42"/>
  <c r="B5" i="42"/>
  <c r="B28" i="41" l="1"/>
  <c r="I24" i="41" l="1"/>
  <c r="E47" i="41"/>
  <c r="B47" i="41"/>
  <c r="E44" i="41"/>
  <c r="B38" i="41"/>
  <c r="B26" i="41"/>
  <c r="B25" i="41"/>
  <c r="I19" i="41"/>
  <c r="I15" i="41"/>
  <c r="I11" i="41"/>
  <c r="I10" i="41"/>
  <c r="B5" i="41"/>
  <c r="E47" i="40" l="1"/>
  <c r="B47" i="40"/>
  <c r="E44" i="40"/>
  <c r="B38" i="40"/>
  <c r="B28" i="40"/>
  <c r="B26" i="40"/>
  <c r="B25" i="40"/>
  <c r="I24" i="40"/>
  <c r="I19" i="40"/>
  <c r="I15" i="40"/>
  <c r="I11" i="40"/>
  <c r="I10" i="40"/>
  <c r="B5" i="40"/>
  <c r="B47" i="39" l="1"/>
  <c r="E47" i="39"/>
  <c r="E44" i="39"/>
  <c r="B38" i="39"/>
  <c r="B28" i="39"/>
  <c r="B26" i="39"/>
  <c r="B25" i="39"/>
  <c r="I24" i="39"/>
  <c r="I19" i="39"/>
  <c r="I15" i="39"/>
  <c r="I11" i="39"/>
  <c r="I10" i="39"/>
  <c r="B5" i="39"/>
  <c r="E47" i="38" l="1"/>
  <c r="B47" i="38"/>
  <c r="E44" i="38"/>
  <c r="B38" i="38"/>
  <c r="B28" i="38"/>
  <c r="B26" i="38"/>
  <c r="B25" i="38"/>
  <c r="I24" i="38"/>
  <c r="I19" i="38"/>
  <c r="I15" i="38"/>
  <c r="I11" i="38"/>
  <c r="I10" i="38"/>
  <c r="B5" i="38"/>
  <c r="E47" i="37" l="1"/>
  <c r="B47" i="37"/>
  <c r="E44" i="37"/>
  <c r="B38" i="37"/>
  <c r="B28" i="37"/>
  <c r="B26" i="37"/>
  <c r="B25" i="37"/>
  <c r="I24" i="37"/>
  <c r="I19" i="37"/>
  <c r="I15" i="37"/>
  <c r="I11" i="37"/>
  <c r="I10" i="37"/>
  <c r="B5" i="37"/>
  <c r="E47" i="36" l="1"/>
  <c r="B47" i="36"/>
  <c r="E44" i="36"/>
  <c r="B38" i="36"/>
  <c r="B28" i="36"/>
  <c r="B26" i="36"/>
  <c r="B25" i="36"/>
  <c r="I24" i="36"/>
  <c r="I19" i="36"/>
  <c r="I15" i="36"/>
  <c r="I11" i="36"/>
  <c r="I10" i="36"/>
  <c r="B5" i="36"/>
  <c r="I24" i="34" l="1"/>
  <c r="E47" i="35" l="1"/>
  <c r="B47" i="35"/>
  <c r="E44" i="35"/>
  <c r="B38" i="35"/>
  <c r="B28" i="35"/>
  <c r="B26" i="35"/>
  <c r="B25" i="35"/>
  <c r="I24" i="35"/>
  <c r="I19" i="35"/>
  <c r="I15" i="35"/>
  <c r="I11" i="35"/>
  <c r="I10" i="35"/>
  <c r="B5" i="35"/>
  <c r="E47" i="34" l="1"/>
  <c r="B47" i="34"/>
  <c r="E44" i="34"/>
  <c r="B38" i="34"/>
  <c r="B28" i="34"/>
  <c r="B26" i="34"/>
  <c r="B25" i="34"/>
  <c r="I19" i="34"/>
  <c r="I15" i="34"/>
  <c r="I11" i="34"/>
  <c r="I10" i="34"/>
  <c r="B5" i="34"/>
  <c r="E47" i="33" l="1"/>
  <c r="B47" i="33"/>
  <c r="E44" i="33"/>
  <c r="B38" i="33"/>
  <c r="B28" i="33"/>
  <c r="B26" i="33"/>
  <c r="B25" i="33"/>
  <c r="I24" i="33"/>
  <c r="I19" i="33"/>
  <c r="I15" i="33"/>
  <c r="I11" i="33"/>
  <c r="I10" i="33"/>
  <c r="B5" i="33"/>
  <c r="E47" i="30" l="1"/>
  <c r="E47" i="31"/>
  <c r="E47" i="32"/>
  <c r="B47" i="32"/>
  <c r="E44" i="32"/>
  <c r="B38" i="32"/>
  <c r="B28" i="32"/>
  <c r="B26" i="32"/>
  <c r="B25" i="32"/>
  <c r="I24" i="32"/>
  <c r="I19" i="32"/>
  <c r="I15" i="32"/>
  <c r="I11" i="32"/>
  <c r="I10" i="32"/>
  <c r="B5" i="32"/>
  <c r="B47" i="31" l="1"/>
  <c r="E44" i="31"/>
  <c r="B38" i="31"/>
  <c r="B28" i="31"/>
  <c r="B26" i="31"/>
  <c r="B25" i="31"/>
  <c r="I24" i="31"/>
  <c r="I19" i="31"/>
  <c r="I15" i="31"/>
  <c r="I11" i="31"/>
  <c r="I10" i="31"/>
  <c r="B5" i="31"/>
  <c r="B47" i="30" l="1"/>
  <c r="E44" i="30"/>
  <c r="B38" i="30"/>
  <c r="B28" i="30"/>
  <c r="B26" i="30"/>
  <c r="B25" i="30"/>
  <c r="I24" i="30"/>
  <c r="I19" i="30"/>
  <c r="I15" i="30"/>
  <c r="I11" i="30"/>
  <c r="I10" i="30"/>
  <c r="B5" i="30"/>
  <c r="B47" i="29" l="1"/>
  <c r="E44" i="29"/>
  <c r="B38" i="29"/>
  <c r="B28" i="29"/>
  <c r="B26" i="29"/>
  <c r="B25" i="29"/>
  <c r="I24" i="29"/>
  <c r="I19" i="29"/>
  <c r="I15" i="29"/>
  <c r="I11" i="29"/>
  <c r="I10" i="29"/>
  <c r="B5" i="29"/>
  <c r="B47" i="28" l="1"/>
  <c r="E44" i="28"/>
  <c r="B38" i="28"/>
  <c r="B28" i="28"/>
  <c r="B26" i="28"/>
  <c r="B25" i="28"/>
  <c r="I24" i="28"/>
  <c r="I19" i="28"/>
  <c r="I15" i="28"/>
  <c r="I11" i="28"/>
  <c r="I10" i="28"/>
  <c r="B5" i="28"/>
  <c r="B47" i="27" l="1"/>
  <c r="E44" i="27"/>
  <c r="B38" i="27"/>
  <c r="B28" i="27"/>
  <c r="B26" i="27"/>
  <c r="B25" i="27"/>
  <c r="I24" i="27"/>
  <c r="I19" i="27"/>
  <c r="I15" i="27"/>
  <c r="I11" i="27"/>
  <c r="I10" i="27"/>
  <c r="B5" i="27"/>
  <c r="B47" i="26" l="1"/>
  <c r="E44" i="26"/>
  <c r="B38" i="26"/>
  <c r="B28" i="26"/>
  <c r="B26" i="26"/>
  <c r="B25" i="26"/>
  <c r="I24" i="26"/>
  <c r="I19" i="26"/>
  <c r="I15" i="26"/>
  <c r="I11" i="26"/>
  <c r="I10" i="26"/>
  <c r="B5" i="26"/>
  <c r="B47" i="25" l="1"/>
  <c r="E44" i="25"/>
  <c r="B38" i="25"/>
  <c r="B28" i="25"/>
  <c r="B26" i="25"/>
  <c r="B25" i="25"/>
  <c r="I24" i="25"/>
  <c r="I19" i="25"/>
  <c r="I15" i="25"/>
  <c r="I11" i="25"/>
  <c r="I10" i="25"/>
  <c r="B5" i="25"/>
  <c r="B25" i="24"/>
  <c r="B47" i="24" l="1"/>
  <c r="E44" i="24"/>
  <c r="B38" i="24"/>
  <c r="B28" i="24"/>
  <c r="B26" i="24"/>
  <c r="I24" i="24"/>
  <c r="I19" i="24"/>
  <c r="I15" i="24"/>
  <c r="I11" i="24"/>
  <c r="I10" i="24"/>
  <c r="B5" i="24"/>
  <c r="B47" i="23" l="1"/>
  <c r="E44" i="23"/>
  <c r="B38" i="23"/>
  <c r="B28" i="23"/>
  <c r="B26" i="23"/>
  <c r="B25" i="23"/>
  <c r="I24" i="23"/>
  <c r="I19" i="23"/>
  <c r="I15" i="23"/>
  <c r="I11" i="23"/>
  <c r="I10" i="23"/>
  <c r="B5" i="23"/>
  <c r="B47" i="22" l="1"/>
  <c r="E44" i="22"/>
  <c r="B38" i="22"/>
  <c r="B28" i="22"/>
  <c r="B26" i="22"/>
  <c r="B25" i="22"/>
  <c r="I24" i="22"/>
  <c r="I19" i="22"/>
  <c r="I15" i="22"/>
  <c r="I11" i="22"/>
  <c r="I10" i="22"/>
  <c r="B5" i="22"/>
  <c r="B47" i="21" l="1"/>
  <c r="E44" i="21"/>
  <c r="B38" i="21"/>
  <c r="B28" i="21"/>
  <c r="B26" i="21"/>
  <c r="B25" i="21"/>
  <c r="I24" i="21"/>
  <c r="I19" i="21"/>
  <c r="I15" i="21"/>
  <c r="I11" i="21"/>
  <c r="I10" i="21"/>
  <c r="B5" i="21"/>
  <c r="E44" i="20" l="1"/>
  <c r="B38" i="20"/>
  <c r="B28" i="20"/>
  <c r="B26" i="20"/>
  <c r="B25" i="20"/>
  <c r="I24" i="20"/>
  <c r="I19" i="20"/>
  <c r="I15" i="20"/>
  <c r="I11" i="20"/>
  <c r="I10" i="20"/>
  <c r="B5" i="20"/>
  <c r="E44" i="19" l="1"/>
  <c r="B38" i="19"/>
  <c r="B28" i="19"/>
  <c r="B26" i="19"/>
  <c r="B25" i="19"/>
  <c r="I24" i="19"/>
  <c r="I19" i="19"/>
  <c r="I15" i="19"/>
  <c r="I11" i="19"/>
  <c r="I10" i="19"/>
  <c r="B5" i="19"/>
  <c r="E44" i="18" l="1"/>
  <c r="B38" i="18"/>
  <c r="B28" i="18"/>
  <c r="B26" i="18"/>
  <c r="B25" i="18"/>
  <c r="I24" i="18"/>
  <c r="I19" i="18"/>
  <c r="I15" i="18"/>
  <c r="I11" i="18"/>
  <c r="I10" i="18"/>
  <c r="B5" i="18"/>
  <c r="E44" i="17" l="1"/>
  <c r="B38" i="17"/>
  <c r="B28" i="17"/>
  <c r="B26" i="17"/>
  <c r="B25" i="17"/>
  <c r="I24" i="17"/>
  <c r="I19" i="17"/>
  <c r="I15" i="17"/>
  <c r="I11" i="17"/>
  <c r="I10" i="17"/>
  <c r="B5" i="17"/>
  <c r="E44" i="16" l="1"/>
  <c r="B38" i="16"/>
  <c r="B28" i="16"/>
  <c r="B26" i="16"/>
  <c r="B25" i="16"/>
  <c r="I24" i="16"/>
  <c r="I19" i="16"/>
  <c r="I15" i="16"/>
  <c r="I11" i="16"/>
  <c r="I10" i="16"/>
  <c r="B5" i="16"/>
  <c r="I19" i="15" l="1"/>
  <c r="E44" i="15" l="1"/>
  <c r="B38" i="15"/>
  <c r="B28" i="15"/>
  <c r="B26" i="15"/>
  <c r="B25" i="15"/>
  <c r="I24" i="15"/>
  <c r="I15" i="15"/>
  <c r="I11" i="15"/>
  <c r="I10" i="15"/>
  <c r="B5" i="15"/>
  <c r="E44" i="14" l="1"/>
  <c r="B38" i="14"/>
  <c r="B28" i="14"/>
  <c r="B26" i="14"/>
  <c r="B25" i="14"/>
  <c r="I24" i="14"/>
  <c r="I19" i="14"/>
  <c r="I15" i="14"/>
  <c r="I11" i="14"/>
  <c r="I10" i="14"/>
  <c r="B5" i="14"/>
  <c r="B38" i="13" l="1"/>
  <c r="E44" i="13"/>
  <c r="B28" i="13"/>
  <c r="B26" i="13"/>
  <c r="B25" i="13"/>
  <c r="I24" i="13"/>
  <c r="I19" i="13"/>
  <c r="I15" i="13"/>
  <c r="I11" i="13"/>
  <c r="I10" i="13"/>
  <c r="B5" i="13"/>
  <c r="B5" i="12" l="1"/>
  <c r="E44" i="12" l="1"/>
  <c r="B28" i="12"/>
  <c r="B26" i="12"/>
  <c r="B25" i="12"/>
  <c r="I24" i="12"/>
  <c r="I19" i="12"/>
  <c r="I15" i="12"/>
  <c r="I11" i="12"/>
  <c r="I10" i="12"/>
  <c r="E44" i="11"/>
  <c r="B28" i="11"/>
  <c r="B26" i="11"/>
  <c r="B25" i="11"/>
  <c r="I24" i="11"/>
  <c r="I19" i="11"/>
  <c r="I15" i="11"/>
  <c r="I11" i="11"/>
  <c r="I10" i="11"/>
  <c r="E44" i="10" l="1"/>
  <c r="B28" i="10"/>
  <c r="B26" i="10"/>
  <c r="B25" i="10"/>
  <c r="I24" i="10"/>
  <c r="I19" i="10"/>
  <c r="I15" i="10"/>
  <c r="I11" i="10"/>
  <c r="I10" i="10"/>
  <c r="E44" i="9" l="1"/>
  <c r="B28" i="9"/>
  <c r="B26" i="9"/>
  <c r="B25" i="9"/>
  <c r="I24" i="9"/>
  <c r="I19" i="9"/>
  <c r="I15" i="9"/>
  <c r="I11" i="9"/>
  <c r="I10" i="9"/>
  <c r="E44" i="8" l="1"/>
  <c r="B28" i="8"/>
  <c r="B26" i="8"/>
  <c r="B25" i="8"/>
  <c r="I24" i="8"/>
  <c r="I19" i="8"/>
  <c r="I15" i="8"/>
  <c r="I11" i="8"/>
  <c r="I10" i="8"/>
  <c r="E44" i="7" l="1"/>
  <c r="B28" i="7"/>
  <c r="B26" i="7"/>
  <c r="B25" i="7"/>
  <c r="I24" i="7"/>
  <c r="I19" i="7"/>
  <c r="I15" i="7"/>
  <c r="I11" i="7"/>
  <c r="I10" i="7"/>
  <c r="E44" i="6" l="1"/>
  <c r="B38" i="6"/>
  <c r="B28" i="6"/>
  <c r="B26" i="6"/>
  <c r="B25" i="6"/>
  <c r="I24" i="6"/>
  <c r="I19" i="6"/>
  <c r="I15" i="6"/>
  <c r="I11" i="6"/>
  <c r="I10" i="6"/>
  <c r="B28" i="5" l="1"/>
  <c r="I24" i="5"/>
  <c r="E44" i="5" l="1"/>
  <c r="B38" i="5"/>
  <c r="B26" i="5"/>
  <c r="B25" i="5"/>
  <c r="I19" i="5"/>
  <c r="I15" i="5"/>
  <c r="I11" i="5"/>
  <c r="I10" i="5"/>
  <c r="I15" i="4" l="1"/>
  <c r="I24" i="4" l="1"/>
  <c r="E44" i="4"/>
  <c r="B38" i="4"/>
  <c r="B28" i="4"/>
  <c r="B26" i="4"/>
  <c r="B25" i="4"/>
  <c r="I19" i="4"/>
  <c r="I11" i="4"/>
  <c r="I10" i="4"/>
  <c r="I24" i="3" l="1"/>
  <c r="I19" i="3"/>
  <c r="I11" i="3"/>
  <c r="I10" i="3"/>
  <c r="E44" i="3" l="1"/>
  <c r="B38" i="3"/>
  <c r="B28" i="3"/>
  <c r="B26" i="3"/>
  <c r="B25" i="3"/>
  <c r="B28" i="2" l="1"/>
  <c r="E10" i="2"/>
  <c r="E10" i="3" s="1"/>
  <c r="E10" i="4" s="1"/>
  <c r="E10" i="5" s="1"/>
  <c r="E10" i="6" s="1"/>
  <c r="E10" i="7" s="1"/>
  <c r="E10" i="8" s="1"/>
  <c r="E10" i="9" s="1"/>
  <c r="E10" i="10" s="1"/>
  <c r="E10" i="11" s="1"/>
  <c r="E10" i="12" s="1"/>
  <c r="E10" i="13" s="1"/>
  <c r="E10" i="14" s="1"/>
  <c r="E10" i="15" s="1"/>
  <c r="E10" i="16" s="1"/>
  <c r="E10" i="17" s="1"/>
  <c r="B13" i="2"/>
  <c r="B11" i="2"/>
  <c r="B11" i="3" s="1"/>
  <c r="B11" i="4" s="1"/>
  <c r="B11" i="5" s="1"/>
  <c r="B11" i="6" s="1"/>
  <c r="B11" i="7" s="1"/>
  <c r="B11" i="8" s="1"/>
  <c r="B11" i="9" s="1"/>
  <c r="B11" i="10" s="1"/>
  <c r="B11" i="11" s="1"/>
  <c r="B11" i="12" s="1"/>
  <c r="B11" i="13" s="1"/>
  <c r="B11" i="14" s="1"/>
  <c r="B11" i="15" s="1"/>
  <c r="B11" i="16" s="1"/>
  <c r="E10" i="18" l="1"/>
  <c r="E10" i="19" s="1"/>
  <c r="E10" i="20" s="1"/>
  <c r="E10" i="21" s="1"/>
  <c r="E10" i="22" s="1"/>
  <c r="E10" i="23" s="1"/>
  <c r="E10" i="24" s="1"/>
  <c r="E10" i="25" s="1"/>
  <c r="E10" i="26" s="1"/>
  <c r="E10" i="27" s="1"/>
  <c r="E10" i="28" s="1"/>
  <c r="E10" i="29" s="1"/>
  <c r="E10" i="30" s="1"/>
  <c r="E10" i="31" s="1"/>
  <c r="E10" i="32" s="1"/>
  <c r="E10" i="33" s="1"/>
  <c r="B11" i="17"/>
  <c r="B11" i="18" s="1"/>
  <c r="B11" i="19" s="1"/>
  <c r="B11" i="20" s="1"/>
  <c r="B11" i="21" s="1"/>
  <c r="B11" i="22" s="1"/>
  <c r="B11" i="23" s="1"/>
  <c r="B11" i="24" s="1"/>
  <c r="B11" i="25" s="1"/>
  <c r="B11" i="26" s="1"/>
  <c r="B11" i="27" s="1"/>
  <c r="B11" i="28" s="1"/>
  <c r="B11" i="29" s="1"/>
  <c r="B11" i="30" s="1"/>
  <c r="B11" i="31" s="1"/>
  <c r="B11" i="32" s="1"/>
  <c r="B11" i="33" s="1"/>
  <c r="B11" i="34" s="1"/>
  <c r="B11" i="35" s="1"/>
  <c r="B11" i="36" s="1"/>
  <c r="B11" i="37" s="1"/>
  <c r="B11" i="38" s="1"/>
  <c r="B11" i="39" s="1"/>
  <c r="B11" i="40" s="1"/>
  <c r="B11" i="41" s="1"/>
  <c r="B11" i="42" s="1"/>
  <c r="B11" i="43" s="1"/>
  <c r="B11" i="44" s="1"/>
  <c r="B11" i="45" s="1"/>
  <c r="B11" i="46" s="1"/>
  <c r="B11" i="47" s="1"/>
  <c r="B11" i="48" s="1"/>
  <c r="B27" i="2"/>
  <c r="B13" i="3"/>
  <c r="E44" i="2"/>
  <c r="E10" i="34" l="1"/>
  <c r="E10" i="35" s="1"/>
  <c r="E10" i="36" s="1"/>
  <c r="E10" i="37" s="1"/>
  <c r="E10" i="38" s="1"/>
  <c r="E10" i="39" s="1"/>
  <c r="E10" i="40" s="1"/>
  <c r="E10" i="41" s="1"/>
  <c r="E10" i="42" s="1"/>
  <c r="E10" i="43" s="1"/>
  <c r="E10" i="44" s="1"/>
  <c r="E10" i="45" s="1"/>
  <c r="E10" i="46" s="1"/>
  <c r="E10" i="47" s="1"/>
  <c r="E10" i="48" s="1"/>
  <c r="B27" i="3"/>
  <c r="B13" i="4"/>
  <c r="B38" i="2"/>
  <c r="B26" i="2"/>
  <c r="B25" i="2"/>
  <c r="B27" i="4" l="1"/>
  <c r="B13" i="5"/>
  <c r="B27" i="5" l="1"/>
  <c r="B13" i="6"/>
  <c r="B27" i="6" l="1"/>
  <c r="B13" i="7"/>
  <c r="B27" i="7" l="1"/>
  <c r="B13" i="8"/>
  <c r="B27" i="8" l="1"/>
  <c r="B13" i="9"/>
  <c r="B27" i="9" l="1"/>
  <c r="B13" i="10"/>
  <c r="B27" i="10" l="1"/>
  <c r="B13" i="11"/>
  <c r="B13" i="12" l="1"/>
  <c r="B27" i="11"/>
  <c r="B27" i="12" l="1"/>
  <c r="B13" i="13"/>
  <c r="B27" i="13" l="1"/>
  <c r="B13" i="14"/>
  <c r="B27" i="14" l="1"/>
  <c r="B13" i="15"/>
  <c r="B27" i="15" l="1"/>
  <c r="B13" i="16"/>
  <c r="B27" i="16" l="1"/>
  <c r="B13" i="17"/>
  <c r="B27" i="17" l="1"/>
  <c r="B13" i="18"/>
  <c r="B27" i="18" l="1"/>
  <c r="B13" i="19"/>
  <c r="B27" i="19" l="1"/>
  <c r="B13" i="20"/>
  <c r="B27" i="20" l="1"/>
  <c r="B13" i="21"/>
  <c r="B27" i="21" l="1"/>
  <c r="B13" i="22"/>
  <c r="B27" i="22" l="1"/>
  <c r="B13" i="23"/>
  <c r="B27" i="23" l="1"/>
  <c r="B13" i="24"/>
  <c r="B27" i="24" l="1"/>
  <c r="B13" i="25"/>
  <c r="B27" i="25" s="1"/>
  <c r="B13" i="26" l="1"/>
  <c r="B27" i="26" s="1"/>
  <c r="B13" i="27" l="1"/>
  <c r="B27" i="27" l="1"/>
  <c r="B13" i="28"/>
  <c r="B27" i="28" l="1"/>
  <c r="B13" i="29"/>
  <c r="B27" i="29" l="1"/>
  <c r="B13" i="30"/>
  <c r="B27" i="30" l="1"/>
  <c r="B13" i="31"/>
  <c r="B27" i="31" l="1"/>
  <c r="B13" i="32"/>
  <c r="B27" i="32" l="1"/>
  <c r="B13" i="33"/>
  <c r="B27" i="33" l="1"/>
  <c r="B13" i="34"/>
  <c r="B13" i="35" s="1"/>
  <c r="B27" i="35" l="1"/>
  <c r="B13" i="36"/>
  <c r="B27" i="34"/>
  <c r="B27" i="36" l="1"/>
  <c r="B13" i="37"/>
  <c r="B27" i="37" l="1"/>
  <c r="B13" i="38"/>
  <c r="B27" i="38" l="1"/>
  <c r="B13" i="39"/>
  <c r="B27" i="39" l="1"/>
  <c r="B13" i="40"/>
  <c r="B27" i="40" l="1"/>
  <c r="B13" i="41"/>
  <c r="B27" i="41" l="1"/>
  <c r="B13" i="42"/>
  <c r="B27" i="42" l="1"/>
  <c r="B13" i="43"/>
  <c r="B27" i="43" l="1"/>
  <c r="B13" i="44"/>
  <c r="B27" i="44" l="1"/>
  <c r="B13" i="45"/>
  <c r="B27" i="45" l="1"/>
  <c r="B13" i="46"/>
  <c r="B27" i="46" l="1"/>
  <c r="B13" i="47"/>
  <c r="B27" i="47" l="1"/>
  <c r="B13" i="48"/>
  <c r="B27" i="48" s="1"/>
</calcChain>
</file>

<file path=xl/comments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<sst xmlns="http://schemas.openxmlformats.org/spreadsheetml/2006/main" count="5137" uniqueCount="116">
  <si>
    <t>账户信息汇总</t>
    <phoneticPr fontId="20" type="noConversion"/>
  </si>
  <si>
    <t>期权做市期货账户2111</t>
    <phoneticPr fontId="20" type="noConversion"/>
  </si>
  <si>
    <t>资金余额</t>
    <phoneticPr fontId="20" type="noConversion"/>
  </si>
  <si>
    <t>期货总持仓</t>
    <phoneticPr fontId="20" type="noConversion"/>
  </si>
  <si>
    <t>多头</t>
    <phoneticPr fontId="20" type="noConversion"/>
  </si>
  <si>
    <t>空头</t>
    <phoneticPr fontId="20" type="noConversion"/>
  </si>
  <si>
    <t>ETF市值</t>
    <phoneticPr fontId="20" type="noConversion"/>
  </si>
  <si>
    <t>可用金额</t>
    <phoneticPr fontId="20" type="noConversion"/>
  </si>
  <si>
    <t>IH 1804</t>
    <phoneticPr fontId="20" type="noConversion"/>
  </si>
  <si>
    <t>总资产</t>
    <phoneticPr fontId="20" type="noConversion"/>
  </si>
  <si>
    <t>保证金</t>
    <phoneticPr fontId="20" type="noConversion"/>
  </si>
  <si>
    <t>IH 1805</t>
    <phoneticPr fontId="20" type="noConversion"/>
  </si>
  <si>
    <t>配置文件限额</t>
    <phoneticPr fontId="20" type="noConversion"/>
  </si>
  <si>
    <t>IH 1806</t>
    <phoneticPr fontId="20" type="noConversion"/>
  </si>
  <si>
    <t>初始资金</t>
    <phoneticPr fontId="20" type="noConversion"/>
  </si>
  <si>
    <t>IH 1809</t>
    <phoneticPr fontId="20" type="noConversion"/>
  </si>
  <si>
    <t>日交易费</t>
    <phoneticPr fontId="20" type="noConversion"/>
  </si>
  <si>
    <t>IF 1804</t>
    <phoneticPr fontId="20" type="noConversion"/>
  </si>
  <si>
    <t>日回购利息</t>
    <phoneticPr fontId="20" type="noConversion"/>
  </si>
  <si>
    <t>日成交张数</t>
    <phoneticPr fontId="20" type="noConversion"/>
  </si>
  <si>
    <t>日回购本金</t>
    <phoneticPr fontId="20" type="noConversion"/>
  </si>
  <si>
    <t>总交易费用</t>
    <phoneticPr fontId="20" type="noConversion"/>
  </si>
  <si>
    <t>期货多头汇总</t>
    <phoneticPr fontId="20" type="noConversion"/>
  </si>
  <si>
    <t>总回购利息</t>
    <phoneticPr fontId="20" type="noConversion"/>
  </si>
  <si>
    <t>期货空头汇总</t>
    <phoneticPr fontId="20" type="noConversion"/>
  </si>
  <si>
    <t>日交易费</t>
    <phoneticPr fontId="20" type="noConversion"/>
  </si>
  <si>
    <t>期货持仓市值</t>
    <phoneticPr fontId="20" type="noConversion"/>
  </si>
  <si>
    <t>总交易费用</t>
    <phoneticPr fontId="20" type="noConversion"/>
  </si>
  <si>
    <t>多头持仓市值</t>
    <phoneticPr fontId="20" type="noConversion"/>
  </si>
  <si>
    <t>ETF份额</t>
    <phoneticPr fontId="20" type="noConversion"/>
  </si>
  <si>
    <t>空头持仓市值</t>
    <phoneticPr fontId="20" type="noConversion"/>
  </si>
  <si>
    <t>2018年现货交易费用</t>
    <phoneticPr fontId="20" type="noConversion"/>
  </si>
  <si>
    <t>轧差市值</t>
    <phoneticPr fontId="20" type="noConversion"/>
  </si>
  <si>
    <t>2018回购利息</t>
    <phoneticPr fontId="20" type="noConversion"/>
  </si>
  <si>
    <t>当前账户余额</t>
    <phoneticPr fontId="20" type="noConversion"/>
  </si>
  <si>
    <t>盈亏</t>
    <phoneticPr fontId="20" type="noConversion"/>
  </si>
  <si>
    <t>手续费合计</t>
    <phoneticPr fontId="20" type="noConversion"/>
  </si>
  <si>
    <t>交易所手续费</t>
    <phoneticPr fontId="20" type="noConversion"/>
  </si>
  <si>
    <t>客户手续费</t>
    <phoneticPr fontId="20" type="noConversion"/>
  </si>
  <si>
    <t>交割费用</t>
    <phoneticPr fontId="20" type="noConversion"/>
  </si>
  <si>
    <t>资金情况汇总</t>
    <phoneticPr fontId="20" type="noConversion"/>
  </si>
  <si>
    <t>委托费用</t>
    <phoneticPr fontId="20" type="noConversion"/>
  </si>
  <si>
    <t>投入本金总额</t>
    <phoneticPr fontId="20" type="noConversion"/>
  </si>
  <si>
    <t>汇总</t>
    <phoneticPr fontId="20" type="noConversion"/>
  </si>
  <si>
    <t>使用资金总额</t>
    <phoneticPr fontId="20" type="noConversion"/>
  </si>
  <si>
    <t>昨日交易费用</t>
    <phoneticPr fontId="20" type="noConversion"/>
  </si>
  <si>
    <t>交易费用总额</t>
    <phoneticPr fontId="20" type="noConversion"/>
  </si>
  <si>
    <t>2018年期货交易费用</t>
    <phoneticPr fontId="20" type="noConversion"/>
  </si>
  <si>
    <t>昨日交易费用汇总</t>
    <phoneticPr fontId="20" type="noConversion"/>
  </si>
  <si>
    <t>期权信息汇总</t>
    <phoneticPr fontId="20" type="noConversion"/>
  </si>
  <si>
    <t>期权合约持仓</t>
    <phoneticPr fontId="20" type="noConversion"/>
  </si>
  <si>
    <t>风险敞口指标</t>
    <phoneticPr fontId="20" type="noConversion"/>
  </si>
  <si>
    <t>3月</t>
    <phoneticPr fontId="20" type="noConversion"/>
  </si>
  <si>
    <t>Cash Delta</t>
    <phoneticPr fontId="20" type="noConversion"/>
  </si>
  <si>
    <t>4月</t>
    <phoneticPr fontId="20" type="noConversion"/>
  </si>
  <si>
    <t>C.Gamma 1%</t>
    <phoneticPr fontId="20" type="noConversion"/>
  </si>
  <si>
    <t>6月</t>
    <phoneticPr fontId="20" type="noConversion"/>
  </si>
  <si>
    <t>Vega</t>
    <phoneticPr fontId="20" type="noConversion"/>
  </si>
  <si>
    <t>9月</t>
    <phoneticPr fontId="20" type="noConversion"/>
  </si>
  <si>
    <t>Theta</t>
    <phoneticPr fontId="20" type="noConversion"/>
  </si>
  <si>
    <t>汇总</t>
    <phoneticPr fontId="20" type="noConversion"/>
  </si>
  <si>
    <t>多头持仓</t>
    <phoneticPr fontId="20" type="noConversion"/>
  </si>
  <si>
    <t>盈亏指标</t>
    <phoneticPr fontId="20" type="noConversion"/>
  </si>
  <si>
    <t>空头持仓</t>
    <phoneticPr fontId="20" type="noConversion"/>
  </si>
  <si>
    <t>理论盈亏</t>
    <phoneticPr fontId="20" type="noConversion"/>
  </si>
  <si>
    <t>当日理论盈亏</t>
    <phoneticPr fontId="20" type="noConversion"/>
  </si>
  <si>
    <t>每日交易盈亏</t>
    <phoneticPr fontId="20" type="noConversion"/>
  </si>
  <si>
    <t>每日持仓盈亏</t>
    <phoneticPr fontId="20" type="noConversion"/>
  </si>
  <si>
    <t>期权自营现货账户306：</t>
    <phoneticPr fontId="19" type="noConversion"/>
  </si>
  <si>
    <t>期权做市期权账户316</t>
    <phoneticPr fontId="20" type="noConversion"/>
  </si>
  <si>
    <t>2018年度做市盈亏</t>
    <phoneticPr fontId="19" type="noConversion"/>
  </si>
  <si>
    <t>2018年度自营盈亏</t>
    <phoneticPr fontId="20" type="noConversion"/>
  </si>
  <si>
    <t>Volatility</t>
    <phoneticPr fontId="20" type="noConversion"/>
  </si>
  <si>
    <t>Base Offsets</t>
    <phoneticPr fontId="20" type="noConversion"/>
  </si>
  <si>
    <t>IH 1812</t>
    <phoneticPr fontId="20" type="noConversion"/>
  </si>
  <si>
    <t>5月</t>
    <phoneticPr fontId="20" type="noConversion"/>
  </si>
  <si>
    <t>12月</t>
    <phoneticPr fontId="20" type="noConversion"/>
  </si>
  <si>
    <t>Futures Offsets</t>
    <phoneticPr fontId="20" type="noConversion"/>
  </si>
  <si>
    <r>
      <t>I</t>
    </r>
    <r>
      <rPr>
        <sz val="11"/>
        <color indexed="8"/>
        <rFont val="宋体"/>
        <family val="3"/>
        <charset val="134"/>
      </rPr>
      <t>H</t>
    </r>
    <phoneticPr fontId="19" type="noConversion"/>
  </si>
  <si>
    <t>IF</t>
    <phoneticPr fontId="19" type="noConversion"/>
  </si>
  <si>
    <r>
      <t>I</t>
    </r>
    <r>
      <rPr>
        <sz val="11"/>
        <color indexed="8"/>
        <rFont val="宋体"/>
        <family val="3"/>
        <charset val="134"/>
      </rPr>
      <t>C</t>
    </r>
    <phoneticPr fontId="19" type="noConversion"/>
  </si>
  <si>
    <t>IH 1807</t>
    <phoneticPr fontId="20" type="noConversion"/>
  </si>
  <si>
    <t>期权资金使用</t>
    <phoneticPr fontId="20" type="noConversion"/>
  </si>
  <si>
    <t>6月</t>
    <phoneticPr fontId="20" type="noConversion"/>
  </si>
  <si>
    <t>7月</t>
    <phoneticPr fontId="20" type="noConversion"/>
  </si>
  <si>
    <t>上日期权持仓</t>
    <phoneticPr fontId="20" type="noConversion"/>
  </si>
  <si>
    <t>隐含理论盈亏</t>
    <phoneticPr fontId="19" type="noConversion"/>
  </si>
  <si>
    <t>IH 1808</t>
    <phoneticPr fontId="20" type="noConversion"/>
  </si>
  <si>
    <t>8月</t>
    <phoneticPr fontId="20" type="noConversion"/>
  </si>
  <si>
    <t>隐含自营盈亏</t>
    <phoneticPr fontId="19" type="noConversion"/>
  </si>
  <si>
    <t>Volatility Yestoday</t>
    <phoneticPr fontId="20" type="noConversion"/>
  </si>
  <si>
    <t>Futures Basis</t>
    <phoneticPr fontId="20" type="noConversion"/>
  </si>
  <si>
    <t>最新价基差</t>
    <phoneticPr fontId="19" type="noConversion"/>
  </si>
  <si>
    <t>修复基差</t>
    <phoneticPr fontId="19" type="noConversion"/>
  </si>
  <si>
    <r>
      <t>E</t>
    </r>
    <r>
      <rPr>
        <sz val="11"/>
        <color indexed="8"/>
        <rFont val="宋体"/>
        <family val="3"/>
        <charset val="134"/>
      </rPr>
      <t>TF基差</t>
    </r>
    <phoneticPr fontId="19" type="noConversion"/>
  </si>
  <si>
    <t>分红</t>
    <phoneticPr fontId="19" type="noConversion"/>
  </si>
  <si>
    <r>
      <t>I</t>
    </r>
    <r>
      <rPr>
        <sz val="11"/>
        <color indexed="8"/>
        <rFont val="宋体"/>
        <family val="3"/>
        <charset val="134"/>
      </rPr>
      <t>H1807</t>
    </r>
    <phoneticPr fontId="19" type="noConversion"/>
  </si>
  <si>
    <t>IH1808</t>
    <phoneticPr fontId="19" type="noConversion"/>
  </si>
  <si>
    <t>IH1809</t>
    <phoneticPr fontId="19" type="noConversion"/>
  </si>
  <si>
    <t>IH1812</t>
    <phoneticPr fontId="19" type="noConversion"/>
  </si>
  <si>
    <t>IF1807</t>
    <phoneticPr fontId="19" type="noConversion"/>
  </si>
  <si>
    <t>IF1808</t>
    <phoneticPr fontId="19" type="noConversion"/>
  </si>
  <si>
    <t>IF1809</t>
    <phoneticPr fontId="19" type="noConversion"/>
  </si>
  <si>
    <t>IF1812</t>
    <phoneticPr fontId="19" type="noConversion"/>
  </si>
  <si>
    <t>IC1807</t>
    <phoneticPr fontId="19" type="noConversion"/>
  </si>
  <si>
    <t>IC1808</t>
    <phoneticPr fontId="19" type="noConversion"/>
  </si>
  <si>
    <t>IC1809</t>
    <phoneticPr fontId="19" type="noConversion"/>
  </si>
  <si>
    <t>IC1812</t>
    <phoneticPr fontId="19" type="noConversion"/>
  </si>
  <si>
    <t>恒泰盈亏</t>
    <phoneticPr fontId="20" type="noConversion"/>
  </si>
  <si>
    <t>五月</t>
    <phoneticPr fontId="19" type="noConversion"/>
  </si>
  <si>
    <t>六月</t>
    <phoneticPr fontId="19" type="noConversion"/>
  </si>
  <si>
    <t>七月</t>
    <phoneticPr fontId="19" type="noConversion"/>
  </si>
  <si>
    <t>手续费</t>
    <phoneticPr fontId="19" type="noConversion"/>
  </si>
  <si>
    <t>盈亏</t>
    <phoneticPr fontId="19" type="noConversion"/>
  </si>
  <si>
    <t>汇总</t>
    <phoneticPr fontId="19" type="noConversion"/>
  </si>
  <si>
    <t>汇总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</si>
</sst>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¥&quot;* #,##0.00_ ;_ &quot;¥&quot;* \-#,##0.00_ ;_ &quot;¥&quot;* &quot;-&quot;??_ ;_ @_ "/>
    <numFmt numFmtId="176" formatCode="#,##0.00_ "/>
    <numFmt numFmtId="177" formatCode="#,##0_ "/>
    <numFmt numFmtId="178" formatCode="#,##0.000_);[Red]\(#,##0.000\)"/>
    <numFmt numFmtId="179" formatCode="#,##0.00_);[Red]\(#,##0.00\)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0" xfId="0" applyFont="1" applyFill="1" applyAlignment="1"/>
    <xf numFmtId="0" fontId="0" fillId="0" borderId="0" xfId="0" applyAlignment="1"/>
    <xf numFmtId="0" fontId="0" fillId="34" borderId="0" xfId="0" applyFill="1" applyAlignment="1"/>
    <xf numFmtId="0" fontId="21" fillId="35" borderId="0" xfId="0" applyFont="1" applyFill="1" applyAlignment="1"/>
    <xf numFmtId="44" fontId="0" fillId="0" borderId="0" xfId="0" applyNumberFormat="1" applyAlignment="1"/>
    <xf numFmtId="0" fontId="21" fillId="0" borderId="0" xfId="0" applyFont="1" applyAlignment="1"/>
    <xf numFmtId="44" fontId="0" fillId="0" borderId="0" xfId="0" applyNumberFormat="1" applyFont="1" applyAlignment="1"/>
    <xf numFmtId="177" fontId="21" fillId="0" borderId="0" xfId="0" applyNumberFormat="1" applyFont="1" applyAlignment="1"/>
    <xf numFmtId="0" fontId="0" fillId="0" borderId="0" xfId="0" applyAlignment="1">
      <alignment horizontal="center"/>
    </xf>
    <xf numFmtId="177" fontId="0" fillId="0" borderId="0" xfId="0" applyNumberFormat="1" applyAlignment="1"/>
    <xf numFmtId="44" fontId="0" fillId="0" borderId="0" xfId="0" applyNumberFormat="1" applyAlignment="1">
      <alignment horizontal="center"/>
    </xf>
    <xf numFmtId="44" fontId="21" fillId="0" borderId="0" xfId="0" applyNumberFormat="1" applyFont="1" applyAlignment="1"/>
    <xf numFmtId="177" fontId="0" fillId="0" borderId="0" xfId="0" applyNumberFormat="1" applyAlignment="1">
      <alignment horizontal="center"/>
    </xf>
    <xf numFmtId="0" fontId="21" fillId="0" borderId="0" xfId="0" applyFont="1" applyAlignment="1">
      <alignment horizontal="center"/>
    </xf>
    <xf numFmtId="176" fontId="0" fillId="0" borderId="0" xfId="0" applyNumberFormat="1" applyAlignment="1"/>
    <xf numFmtId="44" fontId="21" fillId="0" borderId="0" xfId="0" applyNumberFormat="1" applyFont="1" applyAlignment="1">
      <alignment horizontal="center"/>
    </xf>
    <xf numFmtId="3" fontId="0" fillId="0" borderId="0" xfId="0" applyNumberFormat="1" applyAlignment="1"/>
    <xf numFmtId="0" fontId="21" fillId="34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44" fontId="24" fillId="0" borderId="0" xfId="0" applyNumberFormat="1" applyFont="1" applyAlignment="1">
      <alignment horizontal="center"/>
    </xf>
    <xf numFmtId="0" fontId="24" fillId="0" borderId="0" xfId="0" applyFont="1" applyAlignment="1"/>
    <xf numFmtId="44" fontId="24" fillId="0" borderId="0" xfId="0" applyNumberFormat="1" applyFont="1" applyAlignment="1"/>
    <xf numFmtId="0" fontId="24" fillId="0" borderId="0" xfId="0" applyFont="1" applyAlignment="1">
      <alignment horizontal="center"/>
    </xf>
    <xf numFmtId="0" fontId="21" fillId="33" borderId="0" xfId="0" applyFont="1" applyFill="1" applyAlignment="1"/>
    <xf numFmtId="176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163830</xdr:colOff>
      <xdr:row>61</xdr:row>
      <xdr:rowOff>22860</xdr:rowOff>
    </xdr:from>
    <xdr:to>
      <xdr:col>3</xdr:col>
      <xdr:colOff>1185709</xdr:colOff>
      <xdr:row>78</xdr:row>
      <xdr:rowOff>110370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" y="11239500"/>
          <a:ext cx="4435639" cy="3196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163830</xdr:colOff>
      <xdr:row>61</xdr:row>
      <xdr:rowOff>22860</xdr:rowOff>
    </xdr:from>
    <xdr:to>
      <xdr:col>3</xdr:col>
      <xdr:colOff>1185709</xdr:colOff>
      <xdr:row>78</xdr:row>
      <xdr:rowOff>110370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" y="11056620"/>
          <a:ext cx="4435639" cy="3196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abSelected="1" workbookViewId="0">
      <selection activeCell="A4" sqref="A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/>
      <c r="D3" s="6" t="s">
        <v>2</v>
      </c>
      <c r="E3" s="7"/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/>
      <c r="D4" s="6" t="s">
        <v>7</v>
      </c>
      <c r="E4" s="26"/>
      <c r="H4" s="6" t="s">
        <v>81</v>
      </c>
      <c r="I4" s="9">
        <v>21</v>
      </c>
      <c r="J4" s="9">
        <v>0</v>
      </c>
    </row>
    <row r="5" spans="1:10" x14ac:dyDescent="0.25">
      <c r="A5" s="6" t="s">
        <v>9</v>
      </c>
      <c r="B5" s="5">
        <f>B4+B6</f>
        <v>0</v>
      </c>
      <c r="D5" s="6" t="s">
        <v>10</v>
      </c>
      <c r="E5" s="5"/>
      <c r="H5" s="6" t="s">
        <v>87</v>
      </c>
      <c r="I5" s="9">
        <v>5</v>
      </c>
      <c r="J5" s="9">
        <v>0</v>
      </c>
    </row>
    <row r="6" spans="1:10" x14ac:dyDescent="0.25">
      <c r="A6" s="6" t="s">
        <v>7</v>
      </c>
      <c r="B6" s="5"/>
      <c r="D6" s="6" t="s">
        <v>12</v>
      </c>
      <c r="E6" s="5"/>
      <c r="H6" s="6" t="s">
        <v>15</v>
      </c>
      <c r="I6" s="9">
        <v>1</v>
      </c>
      <c r="J6" s="9">
        <v>-8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-4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257.60000000000002</v>
      </c>
      <c r="G8" s="6"/>
      <c r="H8" s="6"/>
      <c r="I8" s="9"/>
    </row>
    <row r="9" spans="1:10" x14ac:dyDescent="0.25">
      <c r="A9" s="6" t="s">
        <v>18</v>
      </c>
      <c r="B9" s="5"/>
      <c r="D9" s="6" t="s">
        <v>19</v>
      </c>
      <c r="E9" s="10">
        <v>248</v>
      </c>
      <c r="H9" s="6"/>
    </row>
    <row r="10" spans="1:10" x14ac:dyDescent="0.25">
      <c r="A10" s="6" t="s">
        <v>20</v>
      </c>
      <c r="B10" s="5"/>
      <c r="D10" s="6" t="s">
        <v>21</v>
      </c>
      <c r="E10" s="5">
        <f>E8+'20180712_Open'!E10</f>
        <v>27474.400000000001</v>
      </c>
      <c r="G10" s="6"/>
      <c r="H10" s="6" t="s">
        <v>22</v>
      </c>
      <c r="I10" s="10">
        <f>SUM(I4:I7)</f>
        <v>27</v>
      </c>
    </row>
    <row r="11" spans="1:10" x14ac:dyDescent="0.25">
      <c r="A11" s="6" t="s">
        <v>23</v>
      </c>
      <c r="B11" s="5">
        <f>B9+'20180712_Open'!B11</f>
        <v>220438.42</v>
      </c>
      <c r="D11" s="6"/>
      <c r="E11" s="5"/>
      <c r="G11" s="6"/>
      <c r="H11" s="6" t="s">
        <v>24</v>
      </c>
      <c r="I11" s="10">
        <f>SUM(J4:J7)</f>
        <v>-12</v>
      </c>
    </row>
    <row r="12" spans="1:10" x14ac:dyDescent="0.25">
      <c r="A12" s="6" t="s">
        <v>16</v>
      </c>
      <c r="B12" s="7">
        <v>787.73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B12+'20180712_Open'!B13</f>
        <v>49203.88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13052.919999999998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13239.179999999998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26">
        <v>186.26</v>
      </c>
    </row>
    <row r="26" spans="1:14" x14ac:dyDescent="0.25">
      <c r="A26" s="6" t="s">
        <v>44</v>
      </c>
      <c r="B26" s="5">
        <f>B4+E5+I18</f>
        <v>0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89917.459999999992</v>
      </c>
    </row>
    <row r="28" spans="1:14" x14ac:dyDescent="0.25">
      <c r="A28" s="6" t="s">
        <v>48</v>
      </c>
      <c r="B28" s="5">
        <f>B12+E8+I25</f>
        <v>1231.5899999999999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1421</v>
      </c>
      <c r="D34" s="6" t="s">
        <v>53</v>
      </c>
      <c r="E34" s="5">
        <v>734653</v>
      </c>
      <c r="G34" s="6" t="s">
        <v>84</v>
      </c>
      <c r="H34" s="23">
        <v>24.84</v>
      </c>
      <c r="I34" s="6" t="s">
        <v>56</v>
      </c>
      <c r="J34" s="23">
        <v>26.99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1133</v>
      </c>
      <c r="D35" s="6" t="s">
        <v>55</v>
      </c>
      <c r="E35" s="15">
        <v>885048</v>
      </c>
      <c r="G35" s="6" t="s">
        <v>88</v>
      </c>
      <c r="H35" s="23">
        <v>23.24</v>
      </c>
      <c r="I35" s="6" t="s">
        <v>84</v>
      </c>
      <c r="J35" s="23">
        <v>24.88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1915</v>
      </c>
      <c r="D36" s="6" t="s">
        <v>57</v>
      </c>
      <c r="E36" s="15">
        <v>11264</v>
      </c>
      <c r="G36" s="6" t="s">
        <v>58</v>
      </c>
      <c r="H36" s="23">
        <v>22.85</v>
      </c>
      <c r="I36" s="6" t="s">
        <v>58</v>
      </c>
      <c r="J36" s="23">
        <v>23.45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2085</v>
      </c>
      <c r="D37" s="6" t="s">
        <v>59</v>
      </c>
      <c r="E37" s="5">
        <v>-3914</v>
      </c>
      <c r="G37" s="6" t="s">
        <v>76</v>
      </c>
      <c r="H37" s="23">
        <v>22.73</v>
      </c>
      <c r="I37" s="6" t="s">
        <v>76</v>
      </c>
      <c r="J37" s="23">
        <v>23.05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6554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3977707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31412</v>
      </c>
      <c r="G41" s="6" t="s">
        <v>88</v>
      </c>
      <c r="H41" s="22">
        <v>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-12404</v>
      </c>
      <c r="G42" s="6" t="s">
        <v>58</v>
      </c>
      <c r="H42" s="22">
        <v>2E-3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1487</v>
      </c>
      <c r="D43" s="6" t="s">
        <v>67</v>
      </c>
      <c r="E43" s="5">
        <v>43816</v>
      </c>
      <c r="G43" s="6" t="s">
        <v>76</v>
      </c>
      <c r="H43" s="22">
        <v>1.2999999999999999E-2</v>
      </c>
    </row>
    <row r="44" spans="1:23" x14ac:dyDescent="0.25">
      <c r="A44" s="6" t="s">
        <v>88</v>
      </c>
      <c r="B44" s="13">
        <v>1083</v>
      </c>
      <c r="D44" s="6" t="s">
        <v>71</v>
      </c>
      <c r="E44" s="5">
        <f>E40-E45</f>
        <v>1347457</v>
      </c>
    </row>
    <row r="45" spans="1:23" x14ac:dyDescent="0.25">
      <c r="A45" s="6" t="s">
        <v>58</v>
      </c>
      <c r="B45" s="13">
        <v>1898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2046</v>
      </c>
      <c r="C46" s="5"/>
      <c r="D46" s="6" t="s">
        <v>86</v>
      </c>
      <c r="E46" s="5">
        <v>4097651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6514</v>
      </c>
      <c r="C47" s="18"/>
      <c r="D47" s="6" t="s">
        <v>89</v>
      </c>
      <c r="E47" s="5">
        <f>E46-E45</f>
        <v>1467401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-3</v>
      </c>
      <c r="I48" s="13">
        <v>-18</v>
      </c>
      <c r="J48" s="13">
        <v>-41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-8</v>
      </c>
      <c r="I49" s="13">
        <v>-34</v>
      </c>
      <c r="J49" s="13">
        <v>-83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-7</v>
      </c>
      <c r="I50" s="13">
        <v>-59</v>
      </c>
      <c r="J50" s="13">
        <v>-192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25388.37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114</v>
      </c>
      <c r="E54" s="29">
        <f>SUM(E51:E53)</f>
        <v>85357.7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-10.220000000000001</v>
      </c>
      <c r="I55" s="9">
        <v>14.93</v>
      </c>
      <c r="J55" s="9">
        <v>-15.4</v>
      </c>
      <c r="K55" s="9">
        <v>25.15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-14.42</v>
      </c>
      <c r="I56" s="9">
        <v>15.61</v>
      </c>
      <c r="J56" s="9">
        <v>-14.8</v>
      </c>
      <c r="K56" s="9">
        <v>30.03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-19.02</v>
      </c>
      <c r="I57" s="9">
        <v>15.55</v>
      </c>
      <c r="J57" s="9">
        <v>-14.8</v>
      </c>
      <c r="K57" s="9">
        <v>34.57</v>
      </c>
    </row>
    <row r="58" spans="1:11" x14ac:dyDescent="0.25">
      <c r="D58" s="14" t="s">
        <v>111</v>
      </c>
      <c r="E58" s="29">
        <v>489424.76</v>
      </c>
      <c r="G58" s="27" t="s">
        <v>99</v>
      </c>
      <c r="H58" s="9">
        <v>-14.02</v>
      </c>
      <c r="I58" s="9">
        <v>22.51</v>
      </c>
      <c r="J58" s="9">
        <v>-7.9</v>
      </c>
      <c r="K58" s="9">
        <v>36.53</v>
      </c>
    </row>
    <row r="59" spans="1:11" x14ac:dyDescent="0.25">
      <c r="D59" s="14" t="s">
        <v>114</v>
      </c>
      <c r="E59" s="29">
        <f>SUM(E56:E58)</f>
        <v>1046390.48</v>
      </c>
      <c r="H59" s="9"/>
      <c r="J59" s="9"/>
      <c r="K59" s="9"/>
    </row>
    <row r="60" spans="1:11" x14ac:dyDescent="0.25">
      <c r="G60" s="27" t="s">
        <v>100</v>
      </c>
      <c r="H60" s="9">
        <v>-5.86</v>
      </c>
      <c r="I60" s="9">
        <v>17.09</v>
      </c>
      <c r="J60" s="9"/>
      <c r="K60" s="9">
        <v>22.95</v>
      </c>
    </row>
    <row r="61" spans="1:11" x14ac:dyDescent="0.25">
      <c r="G61" s="27" t="s">
        <v>101</v>
      </c>
      <c r="H61" s="9">
        <v>-22.86</v>
      </c>
      <c r="I61" s="9">
        <v>5.92</v>
      </c>
      <c r="J61" s="9"/>
      <c r="K61" s="9">
        <v>28.78</v>
      </c>
    </row>
    <row r="62" spans="1:11" x14ac:dyDescent="0.25">
      <c r="G62" s="27" t="s">
        <v>102</v>
      </c>
      <c r="H62" s="9">
        <v>-39.06</v>
      </c>
      <c r="I62" s="9">
        <v>-6.7</v>
      </c>
      <c r="J62" s="9"/>
      <c r="K62" s="9">
        <v>32.36</v>
      </c>
    </row>
    <row r="63" spans="1:11" x14ac:dyDescent="0.25">
      <c r="G63" s="27" t="s">
        <v>103</v>
      </c>
      <c r="H63" s="9">
        <v>-64.66</v>
      </c>
      <c r="I63" s="9">
        <v>-32.299999999999997</v>
      </c>
      <c r="J63" s="9"/>
      <c r="K63" s="27">
        <v>32.36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5.9</v>
      </c>
      <c r="I65" s="9">
        <v>22.21</v>
      </c>
      <c r="J65" s="9"/>
      <c r="K65" s="9">
        <v>16.309999999999999</v>
      </c>
    </row>
    <row r="66" spans="7:11" x14ac:dyDescent="0.25">
      <c r="G66" s="27" t="s">
        <v>105</v>
      </c>
      <c r="H66" s="9">
        <v>-34.9</v>
      </c>
      <c r="I66" s="9">
        <v>-16.29</v>
      </c>
      <c r="J66" s="9"/>
      <c r="K66" s="9">
        <v>18.61</v>
      </c>
    </row>
    <row r="67" spans="7:11" x14ac:dyDescent="0.25">
      <c r="G67" s="27" t="s">
        <v>106</v>
      </c>
      <c r="H67" s="9">
        <v>-77.900000000000006</v>
      </c>
      <c r="I67" s="9">
        <v>-58.87</v>
      </c>
      <c r="J67" s="9"/>
      <c r="K67" s="9">
        <v>19.03</v>
      </c>
    </row>
    <row r="68" spans="7:11" x14ac:dyDescent="0.25">
      <c r="G68" s="27" t="s">
        <v>107</v>
      </c>
      <c r="H68" s="9">
        <v>-185.5</v>
      </c>
      <c r="I68" s="9">
        <v>-166.47</v>
      </c>
      <c r="J68" s="9"/>
      <c r="K68" s="9">
        <v>19.03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B52" workbookViewId="0">
      <selection activeCell="I24" sqref="I2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10488928.23</v>
      </c>
      <c r="D3" s="6" t="s">
        <v>2</v>
      </c>
      <c r="E3" s="7">
        <v>15900175.35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23795691.98</v>
      </c>
      <c r="D4" s="6" t="s">
        <v>7</v>
      </c>
      <c r="E4" s="26">
        <v>3451818.55</v>
      </c>
      <c r="H4" s="6" t="s">
        <v>81</v>
      </c>
      <c r="I4" s="9">
        <v>25</v>
      </c>
      <c r="J4" s="9">
        <v>0</v>
      </c>
    </row>
    <row r="5" spans="1:10" x14ac:dyDescent="0.25">
      <c r="A5" s="6" t="s">
        <v>9</v>
      </c>
      <c r="B5" s="5">
        <f>B4+B6</f>
        <v>108288791.97</v>
      </c>
      <c r="D5" s="6" t="s">
        <v>10</v>
      </c>
      <c r="E5" s="5">
        <v>12448356.800000001</v>
      </c>
      <c r="H5" s="6" t="s">
        <v>87</v>
      </c>
      <c r="I5" s="9">
        <v>9</v>
      </c>
      <c r="J5" s="9">
        <v>0</v>
      </c>
    </row>
    <row r="6" spans="1:10" x14ac:dyDescent="0.25">
      <c r="A6" s="6" t="s">
        <v>7</v>
      </c>
      <c r="B6" s="5">
        <v>84493099.989999995</v>
      </c>
      <c r="D6" s="6" t="s">
        <v>12</v>
      </c>
      <c r="E6" s="5"/>
      <c r="H6" s="6" t="s">
        <v>15</v>
      </c>
      <c r="I6" s="9">
        <v>1</v>
      </c>
      <c r="J6" s="9">
        <v>-8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-5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1166.4000000000001</v>
      </c>
      <c r="G8" s="6"/>
      <c r="H8" s="6"/>
      <c r="I8" s="9"/>
    </row>
    <row r="9" spans="1:10" x14ac:dyDescent="0.25">
      <c r="A9" s="6" t="s">
        <v>18</v>
      </c>
      <c r="B9" s="5">
        <v>4171.76</v>
      </c>
      <c r="D9" s="6" t="s">
        <v>19</v>
      </c>
      <c r="E9" s="10">
        <v>1235</v>
      </c>
      <c r="H9" s="6"/>
    </row>
    <row r="10" spans="1:10" x14ac:dyDescent="0.25">
      <c r="A10" s="6" t="s">
        <v>20</v>
      </c>
      <c r="B10" s="5">
        <v>84000000</v>
      </c>
      <c r="D10" s="6" t="s">
        <v>21</v>
      </c>
      <c r="E10" s="5">
        <f>E8+'20180711_Open'!E10</f>
        <v>27216.800000000003</v>
      </c>
      <c r="G10" s="6"/>
      <c r="H10" s="6" t="s">
        <v>22</v>
      </c>
      <c r="I10" s="10">
        <f>SUM(I4:I7)</f>
        <v>35</v>
      </c>
    </row>
    <row r="11" spans="1:10" x14ac:dyDescent="0.25">
      <c r="A11" s="6" t="s">
        <v>23</v>
      </c>
      <c r="B11" s="5">
        <f>B9+'20180711_Open'!B11</f>
        <v>220438.42</v>
      </c>
      <c r="D11" s="6"/>
      <c r="E11" s="5"/>
      <c r="G11" s="6"/>
      <c r="H11" s="6" t="s">
        <v>24</v>
      </c>
      <c r="I11" s="10">
        <f>SUM(J4:J7)</f>
        <v>-13</v>
      </c>
    </row>
    <row r="12" spans="1:10" x14ac:dyDescent="0.25">
      <c r="A12" s="6" t="s">
        <v>16</v>
      </c>
      <c r="B12" s="7">
        <v>1303.3499999999999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B12+'20180711_Open'!B13</f>
        <v>48416.149999999994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3726322.34</v>
      </c>
    </row>
    <row r="18" spans="1:14" x14ac:dyDescent="0.25">
      <c r="G18" s="6" t="s">
        <v>10</v>
      </c>
      <c r="H18" s="5"/>
      <c r="I18" s="11">
        <v>3792618</v>
      </c>
    </row>
    <row r="19" spans="1:14" x14ac:dyDescent="0.25">
      <c r="A19" s="5"/>
      <c r="G19" s="6" t="s">
        <v>35</v>
      </c>
      <c r="H19" s="5"/>
      <c r="I19" s="11">
        <f>I17+I18-I16</f>
        <v>790123.70000000019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12237.579999999998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13052.919999999998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26">
        <v>815.34</v>
      </c>
    </row>
    <row r="26" spans="1:14" x14ac:dyDescent="0.25">
      <c r="A26" s="6" t="s">
        <v>44</v>
      </c>
      <c r="B26" s="5">
        <f>B4+E5+I18</f>
        <v>40036666.780000001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88685.87</v>
      </c>
    </row>
    <row r="28" spans="1:14" x14ac:dyDescent="0.25">
      <c r="A28" s="6" t="s">
        <v>48</v>
      </c>
      <c r="B28" s="5">
        <f>B12+E8+I25</f>
        <v>3285.09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1487</v>
      </c>
      <c r="D34" s="6" t="s">
        <v>53</v>
      </c>
      <c r="E34" s="5">
        <v>1698879</v>
      </c>
      <c r="G34" s="6" t="s">
        <v>84</v>
      </c>
      <c r="H34" s="23">
        <v>26.99</v>
      </c>
      <c r="I34" s="6" t="s">
        <v>56</v>
      </c>
      <c r="J34" s="23">
        <v>23.36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1083</v>
      </c>
      <c r="D35" s="6" t="s">
        <v>55</v>
      </c>
      <c r="E35" s="15">
        <v>875927</v>
      </c>
      <c r="G35" s="6" t="s">
        <v>88</v>
      </c>
      <c r="H35" s="23">
        <v>24.88</v>
      </c>
      <c r="I35" s="6" t="s">
        <v>84</v>
      </c>
      <c r="J35" s="23">
        <v>22.42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1898</v>
      </c>
      <c r="D36" s="6" t="s">
        <v>57</v>
      </c>
      <c r="E36" s="15">
        <v>13307</v>
      </c>
      <c r="G36" s="6" t="s">
        <v>58</v>
      </c>
      <c r="H36" s="23">
        <v>23.45</v>
      </c>
      <c r="I36" s="6" t="s">
        <v>58</v>
      </c>
      <c r="J36" s="23">
        <v>22.14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2046</v>
      </c>
      <c r="D37" s="6" t="s">
        <v>59</v>
      </c>
      <c r="E37" s="5">
        <v>-5528</v>
      </c>
      <c r="G37" s="6" t="s">
        <v>76</v>
      </c>
      <c r="H37" s="23">
        <v>23.05</v>
      </c>
      <c r="I37" s="6" t="s">
        <v>76</v>
      </c>
      <c r="J37" s="23">
        <v>22.44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6514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2753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3946295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103188</v>
      </c>
      <c r="G41" s="6" t="s">
        <v>88</v>
      </c>
      <c r="H41" s="22">
        <v>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53374</v>
      </c>
      <c r="G42" s="6" t="s">
        <v>58</v>
      </c>
      <c r="H42" s="22">
        <v>5.0000000000000001E-3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1473</v>
      </c>
      <c r="D43" s="6" t="s">
        <v>67</v>
      </c>
      <c r="E43" s="5">
        <v>49813</v>
      </c>
      <c r="G43" s="6" t="s">
        <v>76</v>
      </c>
      <c r="H43" s="22">
        <v>1.2999999999999999E-2</v>
      </c>
    </row>
    <row r="44" spans="1:23" x14ac:dyDescent="0.25">
      <c r="A44" s="6" t="s">
        <v>88</v>
      </c>
      <c r="B44" s="13">
        <v>662</v>
      </c>
      <c r="D44" s="6" t="s">
        <v>71</v>
      </c>
      <c r="E44" s="5">
        <f>E40-E45</f>
        <v>1316045</v>
      </c>
    </row>
    <row r="45" spans="1:23" x14ac:dyDescent="0.25">
      <c r="A45" s="6" t="s">
        <v>58</v>
      </c>
      <c r="B45" s="13">
        <v>1857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1971</v>
      </c>
      <c r="C46" s="5"/>
      <c r="D46" s="6" t="s">
        <v>86</v>
      </c>
      <c r="E46" s="5">
        <v>4061842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5963</v>
      </c>
      <c r="C47" s="18"/>
      <c r="D47" s="6" t="s">
        <v>89</v>
      </c>
      <c r="E47" s="5">
        <f>E46-E45</f>
        <v>1431592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-3</v>
      </c>
      <c r="I48" s="13">
        <v>-25</v>
      </c>
      <c r="J48" s="13">
        <v>-41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-8</v>
      </c>
      <c r="I49" s="13">
        <v>-39</v>
      </c>
      <c r="J49" s="13">
        <v>-86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-6</v>
      </c>
      <c r="I50" s="13">
        <v>-62</v>
      </c>
      <c r="J50" s="13">
        <v>-192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14870.71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114</v>
      </c>
      <c r="E54" s="29">
        <f>SUM(E51:E53)</f>
        <v>74840.040000000008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-21.48</v>
      </c>
      <c r="I55" s="9">
        <v>3.67</v>
      </c>
      <c r="J55" s="9">
        <v>-18</v>
      </c>
      <c r="K55" s="9">
        <v>25.15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-26.68</v>
      </c>
      <c r="I56" s="9">
        <v>3.35</v>
      </c>
      <c r="J56" s="9">
        <v>-18.399999999999999</v>
      </c>
      <c r="K56" s="9">
        <v>30.03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-29.08</v>
      </c>
      <c r="I57" s="9">
        <v>5.49</v>
      </c>
      <c r="J57" s="9">
        <v>-16.2</v>
      </c>
      <c r="K57" s="9">
        <v>34.57</v>
      </c>
    </row>
    <row r="58" spans="1:11" x14ac:dyDescent="0.25">
      <c r="D58" s="14" t="s">
        <v>111</v>
      </c>
      <c r="E58" s="29">
        <v>419937</v>
      </c>
      <c r="G58" s="27" t="s">
        <v>99</v>
      </c>
      <c r="H58" s="9">
        <v>-27.28</v>
      </c>
      <c r="I58" s="9">
        <v>9.25</v>
      </c>
      <c r="J58" s="9">
        <v>-12.5</v>
      </c>
      <c r="K58" s="9">
        <v>36.53</v>
      </c>
    </row>
    <row r="59" spans="1:11" x14ac:dyDescent="0.25">
      <c r="D59" s="14" t="s">
        <v>114</v>
      </c>
      <c r="E59" s="29">
        <f>SUM(E56:E58)</f>
        <v>976902.72</v>
      </c>
      <c r="H59" s="9"/>
      <c r="J59" s="9"/>
      <c r="K59" s="9"/>
    </row>
    <row r="60" spans="1:11" x14ac:dyDescent="0.25">
      <c r="G60" s="27" t="s">
        <v>100</v>
      </c>
      <c r="H60" s="9">
        <v>-28.13</v>
      </c>
      <c r="I60" s="9">
        <v>-5.18</v>
      </c>
      <c r="J60" s="9"/>
      <c r="K60" s="9">
        <v>22.95</v>
      </c>
    </row>
    <row r="61" spans="1:11" x14ac:dyDescent="0.25">
      <c r="G61" s="27" t="s">
        <v>101</v>
      </c>
      <c r="H61" s="9">
        <v>-51.93</v>
      </c>
      <c r="I61" s="9">
        <v>-23.15</v>
      </c>
      <c r="J61" s="9"/>
      <c r="K61" s="9">
        <v>28.78</v>
      </c>
    </row>
    <row r="62" spans="1:11" x14ac:dyDescent="0.25">
      <c r="G62" s="27" t="s">
        <v>102</v>
      </c>
      <c r="H62" s="9">
        <v>-67.33</v>
      </c>
      <c r="I62" s="9">
        <v>-34.97</v>
      </c>
      <c r="J62" s="9"/>
      <c r="K62" s="9">
        <v>32.36</v>
      </c>
    </row>
    <row r="63" spans="1:11" x14ac:dyDescent="0.25">
      <c r="G63" s="27" t="s">
        <v>103</v>
      </c>
      <c r="H63" s="9">
        <v>-89.73</v>
      </c>
      <c r="I63" s="9">
        <v>-57.37</v>
      </c>
      <c r="J63" s="9"/>
      <c r="K63" s="27">
        <v>32.36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-27.36</v>
      </c>
      <c r="I65" s="9">
        <v>-11.05</v>
      </c>
      <c r="J65" s="9"/>
      <c r="K65" s="9">
        <v>16.309999999999999</v>
      </c>
    </row>
    <row r="66" spans="7:11" x14ac:dyDescent="0.25">
      <c r="G66" s="27" t="s">
        <v>105</v>
      </c>
      <c r="H66" s="9">
        <v>-75.16</v>
      </c>
      <c r="I66" s="9">
        <v>-56.55</v>
      </c>
      <c r="J66" s="9"/>
      <c r="K66" s="9">
        <v>18.61</v>
      </c>
    </row>
    <row r="67" spans="7:11" x14ac:dyDescent="0.25">
      <c r="G67" s="27" t="s">
        <v>106</v>
      </c>
      <c r="H67" s="9">
        <v>-118.36</v>
      </c>
      <c r="I67" s="9">
        <v>-99.33</v>
      </c>
      <c r="J67" s="9"/>
      <c r="K67" s="9">
        <v>19.03</v>
      </c>
    </row>
    <row r="68" spans="7:11" x14ac:dyDescent="0.25">
      <c r="G68" s="27" t="s">
        <v>107</v>
      </c>
      <c r="H68" s="9">
        <v>-222.96</v>
      </c>
      <c r="I68" s="9">
        <v>-203.93</v>
      </c>
      <c r="J68" s="9"/>
      <c r="K68" s="9">
        <v>19.03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C34" workbookViewId="0">
      <selection activeCell="H44" sqref="H4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12653977.9</v>
      </c>
      <c r="D3" s="6" t="s">
        <v>2</v>
      </c>
      <c r="E3" s="7">
        <v>13875358.75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18894437.030000001</v>
      </c>
      <c r="D4" s="6" t="s">
        <v>7</v>
      </c>
      <c r="E4" s="26">
        <v>2766722.55</v>
      </c>
      <c r="H4" s="6" t="s">
        <v>81</v>
      </c>
      <c r="I4" s="9">
        <v>31</v>
      </c>
      <c r="J4" s="9">
        <v>-4</v>
      </c>
    </row>
    <row r="5" spans="1:10" x14ac:dyDescent="0.25">
      <c r="A5" s="6" t="s">
        <v>9</v>
      </c>
      <c r="B5" s="5">
        <f>B4+B6</f>
        <v>111552984.81</v>
      </c>
      <c r="D5" s="6" t="s">
        <v>10</v>
      </c>
      <c r="E5" s="5">
        <v>11108636.199999999</v>
      </c>
      <c r="H5" s="6" t="s">
        <v>87</v>
      </c>
      <c r="I5" s="9">
        <v>11</v>
      </c>
      <c r="J5" s="9">
        <v>-1</v>
      </c>
    </row>
    <row r="6" spans="1:10" x14ac:dyDescent="0.25">
      <c r="A6" s="6" t="s">
        <v>7</v>
      </c>
      <c r="B6" s="5">
        <v>92658547.780000001</v>
      </c>
      <c r="D6" s="6" t="s">
        <v>12</v>
      </c>
      <c r="E6" s="5"/>
      <c r="H6" s="6" t="s">
        <v>15</v>
      </c>
      <c r="I6" s="9">
        <v>1</v>
      </c>
      <c r="J6" s="9">
        <v>-8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-5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577.6</v>
      </c>
      <c r="G8" s="6"/>
      <c r="H8" s="6"/>
      <c r="I8" s="9"/>
    </row>
    <row r="9" spans="1:10" x14ac:dyDescent="0.25">
      <c r="A9" s="6" t="s">
        <v>18</v>
      </c>
      <c r="B9" s="5">
        <v>4569.88</v>
      </c>
      <c r="D9" s="6" t="s">
        <v>19</v>
      </c>
      <c r="E9" s="10">
        <v>519</v>
      </c>
      <c r="H9" s="6"/>
    </row>
    <row r="10" spans="1:10" x14ac:dyDescent="0.25">
      <c r="A10" s="6" t="s">
        <v>20</v>
      </c>
      <c r="B10" s="5">
        <v>80000000</v>
      </c>
      <c r="D10" s="6" t="s">
        <v>21</v>
      </c>
      <c r="E10" s="5">
        <f>E8+'20180710_Open'!E10</f>
        <v>26050.400000000001</v>
      </c>
      <c r="G10" s="6"/>
      <c r="H10" s="6" t="s">
        <v>22</v>
      </c>
      <c r="I10" s="10">
        <f>SUM(I4:I7)</f>
        <v>43</v>
      </c>
    </row>
    <row r="11" spans="1:10" x14ac:dyDescent="0.25">
      <c r="A11" s="6" t="s">
        <v>23</v>
      </c>
      <c r="B11" s="5">
        <f>B9+'20180710_Open'!B11</f>
        <v>216266.66</v>
      </c>
      <c r="D11" s="6"/>
      <c r="E11" s="5"/>
      <c r="G11" s="6"/>
      <c r="H11" s="6" t="s">
        <v>24</v>
      </c>
      <c r="I11" s="10">
        <f>SUM(J4:J7)</f>
        <v>-18</v>
      </c>
    </row>
    <row r="12" spans="1:10" x14ac:dyDescent="0.25">
      <c r="A12" s="6" t="s">
        <v>16</v>
      </c>
      <c r="B12" s="7">
        <v>1040.98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B12+'20180710_Open'!B13</f>
        <v>47112.799999999996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1579106.68</v>
      </c>
    </row>
    <row r="18" spans="1:14" x14ac:dyDescent="0.25">
      <c r="G18" s="6" t="s">
        <v>10</v>
      </c>
      <c r="H18" s="5"/>
      <c r="I18" s="11">
        <v>4723281</v>
      </c>
    </row>
    <row r="19" spans="1:14" x14ac:dyDescent="0.25">
      <c r="A19" s="5"/>
      <c r="G19" s="6" t="s">
        <v>35</v>
      </c>
      <c r="H19" s="5"/>
      <c r="I19" s="11">
        <f>I17+I18-I16</f>
        <v>-426428.95999999996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11730.009999999998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12237.579999999998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26">
        <v>507.57</v>
      </c>
    </row>
    <row r="26" spans="1:14" x14ac:dyDescent="0.25">
      <c r="A26" s="6" t="s">
        <v>44</v>
      </c>
      <c r="B26" s="5">
        <f>B4+E5+I18</f>
        <v>34726354.230000004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85400.78</v>
      </c>
    </row>
    <row r="28" spans="1:14" x14ac:dyDescent="0.25">
      <c r="A28" s="6" t="s">
        <v>48</v>
      </c>
      <c r="B28" s="5">
        <f>B12+E8+I25</f>
        <v>2126.15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1473</v>
      </c>
      <c r="D34" s="6" t="s">
        <v>53</v>
      </c>
      <c r="E34" s="5">
        <v>-769594</v>
      </c>
      <c r="G34" s="6" t="s">
        <v>84</v>
      </c>
      <c r="H34" s="23">
        <v>23.36</v>
      </c>
      <c r="I34" s="6" t="s">
        <v>56</v>
      </c>
      <c r="J34" s="23">
        <v>23.02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662</v>
      </c>
      <c r="D35" s="6" t="s">
        <v>55</v>
      </c>
      <c r="E35" s="15">
        <v>864950</v>
      </c>
      <c r="G35" s="6" t="s">
        <v>88</v>
      </c>
      <c r="H35" s="23">
        <v>22.42</v>
      </c>
      <c r="I35" s="6" t="s">
        <v>84</v>
      </c>
      <c r="J35" s="23">
        <v>22.28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1857</v>
      </c>
      <c r="D36" s="6" t="s">
        <v>57</v>
      </c>
      <c r="E36" s="15">
        <v>5236</v>
      </c>
      <c r="G36" s="6" t="s">
        <v>58</v>
      </c>
      <c r="H36" s="23">
        <v>22.14</v>
      </c>
      <c r="I36" s="6" t="s">
        <v>58</v>
      </c>
      <c r="J36" s="23">
        <v>22.12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1971</v>
      </c>
      <c r="D37" s="6" t="s">
        <v>59</v>
      </c>
      <c r="E37" s="5">
        <v>-5528</v>
      </c>
      <c r="G37" s="6" t="s">
        <v>76</v>
      </c>
      <c r="H37" s="23">
        <v>22.44</v>
      </c>
      <c r="I37" s="6" t="s">
        <v>76</v>
      </c>
      <c r="J37" s="23">
        <v>22.43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5963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2546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-3417</v>
      </c>
      <c r="D40" s="6" t="s">
        <v>64</v>
      </c>
      <c r="E40" s="5">
        <v>3843107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-3394</v>
      </c>
      <c r="G41" s="6" t="s">
        <v>88</v>
      </c>
      <c r="H41" s="2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27271</v>
      </c>
      <c r="G42" s="6" t="s">
        <v>58</v>
      </c>
      <c r="H42" s="22">
        <v>4.0000000000000001E-3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1538</v>
      </c>
      <c r="D43" s="6" t="s">
        <v>67</v>
      </c>
      <c r="E43" s="5">
        <v>-30665</v>
      </c>
      <c r="G43" s="6" t="s">
        <v>76</v>
      </c>
      <c r="H43" s="22">
        <v>0.01</v>
      </c>
    </row>
    <row r="44" spans="1:23" x14ac:dyDescent="0.25">
      <c r="A44" s="6" t="s">
        <v>88</v>
      </c>
      <c r="B44" s="13">
        <v>623</v>
      </c>
      <c r="D44" s="6" t="s">
        <v>71</v>
      </c>
      <c r="E44" s="5">
        <f>E40-E45</f>
        <v>1212857</v>
      </c>
    </row>
    <row r="45" spans="1:23" x14ac:dyDescent="0.25">
      <c r="A45" s="6" t="s">
        <v>58</v>
      </c>
      <c r="B45" s="13">
        <v>1824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1943</v>
      </c>
      <c r="C46" s="5"/>
      <c r="D46" s="6" t="s">
        <v>86</v>
      </c>
      <c r="E46" s="5">
        <v>3950553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5928</v>
      </c>
      <c r="C47" s="18"/>
      <c r="D47" s="6" t="s">
        <v>89</v>
      </c>
      <c r="E47" s="5">
        <f>E46-E45</f>
        <v>1320303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-3</v>
      </c>
      <c r="I48" s="13">
        <v>-20</v>
      </c>
      <c r="J48" s="13">
        <v>-44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-7</v>
      </c>
      <c r="I49" s="13">
        <v>-31</v>
      </c>
      <c r="J49" s="13">
        <v>-86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-5</v>
      </c>
      <c r="I50" s="13">
        <v>-49</v>
      </c>
      <c r="J50" s="13">
        <v>-192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14870.71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114</v>
      </c>
      <c r="E54" s="29">
        <f>SUM(E51:E53)</f>
        <v>74840.040000000008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-22.23</v>
      </c>
      <c r="I55" s="9">
        <v>8.26</v>
      </c>
      <c r="J55" s="9">
        <v>-18.5</v>
      </c>
      <c r="K55" s="9">
        <v>25.5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-26.43</v>
      </c>
      <c r="I56" s="9">
        <v>11.74</v>
      </c>
      <c r="J56" s="9">
        <v>-18.7</v>
      </c>
      <c r="K56" s="9">
        <v>29.54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-28.83</v>
      </c>
      <c r="I57" s="9">
        <v>12.88</v>
      </c>
      <c r="J57" s="9">
        <v>-16.5</v>
      </c>
      <c r="K57" s="9">
        <v>34.08</v>
      </c>
    </row>
    <row r="58" spans="1:11" x14ac:dyDescent="0.25">
      <c r="D58" s="14" t="s">
        <v>111</v>
      </c>
      <c r="E58" s="29">
        <v>419937</v>
      </c>
      <c r="G58" s="27" t="s">
        <v>99</v>
      </c>
      <c r="H58" s="9">
        <v>-26.43</v>
      </c>
      <c r="I58" s="9">
        <v>14.24</v>
      </c>
      <c r="J58" s="9">
        <v>-14.2</v>
      </c>
      <c r="K58" s="9">
        <v>34.04</v>
      </c>
    </row>
    <row r="59" spans="1:11" x14ac:dyDescent="0.25">
      <c r="D59" s="14" t="s">
        <v>114</v>
      </c>
      <c r="E59" s="29">
        <f>SUM(E56:E58)</f>
        <v>976902.72</v>
      </c>
      <c r="H59" s="9"/>
      <c r="J59" s="9"/>
      <c r="K59" s="9"/>
    </row>
    <row r="60" spans="1:11" x14ac:dyDescent="0.25">
      <c r="G60" s="27" t="s">
        <v>100</v>
      </c>
      <c r="H60" s="9">
        <v>-21.72</v>
      </c>
      <c r="I60" s="9">
        <v>3.57</v>
      </c>
      <c r="J60" s="9"/>
      <c r="K60" s="9">
        <v>22.95</v>
      </c>
    </row>
    <row r="61" spans="1:11" x14ac:dyDescent="0.25">
      <c r="G61" s="27" t="s">
        <v>101</v>
      </c>
      <c r="H61" s="9">
        <v>-40.119999999999997</v>
      </c>
      <c r="I61" s="9">
        <v>-10</v>
      </c>
      <c r="J61" s="9"/>
      <c r="K61" s="9">
        <v>28.78</v>
      </c>
    </row>
    <row r="62" spans="1:11" x14ac:dyDescent="0.25">
      <c r="G62" s="27" t="s">
        <v>102</v>
      </c>
      <c r="H62" s="9">
        <v>-53.92</v>
      </c>
      <c r="I62" s="9">
        <v>-19.82</v>
      </c>
      <c r="J62" s="9"/>
      <c r="K62" s="9">
        <v>32.36</v>
      </c>
    </row>
    <row r="63" spans="1:11" x14ac:dyDescent="0.25">
      <c r="G63" s="27" t="s">
        <v>103</v>
      </c>
      <c r="H63" s="9">
        <v>-77.319999999999993</v>
      </c>
      <c r="I63" s="9">
        <v>-49.42</v>
      </c>
      <c r="J63" s="9"/>
      <c r="K63" s="27">
        <v>32.36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-21.53</v>
      </c>
      <c r="I65" s="9">
        <v>-3.24</v>
      </c>
      <c r="J65" s="9"/>
      <c r="K65" s="9">
        <v>16.309999999999999</v>
      </c>
    </row>
    <row r="66" spans="7:11" x14ac:dyDescent="0.25">
      <c r="G66" s="27" t="s">
        <v>105</v>
      </c>
      <c r="H66" s="9">
        <v>-67.930000000000007</v>
      </c>
      <c r="I66" s="9">
        <v>-41.74</v>
      </c>
      <c r="J66" s="9"/>
      <c r="K66" s="9">
        <v>18.61</v>
      </c>
    </row>
    <row r="67" spans="7:11" x14ac:dyDescent="0.25">
      <c r="G67" s="27" t="s">
        <v>106</v>
      </c>
      <c r="H67" s="9">
        <v>-109.53</v>
      </c>
      <c r="I67" s="9">
        <v>-87.12</v>
      </c>
      <c r="J67" s="9"/>
      <c r="K67" s="9">
        <v>19.03</v>
      </c>
    </row>
    <row r="68" spans="7:11" x14ac:dyDescent="0.25">
      <c r="G68" s="27" t="s">
        <v>107</v>
      </c>
      <c r="H68" s="9">
        <v>-225.73</v>
      </c>
      <c r="I68" s="9">
        <v>-193.52</v>
      </c>
      <c r="J68" s="9"/>
      <c r="K68" s="9">
        <v>19.03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B40" workbookViewId="0">
      <selection activeCell="I24" sqref="I2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23906876.510000002</v>
      </c>
      <c r="D3" s="6" t="s">
        <v>2</v>
      </c>
      <c r="E3" s="7">
        <v>13821644.35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23659574.02</v>
      </c>
      <c r="D4" s="6" t="s">
        <v>7</v>
      </c>
      <c r="E4" s="26">
        <v>2838789.55</v>
      </c>
      <c r="H4" s="6" t="s">
        <v>81</v>
      </c>
      <c r="I4" s="9">
        <v>19</v>
      </c>
      <c r="J4" s="9">
        <v>-1</v>
      </c>
    </row>
    <row r="5" spans="1:10" x14ac:dyDescent="0.25">
      <c r="A5" s="6" t="s">
        <v>9</v>
      </c>
      <c r="B5" s="5">
        <f>B4+B6</f>
        <v>111570442.89</v>
      </c>
      <c r="D5" s="6" t="s">
        <v>10</v>
      </c>
      <c r="E5" s="5">
        <v>10982854.800000001</v>
      </c>
      <c r="H5" s="6" t="s">
        <v>87</v>
      </c>
      <c r="I5" s="9">
        <v>4</v>
      </c>
      <c r="J5" s="9">
        <v>-1</v>
      </c>
    </row>
    <row r="6" spans="1:10" x14ac:dyDescent="0.25">
      <c r="A6" s="6" t="s">
        <v>7</v>
      </c>
      <c r="B6" s="5">
        <v>87910868.870000005</v>
      </c>
      <c r="D6" s="6" t="s">
        <v>12</v>
      </c>
      <c r="E6" s="5"/>
      <c r="H6" s="6" t="s">
        <v>15</v>
      </c>
      <c r="I6" s="9">
        <v>3</v>
      </c>
      <c r="J6" s="9">
        <v>-7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-4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892.8</v>
      </c>
      <c r="G8" s="6"/>
      <c r="H8" s="6"/>
      <c r="I8" s="9"/>
    </row>
    <row r="9" spans="1:10" x14ac:dyDescent="0.25">
      <c r="A9" s="6" t="s">
        <v>18</v>
      </c>
      <c r="B9" s="5">
        <v>3992.36</v>
      </c>
      <c r="D9" s="6" t="s">
        <v>19</v>
      </c>
      <c r="E9" s="10">
        <v>795</v>
      </c>
      <c r="H9" s="6"/>
    </row>
    <row r="10" spans="1:10" x14ac:dyDescent="0.25">
      <c r="A10" s="6" t="s">
        <v>20</v>
      </c>
      <c r="B10" s="5">
        <v>64000000</v>
      </c>
      <c r="D10" s="6" t="s">
        <v>21</v>
      </c>
      <c r="E10" s="5">
        <f>E8+'20180709_Open'!E10</f>
        <v>25472.800000000003</v>
      </c>
      <c r="G10" s="6"/>
      <c r="H10" s="6" t="s">
        <v>22</v>
      </c>
      <c r="I10" s="10">
        <f>SUM(I4:I7)</f>
        <v>27</v>
      </c>
    </row>
    <row r="11" spans="1:10" x14ac:dyDescent="0.25">
      <c r="A11" s="6" t="s">
        <v>23</v>
      </c>
      <c r="B11" s="5">
        <f>B9+'20180709_Open'!B11</f>
        <v>211696.78</v>
      </c>
      <c r="D11" s="6"/>
      <c r="E11" s="5"/>
      <c r="G11" s="6"/>
      <c r="H11" s="6" t="s">
        <v>24</v>
      </c>
      <c r="I11" s="10">
        <f>SUM(J4:J7)</f>
        <v>-13</v>
      </c>
    </row>
    <row r="12" spans="1:10" x14ac:dyDescent="0.25">
      <c r="A12" s="6" t="s">
        <v>16</v>
      </c>
      <c r="B12" s="7">
        <v>1085.5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B12+'20180709_Open'!B13</f>
        <v>46071.819999999992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3345192.25</v>
      </c>
    </row>
    <row r="18" spans="1:14" x14ac:dyDescent="0.25">
      <c r="G18" s="6" t="s">
        <v>10</v>
      </c>
      <c r="H18" s="5"/>
      <c r="I18" s="11">
        <v>2972151</v>
      </c>
    </row>
    <row r="19" spans="1:14" x14ac:dyDescent="0.25">
      <c r="A19" s="5"/>
      <c r="G19" s="6" t="s">
        <v>35</v>
      </c>
      <c r="H19" s="5"/>
      <c r="I19" s="11">
        <f>I17+I18-I16</f>
        <v>-411473.38999999966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11259.96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11730.009999999998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26">
        <v>470.05</v>
      </c>
    </row>
    <row r="26" spans="1:14" x14ac:dyDescent="0.25">
      <c r="A26" s="6" t="s">
        <v>44</v>
      </c>
      <c r="B26" s="5">
        <f>B4+E5+I18</f>
        <v>37614579.82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83274.62999999999</v>
      </c>
    </row>
    <row r="28" spans="1:14" x14ac:dyDescent="0.25">
      <c r="A28" s="6" t="s">
        <v>48</v>
      </c>
      <c r="B28" s="5">
        <f>B12+E8+I25</f>
        <v>2448.35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1538</v>
      </c>
      <c r="D34" s="6" t="s">
        <v>53</v>
      </c>
      <c r="E34" s="5">
        <v>-1639887</v>
      </c>
      <c r="G34" s="6" t="s">
        <v>84</v>
      </c>
      <c r="H34" s="23">
        <v>23.02</v>
      </c>
      <c r="I34" s="6" t="s">
        <v>56</v>
      </c>
      <c r="J34" s="23">
        <v>27.25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623</v>
      </c>
      <c r="D35" s="6" t="s">
        <v>55</v>
      </c>
      <c r="E35" s="15">
        <v>924744</v>
      </c>
      <c r="G35" s="6" t="s">
        <v>88</v>
      </c>
      <c r="H35" s="23">
        <v>22.28</v>
      </c>
      <c r="I35" s="6" t="s">
        <v>84</v>
      </c>
      <c r="J35" s="23">
        <v>25.24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1824</v>
      </c>
      <c r="D36" s="6" t="s">
        <v>57</v>
      </c>
      <c r="E36" s="15">
        <v>5236</v>
      </c>
      <c r="G36" s="6" t="s">
        <v>58</v>
      </c>
      <c r="H36" s="23">
        <v>22.12</v>
      </c>
      <c r="I36" s="6" t="s">
        <v>58</v>
      </c>
      <c r="J36" s="23">
        <v>25.01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1943</v>
      </c>
      <c r="D37" s="6" t="s">
        <v>59</v>
      </c>
      <c r="E37" s="5">
        <v>-5634</v>
      </c>
      <c r="G37" s="6" t="s">
        <v>76</v>
      </c>
      <c r="H37" s="23">
        <v>22.43</v>
      </c>
      <c r="I37" s="6" t="s">
        <v>76</v>
      </c>
      <c r="J37" s="23">
        <v>25.14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5928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3846549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26387</v>
      </c>
      <c r="G41" s="6" t="s">
        <v>88</v>
      </c>
      <c r="H41" s="2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-38894</v>
      </c>
      <c r="G42" s="6" t="s">
        <v>58</v>
      </c>
      <c r="H42" s="22">
        <v>4.0000000000000001E-3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1561</v>
      </c>
      <c r="D43" s="6" t="s">
        <v>67</v>
      </c>
      <c r="E43" s="5">
        <v>65282</v>
      </c>
      <c r="G43" s="6" t="s">
        <v>76</v>
      </c>
      <c r="H43" s="22">
        <v>1.2E-2</v>
      </c>
    </row>
    <row r="44" spans="1:23" x14ac:dyDescent="0.25">
      <c r="A44" s="6" t="s">
        <v>88</v>
      </c>
      <c r="B44" s="13">
        <v>543</v>
      </c>
      <c r="D44" s="6" t="s">
        <v>71</v>
      </c>
      <c r="E44" s="5">
        <f>E40-E45</f>
        <v>1216299</v>
      </c>
    </row>
    <row r="45" spans="1:23" x14ac:dyDescent="0.25">
      <c r="A45" s="6" t="s">
        <v>58</v>
      </c>
      <c r="B45" s="13">
        <v>1755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1882</v>
      </c>
      <c r="C46" s="5"/>
      <c r="D46" s="6" t="s">
        <v>86</v>
      </c>
      <c r="E46" s="5">
        <v>3875938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5741</v>
      </c>
      <c r="C47" s="18"/>
      <c r="D47" s="6" t="s">
        <v>89</v>
      </c>
      <c r="E47" s="5">
        <f>E46-E45</f>
        <v>1245688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-2</v>
      </c>
      <c r="I48" s="13">
        <v>-18</v>
      </c>
      <c r="J48" s="13">
        <v>-44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-5</v>
      </c>
      <c r="I49" s="13">
        <v>-32</v>
      </c>
      <c r="J49" s="13">
        <v>-86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-7</v>
      </c>
      <c r="I50" s="13">
        <v>-60</v>
      </c>
      <c r="J50" s="13">
        <v>-192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14870.71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114</v>
      </c>
      <c r="E54" s="29">
        <f>SUM(E51:E53)</f>
        <v>74840.040000000008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-16.89</v>
      </c>
      <c r="I55" s="9">
        <v>8.26</v>
      </c>
      <c r="J55" s="9">
        <v>-16.399999999999999</v>
      </c>
      <c r="K55" s="9">
        <v>25.15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-18.29</v>
      </c>
      <c r="I56" s="9">
        <v>11.74</v>
      </c>
      <c r="J56" s="9">
        <v>-13</v>
      </c>
      <c r="K56" s="9">
        <v>30.03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-21.69</v>
      </c>
      <c r="I57" s="9">
        <v>12.88</v>
      </c>
      <c r="J57" s="9">
        <v>-11.8</v>
      </c>
      <c r="K57" s="9">
        <v>34.57</v>
      </c>
    </row>
    <row r="58" spans="1:11" x14ac:dyDescent="0.25">
      <c r="D58" s="14" t="s">
        <v>111</v>
      </c>
      <c r="E58" s="29">
        <v>419937</v>
      </c>
      <c r="G58" s="27" t="s">
        <v>99</v>
      </c>
      <c r="H58" s="9">
        <v>-22.29</v>
      </c>
      <c r="I58" s="9">
        <v>14.24</v>
      </c>
      <c r="J58" s="9">
        <v>-10.5</v>
      </c>
      <c r="K58" s="9">
        <v>36.53</v>
      </c>
    </row>
    <row r="59" spans="1:11" x14ac:dyDescent="0.25">
      <c r="D59" s="14" t="s">
        <v>114</v>
      </c>
      <c r="E59" s="29">
        <f>SUM(E56:E58)</f>
        <v>976902.72</v>
      </c>
      <c r="H59" s="9"/>
      <c r="J59" s="9"/>
      <c r="K59" s="9"/>
    </row>
    <row r="60" spans="1:11" x14ac:dyDescent="0.25">
      <c r="G60" s="27" t="s">
        <v>100</v>
      </c>
      <c r="H60" s="9">
        <v>-19.38</v>
      </c>
      <c r="I60" s="9">
        <v>3.57</v>
      </c>
      <c r="J60" s="9"/>
      <c r="K60" s="9">
        <v>22.95</v>
      </c>
    </row>
    <row r="61" spans="1:11" x14ac:dyDescent="0.25">
      <c r="G61" s="27" t="s">
        <v>101</v>
      </c>
      <c r="H61" s="9">
        <v>-38.78</v>
      </c>
      <c r="I61" s="9">
        <v>-10</v>
      </c>
      <c r="J61" s="9"/>
      <c r="K61" s="9">
        <v>28.78</v>
      </c>
    </row>
    <row r="62" spans="1:11" x14ac:dyDescent="0.25">
      <c r="G62" s="27" t="s">
        <v>102</v>
      </c>
      <c r="H62" s="9">
        <v>-52.18</v>
      </c>
      <c r="I62" s="9">
        <v>-19.82</v>
      </c>
      <c r="J62" s="9"/>
      <c r="K62" s="9">
        <v>32.36</v>
      </c>
    </row>
    <row r="63" spans="1:11" x14ac:dyDescent="0.25">
      <c r="G63" s="27" t="s">
        <v>103</v>
      </c>
      <c r="H63" s="9">
        <v>-81.78</v>
      </c>
      <c r="I63" s="9">
        <v>-49.42</v>
      </c>
      <c r="J63" s="9"/>
      <c r="K63" s="27">
        <v>32.36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-19.55</v>
      </c>
      <c r="I65" s="9">
        <v>-3.24</v>
      </c>
      <c r="J65" s="9"/>
      <c r="K65" s="9">
        <v>16.309999999999999</v>
      </c>
    </row>
    <row r="66" spans="7:11" x14ac:dyDescent="0.25">
      <c r="G66" s="27" t="s">
        <v>105</v>
      </c>
      <c r="H66" s="9">
        <v>-60.35</v>
      </c>
      <c r="I66" s="9">
        <v>-41.74</v>
      </c>
      <c r="J66" s="9"/>
      <c r="K66" s="9">
        <v>18.61</v>
      </c>
    </row>
    <row r="67" spans="7:11" x14ac:dyDescent="0.25">
      <c r="G67" s="27" t="s">
        <v>106</v>
      </c>
      <c r="H67" s="9">
        <v>-106.15</v>
      </c>
      <c r="I67" s="9">
        <v>-87.12</v>
      </c>
      <c r="J67" s="9"/>
      <c r="K67" s="9">
        <v>19.03</v>
      </c>
    </row>
    <row r="68" spans="7:11" x14ac:dyDescent="0.25">
      <c r="G68" s="27" t="s">
        <v>107</v>
      </c>
      <c r="H68" s="9">
        <v>-212.55</v>
      </c>
      <c r="I68" s="9">
        <v>-193.52</v>
      </c>
      <c r="J68" s="9"/>
      <c r="K68" s="9">
        <v>19.03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E31" workbookViewId="0">
      <selection activeCell="I21" sqref="I2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/>
      <c r="D3" s="6" t="s">
        <v>2</v>
      </c>
      <c r="E3" s="7"/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/>
      <c r="D4" s="6" t="s">
        <v>7</v>
      </c>
      <c r="E4" s="26"/>
      <c r="H4" s="6" t="s">
        <v>81</v>
      </c>
      <c r="I4" s="9">
        <v>19</v>
      </c>
      <c r="J4" s="9">
        <v>-5</v>
      </c>
    </row>
    <row r="5" spans="1:10" x14ac:dyDescent="0.25">
      <c r="A5" s="6" t="s">
        <v>9</v>
      </c>
      <c r="B5" s="5">
        <f>B4+B6</f>
        <v>0</v>
      </c>
      <c r="D5" s="6" t="s">
        <v>10</v>
      </c>
      <c r="E5" s="5"/>
      <c r="H5" s="6" t="s">
        <v>87</v>
      </c>
      <c r="I5" s="9">
        <v>4</v>
      </c>
      <c r="J5" s="9">
        <v>-1</v>
      </c>
    </row>
    <row r="6" spans="1:10" x14ac:dyDescent="0.25">
      <c r="A6" s="6" t="s">
        <v>7</v>
      </c>
      <c r="B6" s="5"/>
      <c r="D6" s="6" t="s">
        <v>12</v>
      </c>
      <c r="E6" s="5"/>
      <c r="H6" s="6" t="s">
        <v>15</v>
      </c>
      <c r="I6" s="9">
        <v>0</v>
      </c>
      <c r="J6" s="9">
        <v>-3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616</v>
      </c>
      <c r="G8" s="6"/>
      <c r="H8" s="6"/>
      <c r="I8" s="9"/>
    </row>
    <row r="9" spans="1:10" x14ac:dyDescent="0.25">
      <c r="A9" s="6" t="s">
        <v>18</v>
      </c>
      <c r="B9" s="5"/>
      <c r="D9" s="6" t="s">
        <v>19</v>
      </c>
      <c r="E9" s="10">
        <v>635</v>
      </c>
      <c r="H9" s="6"/>
    </row>
    <row r="10" spans="1:10" x14ac:dyDescent="0.25">
      <c r="A10" s="6" t="s">
        <v>20</v>
      </c>
      <c r="B10" s="5"/>
      <c r="D10" s="6" t="s">
        <v>21</v>
      </c>
      <c r="E10" s="5">
        <f>E8+'20180706_Open'!E10</f>
        <v>24580.000000000004</v>
      </c>
      <c r="G10" s="6"/>
      <c r="H10" s="6" t="s">
        <v>22</v>
      </c>
      <c r="I10" s="10">
        <f>SUM(I4:I7)</f>
        <v>24</v>
      </c>
    </row>
    <row r="11" spans="1:10" x14ac:dyDescent="0.25">
      <c r="A11" s="6" t="s">
        <v>23</v>
      </c>
      <c r="B11" s="5">
        <f>B9+'20180706_Open'!B11</f>
        <v>207704.42</v>
      </c>
      <c r="D11" s="6"/>
      <c r="E11" s="5"/>
      <c r="G11" s="6"/>
      <c r="H11" s="6" t="s">
        <v>24</v>
      </c>
      <c r="I11" s="10">
        <f>SUM(J4:J7)</f>
        <v>-11</v>
      </c>
    </row>
    <row r="12" spans="1:10" x14ac:dyDescent="0.25">
      <c r="A12" s="6" t="s">
        <v>16</v>
      </c>
      <c r="B12" s="7">
        <v>1136.2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B12+'20180706_Open'!B13</f>
        <v>44986.319999999992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11259.96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11917.83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657.87</v>
      </c>
    </row>
    <row r="26" spans="1:14" x14ac:dyDescent="0.25">
      <c r="A26" s="6" t="s">
        <v>44</v>
      </c>
      <c r="B26" s="5">
        <f>B4+E5+I18</f>
        <v>0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81484.149999999994</v>
      </c>
    </row>
    <row r="28" spans="1:14" x14ac:dyDescent="0.25">
      <c r="A28" s="6" t="s">
        <v>48</v>
      </c>
      <c r="B28" s="5">
        <f>B12+E8+I25</f>
        <v>2410.0700000000002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1561</v>
      </c>
      <c r="D34" s="6" t="s">
        <v>53</v>
      </c>
      <c r="E34" s="5">
        <v>1388001</v>
      </c>
      <c r="G34" s="6" t="s">
        <v>84</v>
      </c>
      <c r="H34" s="23">
        <v>27.25</v>
      </c>
      <c r="I34" s="6" t="s">
        <v>56</v>
      </c>
      <c r="J34" s="23">
        <v>29.54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543</v>
      </c>
      <c r="D35" s="6" t="s">
        <v>55</v>
      </c>
      <c r="E35" s="15">
        <v>515573</v>
      </c>
      <c r="G35" s="6" t="s">
        <v>88</v>
      </c>
      <c r="H35" s="23">
        <v>25.24</v>
      </c>
      <c r="I35" s="6" t="s">
        <v>84</v>
      </c>
      <c r="J35" s="23">
        <v>26.29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1755</v>
      </c>
      <c r="D36" s="6" t="s">
        <v>57</v>
      </c>
      <c r="E36" s="15">
        <v>681</v>
      </c>
      <c r="G36" s="6" t="s">
        <v>58</v>
      </c>
      <c r="H36" s="23">
        <v>25.01</v>
      </c>
      <c r="I36" s="6" t="s">
        <v>58</v>
      </c>
      <c r="J36" s="23">
        <v>25.52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1882</v>
      </c>
      <c r="D37" s="6" t="s">
        <v>59</v>
      </c>
      <c r="E37" s="5">
        <v>-1791</v>
      </c>
      <c r="G37" s="6" t="s">
        <v>76</v>
      </c>
      <c r="H37" s="23">
        <v>25.14</v>
      </c>
      <c r="I37" s="6" t="s">
        <v>76</v>
      </c>
      <c r="J37" s="23">
        <v>25.54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5741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2394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-3347</v>
      </c>
      <c r="D40" s="6" t="s">
        <v>64</v>
      </c>
      <c r="E40" s="5">
        <v>3820162</v>
      </c>
      <c r="G40" s="6" t="s">
        <v>84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56354</v>
      </c>
      <c r="G41" s="6" t="s">
        <v>88</v>
      </c>
      <c r="H41" s="22">
        <v>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32307</v>
      </c>
      <c r="G42" s="6" t="s">
        <v>58</v>
      </c>
      <c r="H42" s="22">
        <v>3.0000000000000001E-3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1646</v>
      </c>
      <c r="D43" s="6" t="s">
        <v>67</v>
      </c>
      <c r="E43" s="5">
        <v>24047</v>
      </c>
      <c r="G43" s="6" t="s">
        <v>76</v>
      </c>
      <c r="H43" s="22">
        <v>8.0000000000000002E-3</v>
      </c>
    </row>
    <row r="44" spans="1:23" x14ac:dyDescent="0.25">
      <c r="A44" s="6" t="s">
        <v>88</v>
      </c>
      <c r="B44" s="13">
        <v>553</v>
      </c>
      <c r="D44" s="6" t="s">
        <v>71</v>
      </c>
      <c r="E44" s="5">
        <f>E40-E45</f>
        <v>1189912</v>
      </c>
    </row>
    <row r="45" spans="1:23" x14ac:dyDescent="0.25">
      <c r="A45" s="6" t="s">
        <v>58</v>
      </c>
      <c r="B45" s="13">
        <v>1675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1762</v>
      </c>
      <c r="C46" s="5"/>
      <c r="D46" s="6" t="s">
        <v>86</v>
      </c>
      <c r="E46" s="5">
        <v>3875938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5636</v>
      </c>
      <c r="C47" s="18"/>
      <c r="D47" s="6" t="s">
        <v>89</v>
      </c>
      <c r="E47" s="5">
        <f>E46-E45</f>
        <v>1245688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-2</v>
      </c>
      <c r="I48" s="13">
        <v>-17</v>
      </c>
      <c r="J48" s="13">
        <v>-44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-9</v>
      </c>
      <c r="I49" s="13">
        <v>-35</v>
      </c>
      <c r="J49" s="13">
        <v>-83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-12</v>
      </c>
      <c r="I50" s="13">
        <v>-56</v>
      </c>
      <c r="J50" s="13">
        <v>-192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14870.71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114</v>
      </c>
      <c r="E54" s="29">
        <f>SUM(E51:E53)</f>
        <v>74840.040000000008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-20.62</v>
      </c>
      <c r="I55" s="9">
        <v>-2.81</v>
      </c>
      <c r="J55" s="9">
        <v>-25.2</v>
      </c>
      <c r="K55" s="9">
        <v>17.809999999999999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-25.02</v>
      </c>
      <c r="I56" s="9">
        <v>-0.92</v>
      </c>
      <c r="J56" s="9">
        <v>-23.3</v>
      </c>
      <c r="K56" s="9">
        <v>24.1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-28.82</v>
      </c>
      <c r="I57" s="9">
        <v>-0.18</v>
      </c>
      <c r="J57" s="9">
        <v>-22.6</v>
      </c>
      <c r="K57" s="9">
        <v>28.64</v>
      </c>
    </row>
    <row r="58" spans="1:11" x14ac:dyDescent="0.25">
      <c r="D58" s="14" t="s">
        <v>111</v>
      </c>
      <c r="E58" s="29">
        <v>419937</v>
      </c>
      <c r="G58" s="27" t="s">
        <v>99</v>
      </c>
      <c r="H58" s="9">
        <v>-33.82</v>
      </c>
      <c r="I58" s="9">
        <v>-3.22</v>
      </c>
      <c r="J58" s="9">
        <v>-25.6</v>
      </c>
      <c r="K58" s="9">
        <v>30.6</v>
      </c>
    </row>
    <row r="59" spans="1:11" x14ac:dyDescent="0.25">
      <c r="D59" s="14" t="s">
        <v>114</v>
      </c>
      <c r="E59" s="29">
        <f>SUM(E56:E58)</f>
        <v>976902.72</v>
      </c>
      <c r="H59" s="9"/>
      <c r="J59" s="9"/>
      <c r="K59" s="9"/>
    </row>
    <row r="60" spans="1:11" x14ac:dyDescent="0.25">
      <c r="G60" s="27" t="s">
        <v>100</v>
      </c>
      <c r="H60" s="9">
        <v>-36.92</v>
      </c>
      <c r="I60" s="9">
        <v>-5.45</v>
      </c>
      <c r="J60" s="9"/>
      <c r="K60" s="9">
        <v>31.47</v>
      </c>
    </row>
    <row r="61" spans="1:11" x14ac:dyDescent="0.25">
      <c r="G61" s="27" t="s">
        <v>101</v>
      </c>
      <c r="H61" s="9">
        <v>-52.32</v>
      </c>
      <c r="I61" s="9">
        <v>-13.49</v>
      </c>
      <c r="J61" s="9"/>
      <c r="K61" s="9">
        <v>38.83</v>
      </c>
    </row>
    <row r="62" spans="1:11" x14ac:dyDescent="0.25">
      <c r="G62" s="27" t="s">
        <v>102</v>
      </c>
      <c r="H62" s="9">
        <v>-72.12</v>
      </c>
      <c r="I62" s="9">
        <v>-29.68</v>
      </c>
      <c r="J62" s="9"/>
      <c r="K62" s="9">
        <v>42.44</v>
      </c>
    </row>
    <row r="63" spans="1:11" x14ac:dyDescent="0.25">
      <c r="G63" s="27" t="s">
        <v>103</v>
      </c>
      <c r="H63" s="9">
        <v>-92.92</v>
      </c>
      <c r="I63" s="9">
        <v>-50.48</v>
      </c>
      <c r="J63" s="9"/>
      <c r="K63" s="27">
        <v>42.44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-48.63</v>
      </c>
      <c r="I65" s="9">
        <v>-25.6</v>
      </c>
      <c r="J65" s="9"/>
      <c r="K65" s="9">
        <v>23.03</v>
      </c>
    </row>
    <row r="66" spans="7:11" x14ac:dyDescent="0.25">
      <c r="G66" s="27" t="s">
        <v>105</v>
      </c>
      <c r="H66" s="9">
        <v>-100.43</v>
      </c>
      <c r="I66" s="9">
        <v>-74.27</v>
      </c>
      <c r="J66" s="9"/>
      <c r="K66" s="9">
        <v>26.16</v>
      </c>
    </row>
    <row r="67" spans="7:11" x14ac:dyDescent="0.25">
      <c r="G67" s="27" t="s">
        <v>106</v>
      </c>
      <c r="H67" s="9">
        <v>-135.63</v>
      </c>
      <c r="I67" s="9">
        <v>-109.06</v>
      </c>
      <c r="J67" s="9"/>
      <c r="K67" s="9">
        <v>26.57</v>
      </c>
    </row>
    <row r="68" spans="7:11" x14ac:dyDescent="0.25">
      <c r="G68" s="27" t="s">
        <v>107</v>
      </c>
      <c r="H68" s="9">
        <v>-240.43</v>
      </c>
      <c r="I68" s="9">
        <v>-213.86</v>
      </c>
      <c r="J68" s="9"/>
      <c r="K68" s="9">
        <v>26.57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B31" workbookViewId="0">
      <selection activeCell="B26" sqref="B26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17440711.210000001</v>
      </c>
      <c r="D3" s="6" t="s">
        <v>2</v>
      </c>
      <c r="E3" s="7">
        <v>14754167.15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18156527.140000001</v>
      </c>
      <c r="D4" s="6" t="s">
        <v>7</v>
      </c>
      <c r="E4" s="26">
        <v>4918054.6500000004</v>
      </c>
      <c r="H4" s="6" t="s">
        <v>81</v>
      </c>
      <c r="I4" s="9">
        <v>17</v>
      </c>
      <c r="J4" s="9">
        <v>-5</v>
      </c>
    </row>
    <row r="5" spans="1:10" x14ac:dyDescent="0.25">
      <c r="A5" s="6" t="s">
        <v>9</v>
      </c>
      <c r="B5" s="5">
        <f>B4+B6</f>
        <v>110610932.73</v>
      </c>
      <c r="D5" s="6" t="s">
        <v>10</v>
      </c>
      <c r="E5" s="5">
        <v>9836112.5</v>
      </c>
      <c r="H5" s="6" t="s">
        <v>87</v>
      </c>
      <c r="I5" s="9">
        <v>17</v>
      </c>
      <c r="J5" s="9">
        <v>-4</v>
      </c>
    </row>
    <row r="6" spans="1:10" x14ac:dyDescent="0.25">
      <c r="A6" s="6" t="s">
        <v>7</v>
      </c>
      <c r="B6" s="5">
        <v>92454405.590000004</v>
      </c>
      <c r="D6" s="6" t="s">
        <v>12</v>
      </c>
      <c r="E6" s="5"/>
      <c r="H6" s="6" t="s">
        <v>15</v>
      </c>
      <c r="I6" s="9">
        <v>1</v>
      </c>
      <c r="J6" s="9">
        <v>-3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488</v>
      </c>
      <c r="G8" s="6"/>
      <c r="H8" s="6"/>
      <c r="I8" s="9"/>
    </row>
    <row r="9" spans="1:10" x14ac:dyDescent="0.25">
      <c r="A9" s="6" t="s">
        <v>18</v>
      </c>
      <c r="B9" s="5">
        <v>13694.38</v>
      </c>
      <c r="D9" s="6" t="s">
        <v>19</v>
      </c>
      <c r="E9" s="10">
        <v>445</v>
      </c>
      <c r="H9" s="6"/>
    </row>
    <row r="10" spans="1:10" x14ac:dyDescent="0.25">
      <c r="A10" s="6" t="s">
        <v>20</v>
      </c>
      <c r="B10" s="5">
        <v>75000000</v>
      </c>
      <c r="D10" s="6" t="s">
        <v>21</v>
      </c>
      <c r="E10" s="5">
        <f>E8+'20180705_Open'!E10</f>
        <v>23964.000000000004</v>
      </c>
      <c r="G10" s="6"/>
      <c r="H10" s="6" t="s">
        <v>22</v>
      </c>
      <c r="I10" s="10">
        <f>SUM(I4:I7)</f>
        <v>36</v>
      </c>
    </row>
    <row r="11" spans="1:10" x14ac:dyDescent="0.25">
      <c r="A11" s="6" t="s">
        <v>23</v>
      </c>
      <c r="B11" s="5">
        <f>B9+'20180705_Open'!B11</f>
        <v>207704.42</v>
      </c>
      <c r="D11" s="6"/>
      <c r="E11" s="5"/>
      <c r="G11" s="6"/>
      <c r="H11" s="6" t="s">
        <v>24</v>
      </c>
      <c r="I11" s="10">
        <f>SUM(J4:J7)</f>
        <v>-14</v>
      </c>
    </row>
    <row r="12" spans="1:10" x14ac:dyDescent="0.25">
      <c r="A12" s="6" t="s">
        <v>16</v>
      </c>
      <c r="B12" s="7">
        <v>1676.72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B12+'20180705_Open'!B13</f>
        <v>43850.119999999995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936692.17</v>
      </c>
    </row>
    <row r="18" spans="1:14" x14ac:dyDescent="0.25">
      <c r="G18" s="6" t="s">
        <v>10</v>
      </c>
      <c r="H18" s="5"/>
      <c r="I18" s="11">
        <v>3789747</v>
      </c>
    </row>
    <row r="19" spans="1:14" x14ac:dyDescent="0.25">
      <c r="A19" s="5"/>
      <c r="G19" s="6" t="s">
        <v>35</v>
      </c>
      <c r="H19" s="5"/>
      <c r="I19" s="11">
        <f>I17+I18-I16</f>
        <v>-2002377.4699999997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10804.74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11259.96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455.22</v>
      </c>
    </row>
    <row r="26" spans="1:14" x14ac:dyDescent="0.25">
      <c r="A26" s="6" t="s">
        <v>44</v>
      </c>
      <c r="B26" s="5">
        <f>B4+E5+I18</f>
        <v>31782386.640000001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79074.079999999987</v>
      </c>
    </row>
    <row r="28" spans="1:14" x14ac:dyDescent="0.25">
      <c r="A28" s="6" t="s">
        <v>48</v>
      </c>
      <c r="B28" s="5">
        <f>B12+E8+I25</f>
        <v>2619.9400000000005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1646</v>
      </c>
      <c r="D34" s="6" t="s">
        <v>53</v>
      </c>
      <c r="E34" s="5">
        <v>1333512</v>
      </c>
      <c r="G34" s="6" t="s">
        <v>84</v>
      </c>
      <c r="H34" s="23">
        <v>29.54</v>
      </c>
      <c r="I34" s="6" t="s">
        <v>56</v>
      </c>
      <c r="J34" s="23">
        <v>28.08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553</v>
      </c>
      <c r="D35" s="6" t="s">
        <v>55</v>
      </c>
      <c r="E35" s="15">
        <v>532053</v>
      </c>
      <c r="G35" s="6" t="s">
        <v>88</v>
      </c>
      <c r="H35" s="23">
        <v>26.29</v>
      </c>
      <c r="I35" s="6" t="s">
        <v>84</v>
      </c>
      <c r="J35" s="23">
        <v>26.08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1675</v>
      </c>
      <c r="D36" s="6" t="s">
        <v>57</v>
      </c>
      <c r="E36" s="15">
        <v>422</v>
      </c>
      <c r="G36" s="6" t="s">
        <v>58</v>
      </c>
      <c r="H36" s="23">
        <v>25.52</v>
      </c>
      <c r="I36" s="6" t="s">
        <v>58</v>
      </c>
      <c r="J36" s="23">
        <v>25.21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1762</v>
      </c>
      <c r="D37" s="6" t="s">
        <v>59</v>
      </c>
      <c r="E37" s="5">
        <v>-1843</v>
      </c>
      <c r="G37" s="6" t="s">
        <v>76</v>
      </c>
      <c r="H37" s="23">
        <v>25.54</v>
      </c>
      <c r="I37" s="6" t="s">
        <v>76</v>
      </c>
      <c r="J37" s="23">
        <v>24.93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5636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2406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-5636</v>
      </c>
      <c r="D40" s="6" t="s">
        <v>64</v>
      </c>
      <c r="E40" s="5">
        <v>3763807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31917</v>
      </c>
      <c r="G41" s="6" t="s">
        <v>88</v>
      </c>
      <c r="H41" s="2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35493</v>
      </c>
      <c r="G42" s="6" t="s">
        <v>58</v>
      </c>
      <c r="H42" s="2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/>
      <c r="D43" s="6" t="s">
        <v>67</v>
      </c>
      <c r="E43" s="5">
        <v>-3577</v>
      </c>
      <c r="G43" s="6" t="s">
        <v>76</v>
      </c>
      <c r="H43" s="22">
        <v>6.0000000000000001E-3</v>
      </c>
    </row>
    <row r="44" spans="1:23" x14ac:dyDescent="0.25">
      <c r="A44" s="6" t="s">
        <v>88</v>
      </c>
      <c r="B44" s="13"/>
      <c r="D44" s="6" t="s">
        <v>71</v>
      </c>
      <c r="E44" s="5">
        <f>E40-E45</f>
        <v>1133557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D46" s="6" t="s">
        <v>86</v>
      </c>
      <c r="E46" s="5">
        <v>3797582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D47" s="6" t="s">
        <v>89</v>
      </c>
      <c r="E47" s="5">
        <f>E46-E45</f>
        <v>1167332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-5</v>
      </c>
      <c r="I48" s="13">
        <v>-20</v>
      </c>
      <c r="J48" s="13">
        <v>-44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-14</v>
      </c>
      <c r="I49" s="13">
        <v>-38</v>
      </c>
      <c r="J49" s="13">
        <v>-83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-13</v>
      </c>
      <c r="I50" s="13">
        <v>-59</v>
      </c>
      <c r="J50" s="13">
        <v>-183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9930.2999999999993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115</v>
      </c>
      <c r="E54" s="29">
        <f>SUM(E51:E53)</f>
        <v>69899.63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-22.43</v>
      </c>
      <c r="I55" s="9">
        <v>-0.81</v>
      </c>
      <c r="J55" s="9">
        <v>-22.4</v>
      </c>
      <c r="K55" s="9">
        <v>21.62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-29.63</v>
      </c>
      <c r="I56" s="9">
        <v>-1.37</v>
      </c>
      <c r="J56" s="9">
        <v>-22.9</v>
      </c>
      <c r="K56" s="9">
        <v>28.26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-34.43</v>
      </c>
      <c r="I57" s="9">
        <v>-1.63</v>
      </c>
      <c r="J57" s="9">
        <v>-23.2</v>
      </c>
      <c r="K57" s="9">
        <v>32.799999999999997</v>
      </c>
    </row>
    <row r="58" spans="1:11" x14ac:dyDescent="0.25">
      <c r="D58" s="14" t="s">
        <v>111</v>
      </c>
      <c r="E58" s="29">
        <v>364618.08</v>
      </c>
      <c r="G58" s="27" t="s">
        <v>99</v>
      </c>
      <c r="H58" s="9">
        <v>-33.630000000000003</v>
      </c>
      <c r="I58" s="9">
        <v>0.78</v>
      </c>
      <c r="J58" s="9">
        <v>-20.8</v>
      </c>
      <c r="K58" s="9">
        <v>34.409999999999997</v>
      </c>
    </row>
    <row r="59" spans="1:11" x14ac:dyDescent="0.25">
      <c r="D59" s="14" t="s">
        <v>114</v>
      </c>
      <c r="E59" s="29">
        <f>SUM(E56:E58)</f>
        <v>921583.8</v>
      </c>
      <c r="H59" s="9"/>
      <c r="J59" s="9"/>
      <c r="K59" s="9"/>
    </row>
    <row r="60" spans="1:11" x14ac:dyDescent="0.25">
      <c r="G60" s="27" t="s">
        <v>100</v>
      </c>
      <c r="H60" s="9">
        <v>-33.15</v>
      </c>
      <c r="I60" s="9">
        <v>-1.68</v>
      </c>
      <c r="J60" s="9"/>
      <c r="K60" s="9">
        <v>31.47</v>
      </c>
    </row>
    <row r="61" spans="1:11" x14ac:dyDescent="0.25">
      <c r="G61" s="27" t="s">
        <v>101</v>
      </c>
      <c r="H61" s="9">
        <v>-51.95</v>
      </c>
      <c r="I61" s="9">
        <v>-13.12</v>
      </c>
      <c r="J61" s="9"/>
      <c r="K61" s="9">
        <v>38.83</v>
      </c>
    </row>
    <row r="62" spans="1:11" x14ac:dyDescent="0.25">
      <c r="G62" s="27" t="s">
        <v>102</v>
      </c>
      <c r="H62" s="9">
        <v>-69.95</v>
      </c>
      <c r="I62" s="9">
        <v>-27.51</v>
      </c>
      <c r="J62" s="9"/>
      <c r="K62" s="9">
        <v>42.44</v>
      </c>
    </row>
    <row r="63" spans="1:11" x14ac:dyDescent="0.25">
      <c r="G63" s="27" t="s">
        <v>103</v>
      </c>
      <c r="H63" s="9">
        <v>-90.95</v>
      </c>
      <c r="I63" s="9">
        <v>-48.51</v>
      </c>
      <c r="J63" s="9"/>
      <c r="K63" s="27">
        <v>42.44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-35.94</v>
      </c>
      <c r="I65" s="9">
        <v>-12.91</v>
      </c>
      <c r="J65" s="9"/>
      <c r="K65" s="9">
        <v>23.03</v>
      </c>
    </row>
    <row r="66" spans="7:11" x14ac:dyDescent="0.25">
      <c r="G66" s="27" t="s">
        <v>105</v>
      </c>
      <c r="H66" s="9">
        <v>-78.34</v>
      </c>
      <c r="I66" s="9">
        <v>-52.18</v>
      </c>
      <c r="J66" s="9"/>
      <c r="K66" s="9">
        <v>26.16</v>
      </c>
    </row>
    <row r="67" spans="7:11" x14ac:dyDescent="0.25">
      <c r="G67" s="27" t="s">
        <v>106</v>
      </c>
      <c r="H67" s="9">
        <v>-124.54</v>
      </c>
      <c r="I67" s="9">
        <v>-97.97</v>
      </c>
      <c r="J67" s="9"/>
      <c r="K67" s="9">
        <v>26.57</v>
      </c>
    </row>
    <row r="68" spans="7:11" x14ac:dyDescent="0.25">
      <c r="G68" s="27" t="s">
        <v>107</v>
      </c>
      <c r="H68" s="9">
        <v>-223.94</v>
      </c>
      <c r="I68" s="9">
        <v>-207.37</v>
      </c>
      <c r="J68" s="9"/>
      <c r="K68" s="9">
        <v>26.57</v>
      </c>
    </row>
  </sheetData>
  <phoneticPr fontId="19" type="noConversion"/>
  <pageMargins left="0.7" right="0.7" top="0.75" bottom="0.75" header="0.3" footer="0.3"/>
  <pageSetup paperSize="9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A46" workbookViewId="0">
      <selection activeCell="I24" sqref="I2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11446943.720000001</v>
      </c>
      <c r="D3" s="6" t="s">
        <v>2</v>
      </c>
      <c r="E3" s="7">
        <v>14144039.15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19196948.440000001</v>
      </c>
      <c r="D4" s="6" t="s">
        <v>7</v>
      </c>
      <c r="E4" s="26">
        <v>4622671.1500000004</v>
      </c>
      <c r="H4" s="6" t="s">
        <v>81</v>
      </c>
      <c r="I4" s="9">
        <v>15</v>
      </c>
      <c r="J4" s="9">
        <v>-2</v>
      </c>
    </row>
    <row r="5" spans="1:10" x14ac:dyDescent="0.25">
      <c r="A5" s="6" t="s">
        <v>9</v>
      </c>
      <c r="B5" s="5">
        <f>B4+B6</f>
        <v>110649457.17</v>
      </c>
      <c r="D5" s="6" t="s">
        <v>10</v>
      </c>
      <c r="E5" s="5">
        <v>9521368</v>
      </c>
      <c r="H5" s="6" t="s">
        <v>87</v>
      </c>
      <c r="I5" s="9">
        <v>14</v>
      </c>
      <c r="J5" s="9">
        <v>0</v>
      </c>
    </row>
    <row r="6" spans="1:10" x14ac:dyDescent="0.25">
      <c r="A6" s="6" t="s">
        <v>7</v>
      </c>
      <c r="B6" s="5">
        <v>91452508.730000004</v>
      </c>
      <c r="D6" s="6" t="s">
        <v>12</v>
      </c>
      <c r="E6" s="5"/>
      <c r="H6" s="6" t="s">
        <v>15</v>
      </c>
      <c r="I6" s="9">
        <v>0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2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491.2</v>
      </c>
      <c r="G8" s="6"/>
      <c r="H8" s="6"/>
      <c r="I8" s="9"/>
    </row>
    <row r="9" spans="1:10" x14ac:dyDescent="0.25">
      <c r="A9" s="6" t="s">
        <v>18</v>
      </c>
      <c r="B9" s="5">
        <v>5565.01</v>
      </c>
      <c r="D9" s="6" t="s">
        <v>19</v>
      </c>
      <c r="E9" s="10">
        <v>468</v>
      </c>
      <c r="H9" s="6"/>
    </row>
    <row r="10" spans="1:10" x14ac:dyDescent="0.25">
      <c r="A10" s="6" t="s">
        <v>20</v>
      </c>
      <c r="B10" s="5">
        <v>80000000</v>
      </c>
      <c r="D10" s="6" t="s">
        <v>21</v>
      </c>
      <c r="E10" s="5">
        <f>E8+'20180704_Open'!E10</f>
        <v>23476.000000000004</v>
      </c>
      <c r="G10" s="6"/>
      <c r="H10" s="6" t="s">
        <v>22</v>
      </c>
      <c r="I10" s="10">
        <f>SUM(I4:I7)</f>
        <v>31</v>
      </c>
    </row>
    <row r="11" spans="1:10" x14ac:dyDescent="0.25">
      <c r="A11" s="6" t="s">
        <v>23</v>
      </c>
      <c r="B11" s="5">
        <f>B9+'20180704_Open'!B11</f>
        <v>194010.04</v>
      </c>
      <c r="D11" s="6"/>
      <c r="E11" s="5"/>
      <c r="G11" s="6"/>
      <c r="H11" s="6" t="s">
        <v>24</v>
      </c>
      <c r="I11" s="10">
        <f>SUM(J4:J7)</f>
        <v>-6</v>
      </c>
    </row>
    <row r="12" spans="1:10" x14ac:dyDescent="0.25">
      <c r="A12" s="6" t="s">
        <v>16</v>
      </c>
      <c r="B12" s="7">
        <v>1608.59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B12+'20180704_Open'!B13</f>
        <v>42173.399999999994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1495455.39</v>
      </c>
    </row>
    <row r="18" spans="1:14" x14ac:dyDescent="0.25">
      <c r="G18" s="6" t="s">
        <v>10</v>
      </c>
      <c r="H18" s="5"/>
      <c r="I18" s="11">
        <v>3161547</v>
      </c>
    </row>
    <row r="19" spans="1:14" x14ac:dyDescent="0.25">
      <c r="A19" s="5"/>
      <c r="G19" s="6" t="s">
        <v>35</v>
      </c>
      <c r="H19" s="5"/>
      <c r="I19" s="11">
        <f>I17+I18-I16</f>
        <v>-2071814.25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10674.06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10804.74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130.68</v>
      </c>
    </row>
    <row r="26" spans="1:14" x14ac:dyDescent="0.25">
      <c r="A26" s="6" t="s">
        <v>44</v>
      </c>
      <c r="B26" s="5">
        <f>B4+E5+I18</f>
        <v>31879863.440000001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76454.14</v>
      </c>
    </row>
    <row r="28" spans="1:14" x14ac:dyDescent="0.25">
      <c r="A28" s="6" t="s">
        <v>48</v>
      </c>
      <c r="B28" s="5">
        <f>B12+E8+I25</f>
        <v>2230.4699999999998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/>
      <c r="D34" s="6" t="s">
        <v>53</v>
      </c>
      <c r="E34" s="5">
        <v>988719</v>
      </c>
      <c r="G34" s="6" t="s">
        <v>84</v>
      </c>
      <c r="H34" s="23">
        <v>28.08</v>
      </c>
      <c r="I34" s="6" t="s">
        <v>56</v>
      </c>
      <c r="J34" s="23">
        <v>26.45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/>
      <c r="D35" s="6" t="s">
        <v>55</v>
      </c>
      <c r="E35" s="15">
        <v>496495</v>
      </c>
      <c r="G35" s="6" t="s">
        <v>88</v>
      </c>
      <c r="H35" s="23">
        <v>26.08</v>
      </c>
      <c r="I35" s="6" t="s">
        <v>84</v>
      </c>
      <c r="J35" s="23">
        <v>24.9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3093</v>
      </c>
      <c r="G36" s="6" t="s">
        <v>58</v>
      </c>
      <c r="H36" s="23">
        <v>25.21</v>
      </c>
      <c r="I36" s="6" t="s">
        <v>58</v>
      </c>
      <c r="J36" s="23">
        <v>24.57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-3528</v>
      </c>
      <c r="G37" s="6" t="s">
        <v>76</v>
      </c>
      <c r="H37" s="23">
        <v>24.93</v>
      </c>
      <c r="I37" s="6" t="s">
        <v>76</v>
      </c>
      <c r="J37" s="23">
        <v>24.78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3733036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28447</v>
      </c>
      <c r="G41" s="6" t="s">
        <v>88</v>
      </c>
      <c r="H41" s="22">
        <v>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23651</v>
      </c>
      <c r="G42" s="6" t="s">
        <v>58</v>
      </c>
      <c r="H42" s="22">
        <v>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/>
      <c r="D43" s="6" t="s">
        <v>67</v>
      </c>
      <c r="E43" s="5">
        <v>4796</v>
      </c>
      <c r="G43" s="6" t="s">
        <v>76</v>
      </c>
      <c r="H43" s="22">
        <v>7.0000000000000001E-3</v>
      </c>
    </row>
    <row r="44" spans="1:23" x14ac:dyDescent="0.25">
      <c r="A44" s="6" t="s">
        <v>88</v>
      </c>
      <c r="B44" s="13"/>
      <c r="D44" s="6" t="s">
        <v>71</v>
      </c>
      <c r="E44" s="5">
        <f>E40-E45</f>
        <v>1102786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D46" s="6" t="s">
        <v>86</v>
      </c>
      <c r="E46" s="5">
        <v>3773865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D47" s="6" t="s">
        <v>89</v>
      </c>
      <c r="E47" s="5">
        <f>E46-E45</f>
        <v>1143615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-20</v>
      </c>
      <c r="J48" s="13">
        <v>-43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-13</v>
      </c>
      <c r="I49" s="13">
        <v>-38</v>
      </c>
      <c r="J49" s="13">
        <v>-81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-11</v>
      </c>
      <c r="I50" s="13">
        <v>-59</v>
      </c>
      <c r="J50" s="13">
        <v>-185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9930.2999999999993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115</v>
      </c>
      <c r="E54" s="29">
        <f>SUM(E51:E53)</f>
        <v>69899.63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-22.43</v>
      </c>
      <c r="I55" s="9">
        <v>-0.81</v>
      </c>
      <c r="J55" s="9">
        <v>-22.4</v>
      </c>
      <c r="K55" s="9">
        <v>21.62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-29.63</v>
      </c>
      <c r="I56" s="9">
        <v>-1.37</v>
      </c>
      <c r="J56" s="9">
        <v>-22.9</v>
      </c>
      <c r="K56" s="9">
        <v>28.26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-34.43</v>
      </c>
      <c r="I57" s="9">
        <v>-1.63</v>
      </c>
      <c r="J57" s="9">
        <v>-23.2</v>
      </c>
      <c r="K57" s="9">
        <v>32.799999999999997</v>
      </c>
    </row>
    <row r="58" spans="1:11" x14ac:dyDescent="0.25">
      <c r="D58" s="14" t="s">
        <v>111</v>
      </c>
      <c r="E58" s="29">
        <v>364618.08</v>
      </c>
      <c r="G58" s="27" t="s">
        <v>99</v>
      </c>
      <c r="H58" s="9">
        <v>-33.630000000000003</v>
      </c>
      <c r="I58" s="9">
        <v>0.78</v>
      </c>
      <c r="J58" s="9">
        <v>-20.8</v>
      </c>
      <c r="K58" s="9">
        <v>34.409999999999997</v>
      </c>
    </row>
    <row r="59" spans="1:11" x14ac:dyDescent="0.25">
      <c r="D59" s="14" t="s">
        <v>114</v>
      </c>
      <c r="E59" s="29">
        <f>SUM(E56:E58)</f>
        <v>921583.8</v>
      </c>
      <c r="H59" s="9"/>
      <c r="J59" s="9"/>
      <c r="K59" s="9"/>
    </row>
    <row r="60" spans="1:11" x14ac:dyDescent="0.25">
      <c r="G60" s="27" t="s">
        <v>100</v>
      </c>
      <c r="H60" s="9">
        <v>-33.15</v>
      </c>
      <c r="I60" s="9">
        <v>-1.68</v>
      </c>
      <c r="J60" s="9"/>
      <c r="K60" s="9">
        <v>31.47</v>
      </c>
    </row>
    <row r="61" spans="1:11" x14ac:dyDescent="0.25">
      <c r="G61" s="27" t="s">
        <v>101</v>
      </c>
      <c r="H61" s="9">
        <v>-51.95</v>
      </c>
      <c r="I61" s="9">
        <v>-13.12</v>
      </c>
      <c r="J61" s="9"/>
      <c r="K61" s="9">
        <v>38.83</v>
      </c>
    </row>
    <row r="62" spans="1:11" x14ac:dyDescent="0.25">
      <c r="G62" s="27" t="s">
        <v>102</v>
      </c>
      <c r="H62" s="9">
        <v>-69.95</v>
      </c>
      <c r="I62" s="9">
        <v>-27.51</v>
      </c>
      <c r="J62" s="9"/>
      <c r="K62" s="9">
        <v>42.44</v>
      </c>
    </row>
    <row r="63" spans="1:11" x14ac:dyDescent="0.25">
      <c r="G63" s="27" t="s">
        <v>103</v>
      </c>
      <c r="H63" s="9">
        <v>-90.95</v>
      </c>
      <c r="I63" s="9">
        <v>-48.51</v>
      </c>
      <c r="J63" s="9"/>
      <c r="K63" s="27">
        <v>42.44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-35.94</v>
      </c>
      <c r="I65" s="9">
        <v>-12.91</v>
      </c>
      <c r="J65" s="9"/>
      <c r="K65" s="9">
        <v>23.03</v>
      </c>
    </row>
    <row r="66" spans="7:11" x14ac:dyDescent="0.25">
      <c r="G66" s="27" t="s">
        <v>105</v>
      </c>
      <c r="H66" s="9">
        <v>-78.34</v>
      </c>
      <c r="I66" s="9">
        <v>-52.18</v>
      </c>
      <c r="J66" s="9"/>
      <c r="K66" s="9">
        <v>26.16</v>
      </c>
    </row>
    <row r="67" spans="7:11" x14ac:dyDescent="0.25">
      <c r="G67" s="27" t="s">
        <v>106</v>
      </c>
      <c r="H67" s="9">
        <v>-124.54</v>
      </c>
      <c r="I67" s="9">
        <v>-97.97</v>
      </c>
      <c r="J67" s="9"/>
      <c r="K67" s="9">
        <v>26.57</v>
      </c>
    </row>
    <row r="68" spans="7:11" x14ac:dyDescent="0.25">
      <c r="G68" s="27" t="s">
        <v>107</v>
      </c>
      <c r="H68" s="9">
        <v>-223.94</v>
      </c>
      <c r="I68" s="9">
        <v>-207.37</v>
      </c>
      <c r="J68" s="9"/>
      <c r="K68" s="9">
        <v>26.57</v>
      </c>
    </row>
  </sheetData>
  <phoneticPr fontId="19" type="noConversion"/>
  <pageMargins left="0.7" right="0.7" top="0.75" bottom="0.75" header="0.3" footer="0.3"/>
  <pageSetup paperSize="9"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A13" workbookViewId="0">
      <selection activeCell="B27" sqref="B27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12237738.74</v>
      </c>
      <c r="D3" s="6" t="s">
        <v>2</v>
      </c>
      <c r="E3" s="7">
        <v>13856390.35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19565334.359999999</v>
      </c>
      <c r="D4" s="6" t="s">
        <v>7</v>
      </c>
      <c r="E4" s="26">
        <v>4357933.3499999996</v>
      </c>
      <c r="H4" s="6" t="s">
        <v>81</v>
      </c>
      <c r="I4" s="9">
        <v>15</v>
      </c>
      <c r="J4" s="9">
        <v>0</v>
      </c>
    </row>
    <row r="5" spans="1:10" x14ac:dyDescent="0.25">
      <c r="A5" s="6" t="s">
        <v>9</v>
      </c>
      <c r="B5" s="5">
        <f>B4+B6</f>
        <v>110809220.77</v>
      </c>
      <c r="D5" s="6" t="s">
        <v>10</v>
      </c>
      <c r="E5" s="5">
        <v>9498457</v>
      </c>
      <c r="H5" s="6" t="s">
        <v>87</v>
      </c>
      <c r="I5" s="9">
        <v>14</v>
      </c>
      <c r="J5" s="9">
        <v>0</v>
      </c>
    </row>
    <row r="6" spans="1:10" x14ac:dyDescent="0.25">
      <c r="A6" s="6" t="s">
        <v>7</v>
      </c>
      <c r="B6" s="5">
        <v>91243886.409999996</v>
      </c>
      <c r="D6" s="6" t="s">
        <v>12</v>
      </c>
      <c r="E6" s="5"/>
      <c r="H6" s="6" t="s">
        <v>15</v>
      </c>
      <c r="I6" s="9">
        <v>0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2342.4</v>
      </c>
      <c r="G8" s="6"/>
      <c r="H8" s="6"/>
      <c r="I8" s="9"/>
    </row>
    <row r="9" spans="1:10" x14ac:dyDescent="0.25">
      <c r="A9" s="6" t="s">
        <v>18</v>
      </c>
      <c r="B9" s="5">
        <v>6147.67</v>
      </c>
      <c r="D9" s="6" t="s">
        <v>19</v>
      </c>
      <c r="E9" s="10">
        <v>1328</v>
      </c>
      <c r="H9" s="6"/>
    </row>
    <row r="10" spans="1:10" x14ac:dyDescent="0.25">
      <c r="A10" s="6" t="s">
        <v>20</v>
      </c>
      <c r="B10" s="5">
        <v>79000000</v>
      </c>
      <c r="D10" s="6" t="s">
        <v>21</v>
      </c>
      <c r="E10" s="5">
        <f>E8+'20180703_Open'!E10</f>
        <v>22984.800000000003</v>
      </c>
      <c r="G10" s="6"/>
      <c r="H10" s="6" t="s">
        <v>22</v>
      </c>
      <c r="I10" s="10">
        <f>SUM(I4:I7)</f>
        <v>30</v>
      </c>
    </row>
    <row r="11" spans="1:10" x14ac:dyDescent="0.25">
      <c r="A11" s="6" t="s">
        <v>23</v>
      </c>
      <c r="B11" s="5">
        <f>B9+'20180703_Open'!B11</f>
        <v>188445.03</v>
      </c>
      <c r="D11" s="6"/>
      <c r="E11" s="5"/>
      <c r="G11" s="6"/>
      <c r="H11" s="6" t="s">
        <v>24</v>
      </c>
      <c r="I11" s="10">
        <f>SUM(J4:J7)</f>
        <v>-4</v>
      </c>
    </row>
    <row r="12" spans="1:10" x14ac:dyDescent="0.25">
      <c r="A12" s="6" t="s">
        <v>16</v>
      </c>
      <c r="B12" s="7">
        <v>1989.58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B12+'20180703_Open'!B13</f>
        <v>40564.81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1560492.07</v>
      </c>
    </row>
    <row r="18" spans="1:14" x14ac:dyDescent="0.25">
      <c r="G18" s="6" t="s">
        <v>10</v>
      </c>
      <c r="H18" s="5"/>
      <c r="I18" s="11">
        <v>3180663</v>
      </c>
    </row>
    <row r="19" spans="1:14" x14ac:dyDescent="0.25">
      <c r="A19" s="5"/>
      <c r="G19" s="6" t="s">
        <v>35</v>
      </c>
      <c r="H19" s="5"/>
      <c r="I19" s="11">
        <f>I17+I18-I16</f>
        <v>-1987661.5699999994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10415.66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10674.06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258.39999999999998</v>
      </c>
    </row>
    <row r="26" spans="1:14" x14ac:dyDescent="0.25">
      <c r="A26" s="6" t="s">
        <v>44</v>
      </c>
      <c r="B26" s="5">
        <f>B4+E5+I18</f>
        <v>32244454.359999999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74223.67</v>
      </c>
    </row>
    <row r="28" spans="1:14" x14ac:dyDescent="0.25">
      <c r="A28" s="6" t="s">
        <v>48</v>
      </c>
      <c r="B28" s="5">
        <f>B12+E8+I25</f>
        <v>4590.3799999999992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/>
      <c r="D34" s="6" t="s">
        <v>53</v>
      </c>
      <c r="E34" s="5">
        <v>867189</v>
      </c>
      <c r="G34" s="6" t="s">
        <v>84</v>
      </c>
      <c r="H34" s="23">
        <v>26.45</v>
      </c>
      <c r="I34" s="6" t="s">
        <v>56</v>
      </c>
      <c r="J34" s="23">
        <v>26.81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/>
      <c r="D35" s="6" t="s">
        <v>55</v>
      </c>
      <c r="E35" s="15">
        <v>499902</v>
      </c>
      <c r="G35" s="6" t="s">
        <v>88</v>
      </c>
      <c r="H35" s="23">
        <v>24.9</v>
      </c>
      <c r="I35" s="6" t="s">
        <v>84</v>
      </c>
      <c r="J35" s="23">
        <v>25.46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970</v>
      </c>
      <c r="G36" s="6" t="s">
        <v>58</v>
      </c>
      <c r="H36" s="23">
        <v>24.57</v>
      </c>
      <c r="I36" s="6" t="s">
        <v>58</v>
      </c>
      <c r="J36" s="23">
        <v>24.73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-4162</v>
      </c>
      <c r="G37" s="6" t="s">
        <v>76</v>
      </c>
      <c r="H37" s="23">
        <v>24.78</v>
      </c>
      <c r="I37" s="6" t="s">
        <v>76</v>
      </c>
      <c r="J37" s="23">
        <v>25.24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3704589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104810</v>
      </c>
      <c r="G41" s="6" t="s">
        <v>88</v>
      </c>
      <c r="H41" s="2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27677</v>
      </c>
      <c r="G42" s="6" t="s">
        <v>58</v>
      </c>
      <c r="H42" s="2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1735</v>
      </c>
      <c r="D43" s="6" t="s">
        <v>67</v>
      </c>
      <c r="E43" s="5">
        <v>77133</v>
      </c>
      <c r="G43" s="6" t="s">
        <v>76</v>
      </c>
      <c r="H43" s="22">
        <v>8.0000000000000002E-3</v>
      </c>
    </row>
    <row r="44" spans="1:23" x14ac:dyDescent="0.25">
      <c r="A44" s="6" t="s">
        <v>88</v>
      </c>
      <c r="B44" s="13">
        <v>280</v>
      </c>
      <c r="D44" s="6" t="s">
        <v>71</v>
      </c>
      <c r="E44" s="5">
        <f>E40-E45</f>
        <v>1074339</v>
      </c>
    </row>
    <row r="45" spans="1:23" x14ac:dyDescent="0.25">
      <c r="A45" s="6" t="s">
        <v>58</v>
      </c>
      <c r="B45" s="13">
        <v>1866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1568</v>
      </c>
      <c r="C46" s="5"/>
      <c r="D46" s="6" t="s">
        <v>86</v>
      </c>
      <c r="E46" s="5">
        <v>3749619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5449</v>
      </c>
      <c r="C47" s="18"/>
      <c r="D47" s="6" t="s">
        <v>89</v>
      </c>
      <c r="E47" s="5">
        <f>E46-E45</f>
        <v>1119369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-20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-12</v>
      </c>
      <c r="I49" s="13">
        <v>-36</v>
      </c>
      <c r="J49" s="13">
        <v>-81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-11</v>
      </c>
      <c r="I50" s="13">
        <v>-58</v>
      </c>
      <c r="J50" s="13">
        <v>-185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-26.38</v>
      </c>
      <c r="I54" s="9">
        <v>-4.76</v>
      </c>
      <c r="J54" s="9">
        <v>-25.8</v>
      </c>
      <c r="K54" s="9">
        <v>21.62</v>
      </c>
    </row>
    <row r="55" spans="1:11" x14ac:dyDescent="0.25">
      <c r="G55" s="27" t="s">
        <v>97</v>
      </c>
      <c r="H55" s="9">
        <v>-33.18</v>
      </c>
      <c r="I55" s="9">
        <v>-4.92</v>
      </c>
      <c r="J55" s="9">
        <v>-25.9</v>
      </c>
      <c r="K55" s="9">
        <v>28.26</v>
      </c>
    </row>
    <row r="56" spans="1:11" x14ac:dyDescent="0.25">
      <c r="G56" s="27" t="s">
        <v>98</v>
      </c>
      <c r="H56" s="9">
        <v>-36.979999999999997</v>
      </c>
      <c r="I56" s="9">
        <v>-4.18</v>
      </c>
      <c r="J56" s="9">
        <v>-25.2</v>
      </c>
      <c r="K56" s="9">
        <v>32.799999999999997</v>
      </c>
    </row>
    <row r="57" spans="1:11" x14ac:dyDescent="0.25">
      <c r="G57" s="27" t="s">
        <v>99</v>
      </c>
      <c r="H57" s="9">
        <v>-33.18</v>
      </c>
      <c r="I57" s="9">
        <v>1.23</v>
      </c>
      <c r="J57" s="9">
        <v>-19.8</v>
      </c>
      <c r="K57" s="9">
        <v>34.409999999999997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-13.01</v>
      </c>
      <c r="I59" s="9">
        <v>-13.01</v>
      </c>
      <c r="J59" s="9"/>
      <c r="K59" s="9">
        <v>31.47</v>
      </c>
    </row>
    <row r="60" spans="1:11" x14ac:dyDescent="0.25">
      <c r="G60" s="27" t="s">
        <v>101</v>
      </c>
      <c r="H60" s="9">
        <v>-26.05</v>
      </c>
      <c r="I60" s="9">
        <v>-26.05</v>
      </c>
      <c r="J60" s="9"/>
      <c r="K60" s="9">
        <v>38.83</v>
      </c>
    </row>
    <row r="61" spans="1:11" x14ac:dyDescent="0.25">
      <c r="G61" s="27" t="s">
        <v>102</v>
      </c>
      <c r="H61" s="9">
        <v>-36.840000000000003</v>
      </c>
      <c r="I61" s="9">
        <v>-36.840000000000003</v>
      </c>
      <c r="J61" s="9"/>
      <c r="K61" s="9">
        <v>42.44</v>
      </c>
    </row>
    <row r="62" spans="1:11" x14ac:dyDescent="0.25">
      <c r="G62" s="27" t="s">
        <v>103</v>
      </c>
      <c r="H62" s="9">
        <v>-64.040000000000006</v>
      </c>
      <c r="I62" s="9">
        <v>-64.040000000000006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-30</v>
      </c>
      <c r="I64" s="9">
        <v>-30.1</v>
      </c>
      <c r="J64" s="9"/>
      <c r="K64" s="9">
        <v>23.03</v>
      </c>
    </row>
    <row r="65" spans="7:11" x14ac:dyDescent="0.25">
      <c r="G65" s="27" t="s">
        <v>105</v>
      </c>
      <c r="H65" s="9">
        <v>-66.17</v>
      </c>
      <c r="I65" s="9">
        <v>-66.17</v>
      </c>
      <c r="J65" s="9"/>
      <c r="K65" s="9">
        <v>26.16</v>
      </c>
    </row>
    <row r="66" spans="7:11" x14ac:dyDescent="0.25">
      <c r="G66" s="27" t="s">
        <v>106</v>
      </c>
      <c r="H66" s="9">
        <v>-108.16</v>
      </c>
      <c r="I66" s="9">
        <v>-108.16</v>
      </c>
      <c r="J66" s="9"/>
      <c r="K66" s="9">
        <v>26.57</v>
      </c>
    </row>
    <row r="67" spans="7:11" x14ac:dyDescent="0.25">
      <c r="G67" s="27" t="s">
        <v>107</v>
      </c>
      <c r="H67" s="9">
        <v>-210.56</v>
      </c>
      <c r="I67" s="9">
        <v>-210.56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C16" workbookViewId="0">
      <selection activeCell="I24" sqref="I2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9373455.8000000007</v>
      </c>
      <c r="D3" s="6" t="s">
        <v>2</v>
      </c>
      <c r="E3" s="7">
        <v>16076507.75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33486512.59</v>
      </c>
      <c r="D4" s="6" t="s">
        <v>7</v>
      </c>
      <c r="E4" s="26">
        <v>8978704.75</v>
      </c>
      <c r="H4" s="6" t="s">
        <v>81</v>
      </c>
      <c r="I4" s="9">
        <v>17</v>
      </c>
      <c r="J4" s="9">
        <v>0</v>
      </c>
    </row>
    <row r="5" spans="1:10" x14ac:dyDescent="0.25">
      <c r="A5" s="6" t="s">
        <v>9</v>
      </c>
      <c r="B5" s="5">
        <f>B4+B6</f>
        <v>106866476.01000001</v>
      </c>
      <c r="D5" s="6" t="s">
        <v>10</v>
      </c>
      <c r="E5" s="5">
        <v>7097803</v>
      </c>
      <c r="H5" s="6" t="s">
        <v>87</v>
      </c>
      <c r="I5" s="9">
        <v>7</v>
      </c>
      <c r="J5" s="9">
        <v>0</v>
      </c>
    </row>
    <row r="6" spans="1:10" x14ac:dyDescent="0.25">
      <c r="A6" s="6" t="s">
        <v>7</v>
      </c>
      <c r="B6" s="5">
        <v>73379963.420000002</v>
      </c>
      <c r="D6" s="6" t="s">
        <v>12</v>
      </c>
      <c r="E6" s="5"/>
      <c r="H6" s="6" t="s">
        <v>15</v>
      </c>
      <c r="I6" s="9">
        <v>0</v>
      </c>
      <c r="J6" s="9">
        <v>-3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2504</v>
      </c>
      <c r="G8" s="6"/>
      <c r="H8" s="6"/>
      <c r="I8" s="9"/>
    </row>
    <row r="9" spans="1:10" x14ac:dyDescent="0.25">
      <c r="A9" s="6" t="s">
        <v>18</v>
      </c>
      <c r="B9" s="5">
        <v>6507.62</v>
      </c>
      <c r="D9" s="6" t="s">
        <v>19</v>
      </c>
      <c r="E9" s="10">
        <v>2107</v>
      </c>
      <c r="H9" s="6"/>
    </row>
    <row r="10" spans="1:10" x14ac:dyDescent="0.25">
      <c r="A10" s="6" t="s">
        <v>20</v>
      </c>
      <c r="B10" s="5">
        <v>64000000</v>
      </c>
      <c r="D10" s="6" t="s">
        <v>21</v>
      </c>
      <c r="E10" s="5">
        <f>E8+'20180702_Open'!E10</f>
        <v>20642.400000000001</v>
      </c>
      <c r="G10" s="6"/>
      <c r="H10" s="6" t="s">
        <v>22</v>
      </c>
      <c r="I10" s="10">
        <f>SUM(I4:I7)</f>
        <v>25</v>
      </c>
    </row>
    <row r="11" spans="1:10" x14ac:dyDescent="0.25">
      <c r="A11" s="6" t="s">
        <v>23</v>
      </c>
      <c r="B11" s="5">
        <f>B9+'20180702_Open'!B11</f>
        <v>182297.36</v>
      </c>
      <c r="D11" s="6"/>
      <c r="E11" s="5"/>
      <c r="G11" s="6"/>
      <c r="H11" s="6" t="s">
        <v>24</v>
      </c>
      <c r="I11" s="10">
        <f>SUM(J4:J7)</f>
        <v>-5</v>
      </c>
    </row>
    <row r="12" spans="1:10" x14ac:dyDescent="0.25">
      <c r="A12" s="6" t="s">
        <v>16</v>
      </c>
      <c r="B12" s="7">
        <v>2234.42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B12+'20180702_Open'!B13</f>
        <v>38575.229999999996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1949757.47</v>
      </c>
    </row>
    <row r="18" spans="1:14" x14ac:dyDescent="0.25">
      <c r="G18" s="6" t="s">
        <v>10</v>
      </c>
      <c r="H18" s="5"/>
      <c r="I18" s="11">
        <v>2644092</v>
      </c>
    </row>
    <row r="19" spans="1:14" x14ac:dyDescent="0.25">
      <c r="A19" s="5"/>
      <c r="G19" s="6" t="s">
        <v>35</v>
      </c>
      <c r="H19" s="5"/>
      <c r="I19" s="11">
        <f>I17+I18-I16</f>
        <v>-2134967.17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9916.16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10415.66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499.5</v>
      </c>
    </row>
    <row r="26" spans="1:14" x14ac:dyDescent="0.25">
      <c r="A26" s="6" t="s">
        <v>44</v>
      </c>
      <c r="B26" s="5">
        <f>B4+E5+I18</f>
        <v>43228407.590000004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69633.289999999994</v>
      </c>
    </row>
    <row r="28" spans="1:14" x14ac:dyDescent="0.25">
      <c r="A28" s="6" t="s">
        <v>48</v>
      </c>
      <c r="B28" s="5">
        <f>B12+E8+I25</f>
        <v>5237.92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1735</v>
      </c>
      <c r="D34" s="6" t="s">
        <v>53</v>
      </c>
      <c r="E34" s="5">
        <v>366702</v>
      </c>
      <c r="G34" s="6" t="s">
        <v>84</v>
      </c>
      <c r="H34" s="23">
        <v>26.81</v>
      </c>
      <c r="I34" s="6" t="s">
        <v>56</v>
      </c>
      <c r="J34" s="23">
        <v>21.49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280</v>
      </c>
      <c r="D35" s="6" t="s">
        <v>55</v>
      </c>
      <c r="E35" s="15">
        <v>527620</v>
      </c>
      <c r="G35" s="6" t="s">
        <v>88</v>
      </c>
      <c r="H35" s="23">
        <v>25.46</v>
      </c>
      <c r="I35" s="6" t="s">
        <v>84</v>
      </c>
      <c r="J35" s="23">
        <v>21.71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1866</v>
      </c>
      <c r="D36" s="6" t="s">
        <v>57</v>
      </c>
      <c r="E36" s="15">
        <v>3098</v>
      </c>
      <c r="G36" s="6" t="s">
        <v>58</v>
      </c>
      <c r="H36" s="23">
        <v>24.73</v>
      </c>
      <c r="I36" s="6" t="s">
        <v>58</v>
      </c>
      <c r="J36" s="23">
        <v>21.3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1568</v>
      </c>
      <c r="D37" s="6" t="s">
        <v>59</v>
      </c>
      <c r="E37" s="5">
        <v>-4844</v>
      </c>
      <c r="G37" s="6" t="s">
        <v>76</v>
      </c>
      <c r="H37" s="23">
        <v>25.24</v>
      </c>
      <c r="I37" s="6" t="s">
        <v>76</v>
      </c>
      <c r="J37" s="23">
        <v>21.49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5449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2539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-2910</v>
      </c>
      <c r="D40" s="6" t="s">
        <v>64</v>
      </c>
      <c r="E40" s="5">
        <v>3599779</v>
      </c>
      <c r="G40" s="6" t="s">
        <v>84</v>
      </c>
      <c r="H40" s="22">
        <v>-2E-3</v>
      </c>
    </row>
    <row r="41" spans="1:23" s="3" customFormat="1" x14ac:dyDescent="0.25">
      <c r="A41" s="2"/>
      <c r="B41" s="2"/>
      <c r="D41" s="6" t="s">
        <v>65</v>
      </c>
      <c r="E41" s="5">
        <v>200557</v>
      </c>
      <c r="G41" s="6" t="s">
        <v>88</v>
      </c>
      <c r="H41" s="22">
        <v>-2E-3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-143584</v>
      </c>
      <c r="G42" s="6" t="s">
        <v>58</v>
      </c>
      <c r="H42" s="22">
        <v>3.0000000000000001E-3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/>
      <c r="D43" s="6" t="s">
        <v>67</v>
      </c>
      <c r="E43" s="5">
        <v>344141</v>
      </c>
      <c r="G43" s="6" t="s">
        <v>76</v>
      </c>
      <c r="H43" s="22">
        <v>0.01</v>
      </c>
    </row>
    <row r="44" spans="1:23" x14ac:dyDescent="0.25">
      <c r="A44" s="6" t="s">
        <v>88</v>
      </c>
      <c r="B44" s="13"/>
      <c r="D44" s="6" t="s">
        <v>71</v>
      </c>
      <c r="E44" s="5">
        <f>E40-E45</f>
        <v>969529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D46" s="6" t="s">
        <v>86</v>
      </c>
      <c r="E46" s="5">
        <v>3654718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D47" s="6" t="s">
        <v>89</v>
      </c>
      <c r="E47" s="5">
        <f>E46-E45</f>
        <v>1024468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-18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-9</v>
      </c>
      <c r="I49" s="13">
        <v>-35</v>
      </c>
      <c r="J49" s="13">
        <v>-75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-6</v>
      </c>
      <c r="I50" s="13">
        <v>-56</v>
      </c>
      <c r="J50" s="13">
        <v>-179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-41.98</v>
      </c>
      <c r="I54" s="9">
        <v>-20.36</v>
      </c>
      <c r="J54" s="9">
        <v>-16.2</v>
      </c>
      <c r="K54" s="9">
        <v>21.62</v>
      </c>
    </row>
    <row r="55" spans="1:11" x14ac:dyDescent="0.25">
      <c r="G55" s="27" t="s">
        <v>97</v>
      </c>
      <c r="H55" s="9">
        <v>-49.58</v>
      </c>
      <c r="I55" s="9">
        <v>-21.32</v>
      </c>
      <c r="J55" s="9">
        <v>-14.9</v>
      </c>
      <c r="K55" s="9">
        <v>28.26</v>
      </c>
    </row>
    <row r="56" spans="1:11" x14ac:dyDescent="0.25">
      <c r="G56" s="27" t="s">
        <v>98</v>
      </c>
      <c r="H56" s="9">
        <v>-53.78</v>
      </c>
      <c r="I56" s="9">
        <v>-20.98</v>
      </c>
      <c r="J56" s="9">
        <v>-11.4</v>
      </c>
      <c r="K56" s="9">
        <v>32.799999999999997</v>
      </c>
    </row>
    <row r="57" spans="1:11" x14ac:dyDescent="0.25">
      <c r="G57" s="27" t="s">
        <v>99</v>
      </c>
      <c r="H57" s="9">
        <v>-51.18</v>
      </c>
      <c r="I57" s="9">
        <v>-16.77</v>
      </c>
      <c r="J57" s="9">
        <v>-10.199999999999999</v>
      </c>
      <c r="K57" s="9">
        <v>34.409999999999997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-55.36</v>
      </c>
      <c r="I59" s="9">
        <v>-29.15</v>
      </c>
      <c r="J59" s="9"/>
      <c r="K59" s="9">
        <v>31.47</v>
      </c>
    </row>
    <row r="60" spans="1:11" x14ac:dyDescent="0.25">
      <c r="G60" s="27" t="s">
        <v>101</v>
      </c>
      <c r="H60" s="9">
        <v>-74.36</v>
      </c>
      <c r="I60" s="9">
        <v>-41.43</v>
      </c>
      <c r="J60" s="9"/>
      <c r="K60" s="9">
        <v>38.83</v>
      </c>
    </row>
    <row r="61" spans="1:11" x14ac:dyDescent="0.25">
      <c r="G61" s="27" t="s">
        <v>102</v>
      </c>
      <c r="H61" s="9">
        <v>-93.76</v>
      </c>
      <c r="I61" s="9">
        <v>-57.08</v>
      </c>
      <c r="J61" s="9"/>
      <c r="K61" s="9">
        <v>42.44</v>
      </c>
    </row>
    <row r="62" spans="1:11" x14ac:dyDescent="0.25">
      <c r="G62" s="27" t="s">
        <v>103</v>
      </c>
      <c r="H62" s="9">
        <v>-117.96</v>
      </c>
      <c r="I62" s="9">
        <v>-81.28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-38.78</v>
      </c>
      <c r="I64" s="9">
        <v>-17.22</v>
      </c>
      <c r="J64" s="9"/>
      <c r="K64" s="9">
        <v>23.03</v>
      </c>
    </row>
    <row r="65" spans="7:11" x14ac:dyDescent="0.25">
      <c r="G65" s="27" t="s">
        <v>105</v>
      </c>
      <c r="H65" s="9">
        <v>-92.38</v>
      </c>
      <c r="I65" s="9">
        <v>-68.31</v>
      </c>
      <c r="J65" s="9"/>
      <c r="K65" s="9">
        <v>26.16</v>
      </c>
    </row>
    <row r="66" spans="7:11" x14ac:dyDescent="0.25">
      <c r="G66" s="27" t="s">
        <v>106</v>
      </c>
      <c r="H66" s="9">
        <v>-127.78</v>
      </c>
      <c r="I66" s="9">
        <v>-103.23</v>
      </c>
      <c r="J66" s="9"/>
      <c r="K66" s="9">
        <v>26.57</v>
      </c>
    </row>
    <row r="67" spans="7:11" x14ac:dyDescent="0.25">
      <c r="G67" s="27" t="s">
        <v>107</v>
      </c>
      <c r="H67" s="9">
        <v>-227.78</v>
      </c>
      <c r="I67" s="9">
        <v>-203.23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D16" workbookViewId="0">
      <selection activeCell="E9" sqref="E9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6870475.6399999997</v>
      </c>
      <c r="D3" s="6" t="s">
        <v>2</v>
      </c>
      <c r="E3" s="7">
        <v>12624840.75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73848497.019999996</v>
      </c>
      <c r="D4" s="6" t="s">
        <v>7</v>
      </c>
      <c r="E4" s="26">
        <v>2563789.25</v>
      </c>
      <c r="H4" s="6" t="s">
        <v>81</v>
      </c>
      <c r="I4" s="9">
        <v>0</v>
      </c>
      <c r="J4" s="9">
        <v>0</v>
      </c>
    </row>
    <row r="5" spans="1:10" x14ac:dyDescent="0.25">
      <c r="A5" s="6" t="s">
        <v>9</v>
      </c>
      <c r="B5" s="5">
        <f>B4+B6</f>
        <v>112725524.44</v>
      </c>
      <c r="D5" s="6" t="s">
        <v>10</v>
      </c>
      <c r="E5" s="5">
        <v>9061051.5</v>
      </c>
      <c r="H5" s="6" t="s">
        <v>87</v>
      </c>
      <c r="I5" s="9">
        <v>0</v>
      </c>
      <c r="J5" s="9">
        <v>0</v>
      </c>
    </row>
    <row r="6" spans="1:10" x14ac:dyDescent="0.25">
      <c r="A6" s="6" t="s">
        <v>7</v>
      </c>
      <c r="B6" s="5">
        <v>38877027.420000002</v>
      </c>
      <c r="D6" s="6" t="s">
        <v>12</v>
      </c>
      <c r="E6" s="5"/>
      <c r="H6" s="6" t="s">
        <v>15</v>
      </c>
      <c r="I6" s="9">
        <v>0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0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462.4</v>
      </c>
      <c r="G8" s="6"/>
      <c r="H8" s="6"/>
      <c r="I8" s="9"/>
    </row>
    <row r="9" spans="1:10" x14ac:dyDescent="0.25">
      <c r="A9" s="6" t="s">
        <v>18</v>
      </c>
      <c r="B9" s="5">
        <v>6551.78</v>
      </c>
      <c r="D9" s="6" t="s">
        <v>19</v>
      </c>
      <c r="E9" s="10">
        <v>564</v>
      </c>
      <c r="H9" s="6"/>
    </row>
    <row r="10" spans="1:10" x14ac:dyDescent="0.25">
      <c r="A10" s="6" t="s">
        <v>20</v>
      </c>
      <c r="B10" s="5">
        <v>32000000</v>
      </c>
      <c r="D10" s="6" t="s">
        <v>21</v>
      </c>
      <c r="E10" s="5">
        <f>E8+'20180629_Open'!E10</f>
        <v>18138.400000000001</v>
      </c>
      <c r="G10" s="6"/>
      <c r="H10" s="6" t="s">
        <v>22</v>
      </c>
      <c r="I10" s="10">
        <f>SUM(I4:I7)</f>
        <v>0</v>
      </c>
    </row>
    <row r="11" spans="1:10" x14ac:dyDescent="0.25">
      <c r="A11" s="6" t="s">
        <v>23</v>
      </c>
      <c r="B11" s="5">
        <f>B9+'20180629_Open'!B11</f>
        <v>175789.74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1215.1300000000001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B12+'20180629_Open'!B13</f>
        <v>36340.81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9916.16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9916.16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82909548.519999996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64395.369999999995</v>
      </c>
    </row>
    <row r="28" spans="1:14" x14ac:dyDescent="0.25">
      <c r="A28" s="6" t="s">
        <v>48</v>
      </c>
      <c r="B28" s="5">
        <f>B12+E8+I25</f>
        <v>1677.5300000000002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/>
      <c r="D34" s="6" t="s">
        <v>53</v>
      </c>
      <c r="E34" s="5">
        <v>-2035096</v>
      </c>
      <c r="G34" s="6" t="s">
        <v>84</v>
      </c>
      <c r="H34" s="23">
        <v>21.49</v>
      </c>
      <c r="I34" s="6" t="s">
        <v>56</v>
      </c>
      <c r="J34" s="23">
        <v>23.32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/>
      <c r="D35" s="6" t="s">
        <v>55</v>
      </c>
      <c r="E35" s="15">
        <v>722742</v>
      </c>
      <c r="G35" s="6" t="s">
        <v>88</v>
      </c>
      <c r="H35" s="23">
        <v>21.71</v>
      </c>
      <c r="I35" s="6" t="s">
        <v>84</v>
      </c>
      <c r="J35" s="23">
        <v>23.16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10020</v>
      </c>
      <c r="G36" s="6" t="s">
        <v>58</v>
      </c>
      <c r="H36" s="23">
        <v>21.3</v>
      </c>
      <c r="I36" s="6" t="s">
        <v>58</v>
      </c>
      <c r="J36" s="23">
        <v>22.65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-6137</v>
      </c>
      <c r="G37" s="6" t="s">
        <v>76</v>
      </c>
      <c r="H37" s="23">
        <v>21.49</v>
      </c>
      <c r="I37" s="6" t="s">
        <v>76</v>
      </c>
      <c r="J37" s="23">
        <v>23.22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3399222</v>
      </c>
      <c r="G40" s="6" t="s">
        <v>84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19979</v>
      </c>
      <c r="G41" s="6" t="s">
        <v>88</v>
      </c>
      <c r="H41" s="22">
        <v>3.0000000000000001E-3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7449</v>
      </c>
      <c r="G42" s="6" t="s">
        <v>58</v>
      </c>
      <c r="H42" s="22">
        <v>8.9999999999999993E-3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2124</v>
      </c>
      <c r="D43" s="6" t="s">
        <v>67</v>
      </c>
      <c r="E43" s="5">
        <v>12530</v>
      </c>
      <c r="G43" s="6" t="s">
        <v>76</v>
      </c>
      <c r="H43" s="22">
        <v>0.02</v>
      </c>
    </row>
    <row r="44" spans="1:23" x14ac:dyDescent="0.25">
      <c r="A44" s="6" t="s">
        <v>84</v>
      </c>
      <c r="B44" s="13">
        <v>0</v>
      </c>
      <c r="D44" s="6" t="s">
        <v>71</v>
      </c>
      <c r="E44" s="5">
        <f>E40-E45</f>
        <v>768972</v>
      </c>
    </row>
    <row r="45" spans="1:23" x14ac:dyDescent="0.25">
      <c r="A45" s="6" t="s">
        <v>58</v>
      </c>
      <c r="B45" s="13">
        <v>2105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1693</v>
      </c>
      <c r="C46" s="5"/>
      <c r="D46" s="6" t="s">
        <v>86</v>
      </c>
      <c r="E46" s="5">
        <v>3663992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5922</v>
      </c>
      <c r="C47" s="18"/>
      <c r="D47" s="6" t="s">
        <v>89</v>
      </c>
      <c r="E47" s="5">
        <f>E46-E45</f>
        <v>1033742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-20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-5</v>
      </c>
      <c r="I49" s="13">
        <v>-37</v>
      </c>
      <c r="J49" s="13">
        <v>-75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-4</v>
      </c>
      <c r="I50" s="13">
        <v>-65</v>
      </c>
      <c r="J50" s="13">
        <v>-179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-22.71</v>
      </c>
      <c r="I54" s="9">
        <v>-1.0900000000000001</v>
      </c>
      <c r="J54" s="9">
        <v>-16.2</v>
      </c>
      <c r="K54" s="9">
        <v>21.62</v>
      </c>
    </row>
    <row r="55" spans="1:11" x14ac:dyDescent="0.25">
      <c r="G55" s="27" t="s">
        <v>97</v>
      </c>
      <c r="H55" s="9">
        <v>-28.11</v>
      </c>
      <c r="I55" s="9">
        <v>0.15</v>
      </c>
      <c r="J55" s="9">
        <v>-14.9</v>
      </c>
      <c r="K55" s="9">
        <v>28.26</v>
      </c>
    </row>
    <row r="56" spans="1:11" x14ac:dyDescent="0.25">
      <c r="G56" s="27" t="s">
        <v>98</v>
      </c>
      <c r="H56" s="9">
        <v>-29.11</v>
      </c>
      <c r="I56" s="9">
        <v>3.69</v>
      </c>
      <c r="J56" s="9">
        <v>-11.4</v>
      </c>
      <c r="K56" s="9">
        <v>32.799999999999997</v>
      </c>
    </row>
    <row r="57" spans="1:11" x14ac:dyDescent="0.25">
      <c r="G57" s="27" t="s">
        <v>99</v>
      </c>
      <c r="H57" s="9">
        <v>-29.51</v>
      </c>
      <c r="I57" s="9">
        <v>4.9000000000000004</v>
      </c>
      <c r="J57" s="9">
        <v>-10.199999999999999</v>
      </c>
      <c r="K57" s="9">
        <v>34.409999999999997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-33.78</v>
      </c>
      <c r="I59" s="9">
        <v>-2.31</v>
      </c>
      <c r="J59" s="9"/>
      <c r="K59" s="9">
        <v>31.47</v>
      </c>
    </row>
    <row r="60" spans="1:11" x14ac:dyDescent="0.25">
      <c r="G60" s="27" t="s">
        <v>101</v>
      </c>
      <c r="H60" s="9">
        <v>-53.78</v>
      </c>
      <c r="I60" s="9">
        <v>-14.96</v>
      </c>
      <c r="J60" s="9"/>
      <c r="K60" s="9">
        <v>38.83</v>
      </c>
    </row>
    <row r="61" spans="1:11" x14ac:dyDescent="0.25">
      <c r="G61" s="27" t="s">
        <v>102</v>
      </c>
      <c r="H61" s="9">
        <v>-71.78</v>
      </c>
      <c r="I61" s="9">
        <v>-29.34</v>
      </c>
      <c r="J61" s="9"/>
      <c r="K61" s="9">
        <v>42.44</v>
      </c>
    </row>
    <row r="62" spans="1:11" x14ac:dyDescent="0.25">
      <c r="G62" s="27" t="s">
        <v>103</v>
      </c>
      <c r="H62" s="9">
        <v>-100.98</v>
      </c>
      <c r="I62" s="9">
        <v>-58.54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-32.36</v>
      </c>
      <c r="I64" s="9">
        <v>-9.33</v>
      </c>
      <c r="J64" s="9"/>
      <c r="K64" s="9">
        <v>23.03</v>
      </c>
    </row>
    <row r="65" spans="7:11" x14ac:dyDescent="0.25">
      <c r="G65" s="27" t="s">
        <v>105</v>
      </c>
      <c r="H65" s="9">
        <v>-75.760000000000005</v>
      </c>
      <c r="I65" s="9">
        <v>-49.6</v>
      </c>
      <c r="J65" s="9"/>
      <c r="K65" s="9">
        <v>26.16</v>
      </c>
    </row>
    <row r="66" spans="7:11" x14ac:dyDescent="0.25">
      <c r="G66" s="27" t="s">
        <v>106</v>
      </c>
      <c r="H66" s="9">
        <v>-107.76</v>
      </c>
      <c r="I66" s="9">
        <v>-81.19</v>
      </c>
      <c r="J66" s="9"/>
      <c r="K66" s="9">
        <v>26.57</v>
      </c>
    </row>
    <row r="67" spans="7:11" x14ac:dyDescent="0.25">
      <c r="G67" s="27" t="s">
        <v>107</v>
      </c>
      <c r="H67" s="9">
        <v>-213.76</v>
      </c>
      <c r="I67" s="9">
        <v>-187.19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workbookViewId="0">
      <selection activeCell="D12" sqref="D12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11875258.970000001</v>
      </c>
      <c r="D3" s="6" t="s">
        <v>2</v>
      </c>
      <c r="E3" s="7">
        <v>14193475.15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70642774.340000004</v>
      </c>
      <c r="D4" s="6" t="s">
        <v>7</v>
      </c>
      <c r="E4" s="26">
        <v>6851442.0499999998</v>
      </c>
      <c r="H4" s="6" t="s">
        <v>81</v>
      </c>
      <c r="I4" s="9">
        <v>0</v>
      </c>
      <c r="J4" s="9">
        <v>0</v>
      </c>
    </row>
    <row r="5" spans="1:10" x14ac:dyDescent="0.25">
      <c r="A5" s="6" t="s">
        <v>9</v>
      </c>
      <c r="B5" s="5">
        <f>B4+B6</f>
        <v>109539352.63</v>
      </c>
      <c r="D5" s="6" t="s">
        <v>10</v>
      </c>
      <c r="E5" s="5">
        <v>7342033.0999999996</v>
      </c>
      <c r="H5" s="6" t="s">
        <v>87</v>
      </c>
      <c r="I5" s="9">
        <v>0</v>
      </c>
      <c r="J5" s="9">
        <v>0</v>
      </c>
    </row>
    <row r="6" spans="1:10" x14ac:dyDescent="0.25">
      <c r="A6" s="6" t="s">
        <v>7</v>
      </c>
      <c r="B6" s="5">
        <v>38896578.289999999</v>
      </c>
      <c r="D6" s="6" t="s">
        <v>12</v>
      </c>
      <c r="E6" s="5"/>
      <c r="H6" s="6" t="s">
        <v>15</v>
      </c>
      <c r="I6" s="9">
        <v>0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0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291.2</v>
      </c>
      <c r="G8" s="6"/>
      <c r="H8" s="6"/>
      <c r="I8" s="9"/>
    </row>
    <row r="9" spans="1:10" x14ac:dyDescent="0.25">
      <c r="A9" s="6" t="s">
        <v>18</v>
      </c>
      <c r="B9" s="5">
        <v>21319.32</v>
      </c>
      <c r="D9" s="6" t="s">
        <v>19</v>
      </c>
      <c r="E9" s="10">
        <v>368</v>
      </c>
      <c r="H9" s="6"/>
    </row>
    <row r="10" spans="1:10" x14ac:dyDescent="0.25">
      <c r="A10" s="6" t="s">
        <v>20</v>
      </c>
      <c r="B10" s="5">
        <v>27000000</v>
      </c>
      <c r="D10" s="6" t="s">
        <v>21</v>
      </c>
      <c r="E10" s="5">
        <f>E8+'20180628_Open'!E10</f>
        <v>17676</v>
      </c>
      <c r="G10" s="6"/>
      <c r="H10" s="6" t="s">
        <v>22</v>
      </c>
      <c r="I10" s="10">
        <f>SUM(I4:I7)</f>
        <v>0</v>
      </c>
    </row>
    <row r="11" spans="1:10" x14ac:dyDescent="0.25">
      <c r="A11" s="6" t="s">
        <v>23</v>
      </c>
      <c r="B11" s="5">
        <f>B9+'20180628_Open'!B11</f>
        <v>169237.96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1136.97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B12+'20180628_Open'!B13</f>
        <v>35125.68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28936396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9916.16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9916.16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150.43</v>
      </c>
    </row>
    <row r="26" spans="1:14" x14ac:dyDescent="0.25">
      <c r="A26" s="6" t="s">
        <v>44</v>
      </c>
      <c r="B26" s="5">
        <f>B4+E5+I18</f>
        <v>77984807.439999998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62717.84</v>
      </c>
    </row>
    <row r="28" spans="1:14" x14ac:dyDescent="0.25">
      <c r="A28" s="6" t="s">
        <v>48</v>
      </c>
      <c r="B28" s="5">
        <f>B12+E8+I25</f>
        <v>1578.6000000000001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/>
      <c r="D34" s="6" t="s">
        <v>53</v>
      </c>
      <c r="E34" s="5">
        <v>1093121</v>
      </c>
      <c r="G34" s="6" t="s">
        <v>84</v>
      </c>
      <c r="H34" s="23">
        <v>23.32</v>
      </c>
      <c r="I34" s="6" t="s">
        <v>56</v>
      </c>
      <c r="J34" s="23">
        <v>27.34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/>
      <c r="D35" s="6" t="s">
        <v>55</v>
      </c>
      <c r="E35" s="15">
        <v>564852</v>
      </c>
      <c r="G35" s="6" t="s">
        <v>88</v>
      </c>
      <c r="H35" s="23">
        <v>23.16</v>
      </c>
      <c r="I35" s="6" t="s">
        <v>84</v>
      </c>
      <c r="J35" s="23">
        <v>22.49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10059</v>
      </c>
      <c r="G36" s="6" t="s">
        <v>58</v>
      </c>
      <c r="H36" s="23">
        <v>22.65</v>
      </c>
      <c r="I36" s="6" t="s">
        <v>58</v>
      </c>
      <c r="J36" s="23">
        <v>21.87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-5761</v>
      </c>
      <c r="G37" s="6" t="s">
        <v>76</v>
      </c>
      <c r="H37" s="23">
        <v>23.22</v>
      </c>
      <c r="I37" s="6" t="s">
        <v>76</v>
      </c>
      <c r="J37" s="23">
        <v>22.5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3379243</v>
      </c>
      <c r="G40" s="6" t="s">
        <v>84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45864</v>
      </c>
      <c r="G41" s="6" t="s">
        <v>88</v>
      </c>
      <c r="H41" s="22">
        <v>4.0000000000000001E-3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15730</v>
      </c>
      <c r="G42" s="6" t="s">
        <v>58</v>
      </c>
      <c r="H42" s="22">
        <v>7.0000000000000001E-3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2124</v>
      </c>
      <c r="D43" s="6" t="s">
        <v>67</v>
      </c>
      <c r="E43" s="5">
        <v>30134</v>
      </c>
      <c r="G43" s="6" t="s">
        <v>76</v>
      </c>
      <c r="H43" s="22">
        <v>0.02</v>
      </c>
    </row>
    <row r="44" spans="1:23" x14ac:dyDescent="0.25">
      <c r="A44" s="6" t="s">
        <v>84</v>
      </c>
      <c r="B44" s="13">
        <v>0</v>
      </c>
      <c r="D44" s="6" t="s">
        <v>71</v>
      </c>
      <c r="E44" s="5">
        <f>E40-E45</f>
        <v>748993</v>
      </c>
    </row>
    <row r="45" spans="1:23" x14ac:dyDescent="0.25">
      <c r="A45" s="6" t="s">
        <v>58</v>
      </c>
      <c r="B45" s="13">
        <v>2105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1693</v>
      </c>
      <c r="C46" s="5"/>
      <c r="D46" s="6" t="s">
        <v>86</v>
      </c>
      <c r="E46" s="5">
        <v>3617122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5922</v>
      </c>
      <c r="C47" s="18"/>
      <c r="D47" s="6" t="s">
        <v>89</v>
      </c>
      <c r="E47" s="5">
        <f>E46-E45</f>
        <v>986872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-21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-8</v>
      </c>
      <c r="I49" s="13">
        <v>-44</v>
      </c>
      <c r="J49" s="13">
        <v>-81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-8</v>
      </c>
      <c r="I50" s="13">
        <v>-73</v>
      </c>
      <c r="J50" s="13">
        <v>-192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-19.579999999999998</v>
      </c>
      <c r="I54" s="9">
        <v>6.42</v>
      </c>
      <c r="J54" s="9">
        <v>-9.4</v>
      </c>
      <c r="K54" s="9">
        <v>26.19</v>
      </c>
    </row>
    <row r="55" spans="1:11" x14ac:dyDescent="0.25">
      <c r="G55" s="27" t="s">
        <v>97</v>
      </c>
      <c r="H55" s="9">
        <v>-28.18</v>
      </c>
      <c r="I55" s="9">
        <v>4.45</v>
      </c>
      <c r="J55" s="9">
        <v>-11.4</v>
      </c>
      <c r="K55" s="9">
        <v>32.83</v>
      </c>
    </row>
    <row r="56" spans="1:11" x14ac:dyDescent="0.25">
      <c r="G56" s="27" t="s">
        <v>98</v>
      </c>
      <c r="H56" s="9">
        <v>-29.78</v>
      </c>
      <c r="I56" s="9">
        <v>7.39</v>
      </c>
      <c r="J56" s="9">
        <v>-8.4</v>
      </c>
      <c r="K56" s="9">
        <v>37.369999999999997</v>
      </c>
    </row>
    <row r="57" spans="1:11" x14ac:dyDescent="0.25">
      <c r="G57" s="27" t="s">
        <v>99</v>
      </c>
      <c r="H57" s="9">
        <v>-28.78</v>
      </c>
      <c r="I57" s="9">
        <v>10</v>
      </c>
      <c r="J57" s="9">
        <v>-5.8</v>
      </c>
      <c r="K57" s="9">
        <v>38.979999999999997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-43.33</v>
      </c>
      <c r="I59" s="9">
        <v>-39.590000000000003</v>
      </c>
      <c r="J59" s="9"/>
      <c r="K59" s="9">
        <v>31.47</v>
      </c>
    </row>
    <row r="60" spans="1:11" x14ac:dyDescent="0.25">
      <c r="G60" s="27" t="s">
        <v>101</v>
      </c>
      <c r="H60" s="9">
        <v>-67.33</v>
      </c>
      <c r="I60" s="9">
        <v>-54.43</v>
      </c>
      <c r="J60" s="9"/>
      <c r="K60" s="9">
        <v>38.83</v>
      </c>
    </row>
    <row r="61" spans="1:11" x14ac:dyDescent="0.25">
      <c r="G61" s="27" t="s">
        <v>102</v>
      </c>
      <c r="H61" s="9">
        <v>-89.73</v>
      </c>
      <c r="I61" s="9">
        <v>-78.02</v>
      </c>
      <c r="J61" s="9"/>
      <c r="K61" s="9">
        <v>42.44</v>
      </c>
    </row>
    <row r="62" spans="1:11" x14ac:dyDescent="0.25">
      <c r="G62" s="27" t="s">
        <v>103</v>
      </c>
      <c r="H62" s="9">
        <v>-119.93</v>
      </c>
      <c r="I62" s="9">
        <v>-104.22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-47.91</v>
      </c>
      <c r="I64" s="9">
        <v>-85.47</v>
      </c>
      <c r="J64" s="9"/>
      <c r="K64" s="9">
        <v>23.03</v>
      </c>
    </row>
    <row r="65" spans="7:11" x14ac:dyDescent="0.25">
      <c r="G65" s="27" t="s">
        <v>105</v>
      </c>
      <c r="H65" s="9">
        <v>-89.11</v>
      </c>
      <c r="I65" s="9">
        <v>-123.34</v>
      </c>
      <c r="J65" s="9"/>
      <c r="K65" s="9">
        <v>26.16</v>
      </c>
    </row>
    <row r="66" spans="7:11" x14ac:dyDescent="0.25">
      <c r="G66" s="27" t="s">
        <v>106</v>
      </c>
      <c r="H66" s="9">
        <v>-129.51</v>
      </c>
      <c r="I66" s="9">
        <v>-165.93</v>
      </c>
      <c r="J66" s="9"/>
      <c r="K66" s="9">
        <v>26.57</v>
      </c>
    </row>
    <row r="67" spans="7:11" x14ac:dyDescent="0.25">
      <c r="G67" s="27" t="s">
        <v>107</v>
      </c>
      <c r="H67" s="9">
        <v>-255.11</v>
      </c>
      <c r="I67" s="9">
        <v>-272.33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workbookViewId="0">
      <selection activeCell="E13" sqref="E13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/>
      <c r="D3" s="6" t="s">
        <v>2</v>
      </c>
      <c r="E3" s="7"/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/>
      <c r="D4" s="6" t="s">
        <v>7</v>
      </c>
      <c r="E4" s="26"/>
      <c r="H4" s="6" t="s">
        <v>81</v>
      </c>
      <c r="I4" s="9">
        <v>2</v>
      </c>
      <c r="J4" s="9">
        <v>0</v>
      </c>
    </row>
    <row r="5" spans="1:10" x14ac:dyDescent="0.25">
      <c r="A5" s="6" t="s">
        <v>9</v>
      </c>
      <c r="B5" s="5">
        <f>B4+B6</f>
        <v>0</v>
      </c>
      <c r="D5" s="6" t="s">
        <v>10</v>
      </c>
      <c r="E5" s="5"/>
      <c r="H5" s="6" t="s">
        <v>87</v>
      </c>
      <c r="I5" s="9">
        <v>2</v>
      </c>
      <c r="J5" s="9">
        <v>0</v>
      </c>
    </row>
    <row r="6" spans="1:10" x14ac:dyDescent="0.25">
      <c r="A6" s="6" t="s">
        <v>7</v>
      </c>
      <c r="B6" s="5"/>
      <c r="D6" s="6" t="s">
        <v>12</v>
      </c>
      <c r="E6" s="5"/>
      <c r="H6" s="6" t="s">
        <v>15</v>
      </c>
      <c r="I6" s="9">
        <v>5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0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628.79999999999995</v>
      </c>
      <c r="G8" s="6"/>
      <c r="H8" s="6"/>
      <c r="I8" s="9"/>
    </row>
    <row r="9" spans="1:10" x14ac:dyDescent="0.25">
      <c r="A9" s="6" t="s">
        <v>18</v>
      </c>
      <c r="B9" s="5">
        <v>4629</v>
      </c>
      <c r="D9" s="6" t="s">
        <v>19</v>
      </c>
      <c r="E9" s="10">
        <v>879</v>
      </c>
      <c r="H9" s="6"/>
    </row>
    <row r="10" spans="1:10" x14ac:dyDescent="0.25">
      <c r="A10" s="6" t="s">
        <v>20</v>
      </c>
      <c r="B10" s="5"/>
      <c r="D10" s="6" t="s">
        <v>21</v>
      </c>
      <c r="E10" s="5">
        <f>E8+'20180627_Open'!E10</f>
        <v>17384.8</v>
      </c>
      <c r="G10" s="6"/>
      <c r="H10" s="6" t="s">
        <v>22</v>
      </c>
      <c r="I10" s="10">
        <f>SUM(I4:I7)</f>
        <v>9</v>
      </c>
    </row>
    <row r="11" spans="1:10" x14ac:dyDescent="0.25">
      <c r="A11" s="6" t="s">
        <v>23</v>
      </c>
      <c r="B11" s="5">
        <f>B9+'20180627_Open'!B11</f>
        <v>147918.63999999998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1611.38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B12+'20180627_Open'!B13</f>
        <v>33988.71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24419261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0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51373.509999999995</v>
      </c>
    </row>
    <row r="28" spans="1:14" x14ac:dyDescent="0.25">
      <c r="A28" s="6" t="s">
        <v>48</v>
      </c>
      <c r="B28" s="5">
        <f>B12+E8+I25</f>
        <v>2240.1800000000003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2124</v>
      </c>
      <c r="D34" s="6" t="s">
        <v>53</v>
      </c>
      <c r="E34" s="5">
        <v>1612677</v>
      </c>
      <c r="G34" s="6" t="s">
        <v>56</v>
      </c>
      <c r="H34" s="23">
        <v>27.34</v>
      </c>
      <c r="I34" s="6" t="s">
        <v>56</v>
      </c>
      <c r="J34" s="23">
        <v>24.55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0</v>
      </c>
      <c r="D35" s="6" t="s">
        <v>55</v>
      </c>
      <c r="E35" s="15">
        <v>627610</v>
      </c>
      <c r="G35" s="6" t="s">
        <v>84</v>
      </c>
      <c r="H35" s="23">
        <v>22.49</v>
      </c>
      <c r="I35" s="6" t="s">
        <v>84</v>
      </c>
      <c r="J35" s="23">
        <v>20.77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2105</v>
      </c>
      <c r="D36" s="6" t="s">
        <v>57</v>
      </c>
      <c r="E36" s="15">
        <v>10159</v>
      </c>
      <c r="G36" s="6" t="s">
        <v>58</v>
      </c>
      <c r="H36" s="23">
        <v>21.87</v>
      </c>
      <c r="I36" s="6" t="s">
        <v>58</v>
      </c>
      <c r="J36" s="23">
        <v>21.07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1693</v>
      </c>
      <c r="D37" s="6" t="s">
        <v>59</v>
      </c>
      <c r="E37" s="5">
        <v>-5871</v>
      </c>
      <c r="G37" s="6" t="s">
        <v>76</v>
      </c>
      <c r="H37" s="23">
        <v>22.5</v>
      </c>
      <c r="I37" s="6" t="s">
        <v>76</v>
      </c>
      <c r="J37" s="23">
        <v>21.62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5922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3333379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-18818</v>
      </c>
      <c r="G41" s="6" t="s">
        <v>84</v>
      </c>
      <c r="H41" s="22">
        <v>4.0000000000000001E-3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-43544</v>
      </c>
      <c r="G42" s="6" t="s">
        <v>58</v>
      </c>
      <c r="H42" s="22">
        <v>5.0000000000000001E-3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1288</v>
      </c>
      <c r="D43" s="6" t="s">
        <v>67</v>
      </c>
      <c r="E43" s="5">
        <v>24726</v>
      </c>
      <c r="G43" s="6" t="s">
        <v>76</v>
      </c>
      <c r="H43" s="22">
        <v>2.3E-2</v>
      </c>
    </row>
    <row r="44" spans="1:23" x14ac:dyDescent="0.25">
      <c r="A44" s="6" t="s">
        <v>84</v>
      </c>
      <c r="B44" s="13">
        <v>2114</v>
      </c>
      <c r="D44" s="6" t="s">
        <v>71</v>
      </c>
      <c r="E44" s="5">
        <f>E40-E45</f>
        <v>703129</v>
      </c>
    </row>
    <row r="45" spans="1:23" x14ac:dyDescent="0.25">
      <c r="A45" s="6" t="s">
        <v>58</v>
      </c>
      <c r="B45" s="13">
        <v>1880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1525</v>
      </c>
      <c r="C46" s="5"/>
      <c r="D46" s="6" t="s">
        <v>86</v>
      </c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6807</v>
      </c>
      <c r="C47" s="18"/>
      <c r="D47" s="6" t="s">
        <v>89</v>
      </c>
      <c r="E47" s="5">
        <f>E46-E45</f>
        <v>-2630250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-19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-7</v>
      </c>
      <c r="I49" s="13">
        <v>-36</v>
      </c>
      <c r="J49" s="13">
        <v>-87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-5</v>
      </c>
      <c r="I50" s="13">
        <v>-58</v>
      </c>
      <c r="J50" s="13">
        <v>-192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-37.64</v>
      </c>
      <c r="I54" s="9">
        <v>-11.64</v>
      </c>
      <c r="J54" s="9">
        <v>-24</v>
      </c>
      <c r="K54" s="9">
        <v>26.19</v>
      </c>
    </row>
    <row r="55" spans="1:11" x14ac:dyDescent="0.25">
      <c r="G55" s="27" t="s">
        <v>97</v>
      </c>
      <c r="H55" s="9">
        <v>-46.64</v>
      </c>
      <c r="I55" s="9">
        <v>-14.01</v>
      </c>
      <c r="J55" s="9">
        <v>-26.4</v>
      </c>
      <c r="K55" s="9">
        <v>32.83</v>
      </c>
    </row>
    <row r="56" spans="1:11" x14ac:dyDescent="0.25">
      <c r="G56" s="27" t="s">
        <v>98</v>
      </c>
      <c r="H56" s="9">
        <v>-46.24</v>
      </c>
      <c r="I56" s="9">
        <v>-9.07</v>
      </c>
      <c r="J56" s="9">
        <v>-21.4</v>
      </c>
      <c r="K56" s="9">
        <v>37.369999999999997</v>
      </c>
    </row>
    <row r="57" spans="1:11" x14ac:dyDescent="0.25">
      <c r="G57" s="27" t="s">
        <v>99</v>
      </c>
      <c r="H57" s="9">
        <v>-39.64</v>
      </c>
      <c r="I57" s="9">
        <v>-0.86</v>
      </c>
      <c r="J57" s="9">
        <v>-13.2</v>
      </c>
      <c r="K57" s="9">
        <v>38.979999999999997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-71.06</v>
      </c>
      <c r="I59" s="9">
        <v>-39.590000000000003</v>
      </c>
      <c r="J59" s="9"/>
      <c r="K59" s="9">
        <v>31.47</v>
      </c>
    </row>
    <row r="60" spans="1:11" x14ac:dyDescent="0.25">
      <c r="G60" s="27" t="s">
        <v>101</v>
      </c>
      <c r="H60" s="9">
        <v>-93.26</v>
      </c>
      <c r="I60" s="9">
        <v>-54.43</v>
      </c>
      <c r="J60" s="9"/>
      <c r="K60" s="9">
        <v>38.83</v>
      </c>
    </row>
    <row r="61" spans="1:11" x14ac:dyDescent="0.25">
      <c r="G61" s="27" t="s">
        <v>102</v>
      </c>
      <c r="H61" s="9">
        <v>-120.46</v>
      </c>
      <c r="I61" s="9">
        <v>-78.02</v>
      </c>
      <c r="J61" s="9"/>
      <c r="K61" s="9">
        <v>42.44</v>
      </c>
    </row>
    <row r="62" spans="1:11" x14ac:dyDescent="0.25">
      <c r="G62" s="27" t="s">
        <v>103</v>
      </c>
      <c r="H62" s="9">
        <v>-146.66</v>
      </c>
      <c r="I62" s="9">
        <v>-104.22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-85.47</v>
      </c>
      <c r="I64" s="9">
        <v>-85.47</v>
      </c>
      <c r="J64" s="9"/>
      <c r="K64" s="9">
        <v>23.03</v>
      </c>
    </row>
    <row r="65" spans="7:11" x14ac:dyDescent="0.25">
      <c r="G65" s="27" t="s">
        <v>105</v>
      </c>
      <c r="H65" s="9">
        <v>-123.34</v>
      </c>
      <c r="I65" s="9">
        <v>-123.34</v>
      </c>
      <c r="J65" s="9"/>
      <c r="K65" s="9">
        <v>26.16</v>
      </c>
    </row>
    <row r="66" spans="7:11" x14ac:dyDescent="0.25">
      <c r="G66" s="27" t="s">
        <v>106</v>
      </c>
      <c r="H66" s="9">
        <v>-166.93</v>
      </c>
      <c r="I66" s="9">
        <v>-165.93</v>
      </c>
      <c r="J66" s="9"/>
      <c r="K66" s="9">
        <v>26.57</v>
      </c>
    </row>
    <row r="67" spans="7:11" x14ac:dyDescent="0.25">
      <c r="G67" s="27" t="s">
        <v>107</v>
      </c>
      <c r="H67" s="9">
        <v>-272.33</v>
      </c>
      <c r="I67" s="9">
        <v>-272.33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A37" workbookViewId="0">
      <selection activeCell="E13" sqref="E13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10809513.970000001</v>
      </c>
      <c r="D3" s="6" t="s">
        <v>2</v>
      </c>
      <c r="E3" s="7">
        <v>15955868.58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59003937.719999999</v>
      </c>
      <c r="D4" s="6" t="s">
        <v>7</v>
      </c>
      <c r="E4" s="26">
        <v>6541443.0499999998</v>
      </c>
      <c r="H4" s="6" t="s">
        <v>81</v>
      </c>
      <c r="I4" s="9">
        <v>0</v>
      </c>
      <c r="J4" s="9">
        <v>0</v>
      </c>
    </row>
    <row r="5" spans="1:10" x14ac:dyDescent="0.25">
      <c r="A5" s="6" t="s">
        <v>9</v>
      </c>
      <c r="B5" s="5">
        <f>B4+B6</f>
        <v>104816700.06999999</v>
      </c>
      <c r="D5" s="6" t="s">
        <v>10</v>
      </c>
      <c r="E5" s="5">
        <v>9414425.5299999993</v>
      </c>
      <c r="H5" s="6" t="s">
        <v>87</v>
      </c>
      <c r="I5" s="9">
        <v>7</v>
      </c>
      <c r="J5" s="9">
        <v>0</v>
      </c>
    </row>
    <row r="6" spans="1:10" x14ac:dyDescent="0.25">
      <c r="A6" s="6" t="s">
        <v>7</v>
      </c>
      <c r="B6" s="5">
        <v>45812762.350000001</v>
      </c>
      <c r="D6" s="6" t="s">
        <v>12</v>
      </c>
      <c r="E6" s="5"/>
      <c r="H6" s="6" t="s">
        <v>15</v>
      </c>
      <c r="I6" s="9">
        <v>7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1220.8</v>
      </c>
      <c r="G8" s="6"/>
      <c r="H8" s="6"/>
      <c r="I8" s="9"/>
    </row>
    <row r="9" spans="1:10" x14ac:dyDescent="0.25">
      <c r="A9" s="6" t="s">
        <v>18</v>
      </c>
      <c r="B9" s="5">
        <v>3248.38</v>
      </c>
      <c r="D9" s="6" t="s">
        <v>19</v>
      </c>
      <c r="E9" s="10">
        <v>1396</v>
      </c>
      <c r="H9" s="6"/>
    </row>
    <row r="10" spans="1:10" x14ac:dyDescent="0.25">
      <c r="A10" s="6" t="s">
        <v>20</v>
      </c>
      <c r="B10" s="5"/>
      <c r="D10" s="6" t="s">
        <v>21</v>
      </c>
      <c r="E10" s="5">
        <f>E8+'20180626_Open'!E10</f>
        <v>16756</v>
      </c>
      <c r="G10" s="6"/>
      <c r="H10" s="6" t="s">
        <v>22</v>
      </c>
      <c r="I10" s="10">
        <f>SUM(I4:I7)</f>
        <v>14</v>
      </c>
    </row>
    <row r="11" spans="1:10" x14ac:dyDescent="0.25">
      <c r="A11" s="6" t="s">
        <v>23</v>
      </c>
      <c r="B11" s="5">
        <f>B9+'20180626_Open'!B11</f>
        <v>143289.63999999998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2230.1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B12+'20180626_Open'!B13</f>
        <v>32377.33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23414261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3969987.29</v>
      </c>
    </row>
    <row r="18" spans="1:14" x14ac:dyDescent="0.25">
      <c r="G18" s="6" t="s">
        <v>10</v>
      </c>
      <c r="H18" s="5"/>
      <c r="I18" s="11">
        <v>1551123</v>
      </c>
    </row>
    <row r="19" spans="1:14" x14ac:dyDescent="0.25">
      <c r="A19" s="5"/>
      <c r="G19" s="6" t="s">
        <v>35</v>
      </c>
      <c r="H19" s="5"/>
      <c r="I19" s="11">
        <f>I17+I18-I16</f>
        <v>-1207706.3499999996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9580.9599999999991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9580.9599999999991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308.27</v>
      </c>
    </row>
    <row r="26" spans="1:14" x14ac:dyDescent="0.25">
      <c r="A26" s="6" t="s">
        <v>44</v>
      </c>
      <c r="B26" s="5">
        <f>B4+E5+I18</f>
        <v>69969486.25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58714.29</v>
      </c>
    </row>
    <row r="28" spans="1:14" x14ac:dyDescent="0.25">
      <c r="A28" s="6" t="s">
        <v>48</v>
      </c>
      <c r="B28" s="5">
        <f>B12+E8+I25</f>
        <v>3759.1699999999996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1288</v>
      </c>
      <c r="D34" s="6" t="s">
        <v>53</v>
      </c>
      <c r="E34" s="5">
        <v>-756548</v>
      </c>
      <c r="G34" s="6" t="s">
        <v>56</v>
      </c>
      <c r="H34" s="23">
        <v>24.55</v>
      </c>
      <c r="I34" s="6" t="s">
        <v>56</v>
      </c>
      <c r="J34" s="23">
        <v>19.809999999999999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2114</v>
      </c>
      <c r="D35" s="6" t="s">
        <v>55</v>
      </c>
      <c r="E35" s="15">
        <v>731249</v>
      </c>
      <c r="G35" s="6" t="s">
        <v>84</v>
      </c>
      <c r="H35" s="23">
        <v>20.77</v>
      </c>
      <c r="I35" s="6" t="s">
        <v>84</v>
      </c>
      <c r="J35" s="23">
        <v>19.84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1880</v>
      </c>
      <c r="D36" s="6" t="s">
        <v>57</v>
      </c>
      <c r="E36" s="15">
        <v>12537</v>
      </c>
      <c r="G36" s="6" t="s">
        <v>58</v>
      </c>
      <c r="H36" s="23">
        <v>21.07</v>
      </c>
      <c r="I36" s="6" t="s">
        <v>58</v>
      </c>
      <c r="J36" s="23">
        <v>19.7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1525</v>
      </c>
      <c r="D37" s="6" t="s">
        <v>59</v>
      </c>
      <c r="E37" s="5">
        <v>-6317</v>
      </c>
      <c r="G37" s="6" t="s">
        <v>76</v>
      </c>
      <c r="H37" s="23">
        <v>21.62</v>
      </c>
      <c r="I37" s="6" t="s">
        <v>76</v>
      </c>
      <c r="J37" s="23">
        <v>19.79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6807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3087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-3720</v>
      </c>
      <c r="D40" s="6" t="s">
        <v>64</v>
      </c>
      <c r="E40" s="5">
        <v>3352197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34037</v>
      </c>
      <c r="G41" s="6" t="s">
        <v>84</v>
      </c>
      <c r="H41" s="22">
        <v>4.0000000000000001E-3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33136</v>
      </c>
      <c r="G42" s="6" t="s">
        <v>58</v>
      </c>
      <c r="H42" s="22">
        <v>7.0000000000000001E-3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1538</v>
      </c>
      <c r="D43" s="6" t="s">
        <v>67</v>
      </c>
      <c r="E43" s="5">
        <v>901</v>
      </c>
      <c r="G43" s="6" t="s">
        <v>76</v>
      </c>
      <c r="H43" s="22">
        <v>2.3E-2</v>
      </c>
    </row>
    <row r="44" spans="1:23" x14ac:dyDescent="0.25">
      <c r="A44" s="6" t="s">
        <v>84</v>
      </c>
      <c r="B44" s="13">
        <v>1882</v>
      </c>
      <c r="D44" s="6" t="s">
        <v>71</v>
      </c>
      <c r="E44" s="5">
        <f>E40-E45</f>
        <v>721947</v>
      </c>
    </row>
    <row r="45" spans="1:23" x14ac:dyDescent="0.25">
      <c r="A45" s="6" t="s">
        <v>58</v>
      </c>
      <c r="B45" s="13">
        <v>1796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1233</v>
      </c>
      <c r="C46" s="5"/>
      <c r="D46" s="6" t="s">
        <v>86</v>
      </c>
      <c r="E46" s="5">
        <v>3603529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6449</v>
      </c>
      <c r="C47" s="18"/>
      <c r="D47" s="6" t="s">
        <v>89</v>
      </c>
      <c r="E47" s="5">
        <f>E46-E45</f>
        <v>973279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-19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-8</v>
      </c>
      <c r="I49" s="13">
        <v>-37</v>
      </c>
      <c r="J49" s="13">
        <v>-87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-9</v>
      </c>
      <c r="I50" s="13">
        <v>-59</v>
      </c>
      <c r="J50" s="13">
        <v>-189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-25.52</v>
      </c>
      <c r="I54" s="9">
        <v>0.67</v>
      </c>
      <c r="J54" s="9">
        <v>-12.6</v>
      </c>
      <c r="K54" s="9">
        <v>26.19</v>
      </c>
    </row>
    <row r="55" spans="1:11" x14ac:dyDescent="0.25">
      <c r="G55" s="27" t="s">
        <v>97</v>
      </c>
      <c r="H55" s="9">
        <v>-35.92</v>
      </c>
      <c r="I55" s="9">
        <v>-3.09</v>
      </c>
      <c r="J55" s="9">
        <v>-16.399999999999999</v>
      </c>
      <c r="K55" s="9">
        <v>32.83</v>
      </c>
    </row>
    <row r="56" spans="1:11" x14ac:dyDescent="0.25">
      <c r="G56" s="27" t="s">
        <v>98</v>
      </c>
      <c r="H56" s="9">
        <v>-35.72</v>
      </c>
      <c r="I56" s="9">
        <v>1.65</v>
      </c>
      <c r="J56" s="9">
        <v>-11.6</v>
      </c>
      <c r="K56" s="9">
        <v>37.369999999999997</v>
      </c>
    </row>
    <row r="57" spans="1:11" x14ac:dyDescent="0.25">
      <c r="G57" s="27" t="s">
        <v>99</v>
      </c>
      <c r="H57" s="9">
        <v>-34.32</v>
      </c>
      <c r="I57" s="9">
        <v>4.66</v>
      </c>
      <c r="J57" s="9">
        <v>-8.6</v>
      </c>
      <c r="K57" s="9">
        <v>38.979999999999997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-39.11</v>
      </c>
      <c r="I59" s="9">
        <v>-7.64</v>
      </c>
      <c r="J59" s="9"/>
      <c r="K59" s="9">
        <v>31.47</v>
      </c>
    </row>
    <row r="60" spans="1:11" x14ac:dyDescent="0.25">
      <c r="G60" s="27" t="s">
        <v>101</v>
      </c>
      <c r="H60" s="9">
        <v>-57.51</v>
      </c>
      <c r="I60" s="9">
        <v>-18.68</v>
      </c>
      <c r="J60" s="9"/>
      <c r="K60" s="9">
        <v>38.83</v>
      </c>
    </row>
    <row r="61" spans="1:11" x14ac:dyDescent="0.25">
      <c r="G61" s="27" t="s">
        <v>102</v>
      </c>
      <c r="H61" s="9">
        <v>-77.31</v>
      </c>
      <c r="I61" s="9">
        <v>-34.869999999999997</v>
      </c>
      <c r="J61" s="9"/>
      <c r="K61" s="9">
        <v>42.44</v>
      </c>
    </row>
    <row r="62" spans="1:11" x14ac:dyDescent="0.25">
      <c r="G62" s="27" t="s">
        <v>103</v>
      </c>
      <c r="H62" s="9">
        <v>-103.91</v>
      </c>
      <c r="I62" s="9">
        <v>-61.47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-65.28</v>
      </c>
      <c r="I64" s="9">
        <v>-42.25</v>
      </c>
      <c r="J64" s="9"/>
      <c r="K64" s="9">
        <v>23.03</v>
      </c>
    </row>
    <row r="65" spans="7:11" x14ac:dyDescent="0.25">
      <c r="G65" s="27" t="s">
        <v>105</v>
      </c>
      <c r="H65" s="9">
        <v>-133.88</v>
      </c>
      <c r="I65" s="9">
        <v>-107.72</v>
      </c>
      <c r="J65" s="9"/>
      <c r="K65" s="9">
        <v>26.16</v>
      </c>
    </row>
    <row r="66" spans="7:11" x14ac:dyDescent="0.25">
      <c r="G66" s="27" t="s">
        <v>106</v>
      </c>
      <c r="H66" s="9">
        <v>-149.08000000000001</v>
      </c>
      <c r="I66" s="9">
        <v>-122.51</v>
      </c>
      <c r="J66" s="9"/>
      <c r="K66" s="9">
        <v>26.57</v>
      </c>
    </row>
    <row r="67" spans="7:11" x14ac:dyDescent="0.25">
      <c r="G67" s="27" t="s">
        <v>107</v>
      </c>
      <c r="H67" s="9">
        <v>-260.08</v>
      </c>
      <c r="I67" s="9">
        <v>-233.51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B34" workbookViewId="0">
      <selection activeCell="I17" sqref="I17:I1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11909274.83</v>
      </c>
      <c r="D3" s="6" t="s">
        <v>2</v>
      </c>
      <c r="E3" s="7">
        <v>14335643.140000001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50457944.630000003</v>
      </c>
      <c r="D4" s="6" t="s">
        <v>7</v>
      </c>
      <c r="E4" s="26">
        <v>6110052.5700000003</v>
      </c>
      <c r="H4" s="6" t="s">
        <v>81</v>
      </c>
      <c r="I4" s="9">
        <v>7</v>
      </c>
      <c r="J4" s="9">
        <v>0</v>
      </c>
    </row>
    <row r="5" spans="1:10" x14ac:dyDescent="0.25">
      <c r="A5" s="6" t="s">
        <v>9</v>
      </c>
      <c r="B5" s="5">
        <f>B4+B6</f>
        <v>105370831.09999999</v>
      </c>
      <c r="D5" s="6" t="s">
        <v>10</v>
      </c>
      <c r="E5" s="5">
        <v>8225590.5700000003</v>
      </c>
      <c r="H5" s="6" t="s">
        <v>87</v>
      </c>
      <c r="I5" s="9">
        <v>10</v>
      </c>
      <c r="J5" s="9"/>
    </row>
    <row r="6" spans="1:10" x14ac:dyDescent="0.25">
      <c r="A6" s="6" t="s">
        <v>7</v>
      </c>
      <c r="B6" s="5">
        <v>54912886.469999999</v>
      </c>
      <c r="D6" s="6" t="s">
        <v>12</v>
      </c>
      <c r="E6" s="5"/>
      <c r="H6" s="6" t="s">
        <v>15</v>
      </c>
      <c r="I6" s="9">
        <v>13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/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918.4</v>
      </c>
      <c r="G8" s="6"/>
      <c r="H8" s="6"/>
      <c r="I8" s="9"/>
    </row>
    <row r="9" spans="1:10" x14ac:dyDescent="0.25">
      <c r="A9" s="6" t="s">
        <v>18</v>
      </c>
      <c r="B9" s="5">
        <v>3611.64</v>
      </c>
      <c r="D9" s="6" t="s">
        <v>19</v>
      </c>
      <c r="E9" s="10">
        <v>723</v>
      </c>
      <c r="H9" s="6"/>
    </row>
    <row r="10" spans="1:10" x14ac:dyDescent="0.25">
      <c r="A10" s="6" t="s">
        <v>20</v>
      </c>
      <c r="B10" s="5">
        <v>43000000</v>
      </c>
      <c r="D10" s="6" t="s">
        <v>21</v>
      </c>
      <c r="E10" s="5">
        <f>E8+'20180625_Open'!E10</f>
        <v>15535.2</v>
      </c>
      <c r="G10" s="6"/>
      <c r="H10" s="6" t="s">
        <v>22</v>
      </c>
      <c r="I10" s="10">
        <f>SUM(I4:I7)</f>
        <v>30</v>
      </c>
    </row>
    <row r="11" spans="1:10" x14ac:dyDescent="0.25">
      <c r="A11" s="6" t="s">
        <v>23</v>
      </c>
      <c r="B11" s="5">
        <f>B9+'20180625_Open'!B11</f>
        <v>140041.25999999998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2713.01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B12+'20180625_Open'!B13</f>
        <v>30147.230000000003</v>
      </c>
      <c r="E13" s="5"/>
      <c r="G13" s="6"/>
      <c r="H13" s="6" t="s">
        <v>28</v>
      </c>
      <c r="I13" s="11">
        <v>22614960</v>
      </c>
    </row>
    <row r="14" spans="1:10" x14ac:dyDescent="0.25">
      <c r="A14" s="6" t="s">
        <v>29</v>
      </c>
      <c r="B14" s="10">
        <v>19802961</v>
      </c>
      <c r="G14" s="6"/>
      <c r="H14" s="6" t="s">
        <v>30</v>
      </c>
      <c r="I14" s="11">
        <v>-1504800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21110160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2502618.56</v>
      </c>
    </row>
    <row r="18" spans="1:14" x14ac:dyDescent="0.25">
      <c r="G18" s="6" t="s">
        <v>10</v>
      </c>
      <c r="H18" s="5"/>
      <c r="I18" s="11">
        <v>3392244</v>
      </c>
    </row>
    <row r="19" spans="1:14" x14ac:dyDescent="0.25">
      <c r="A19" s="5"/>
      <c r="G19" s="6" t="s">
        <v>35</v>
      </c>
      <c r="H19" s="5"/>
      <c r="I19" s="11">
        <f>I17+I18-I16</f>
        <v>-833954.07999999914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9272.69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9272.69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228.14</v>
      </c>
    </row>
    <row r="26" spans="1:14" x14ac:dyDescent="0.25">
      <c r="A26" s="6" t="s">
        <v>44</v>
      </c>
      <c r="B26" s="5">
        <f>B4+E5+I18</f>
        <v>62075779.200000003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54955.12000000001</v>
      </c>
    </row>
    <row r="28" spans="1:14" x14ac:dyDescent="0.25">
      <c r="A28" s="6" t="s">
        <v>48</v>
      </c>
      <c r="B28" s="5">
        <f>B12+E8+I25</f>
        <v>3859.55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1538</v>
      </c>
      <c r="D34" s="6" t="s">
        <v>53</v>
      </c>
      <c r="E34" s="5">
        <v>1337781</v>
      </c>
      <c r="G34" s="6" t="s">
        <v>56</v>
      </c>
      <c r="H34" s="23">
        <v>19.809999999999999</v>
      </c>
      <c r="I34" s="6" t="s">
        <v>56</v>
      </c>
      <c r="J34" s="23">
        <v>19.11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1882</v>
      </c>
      <c r="D35" s="6" t="s">
        <v>55</v>
      </c>
      <c r="E35" s="15">
        <v>1168725</v>
      </c>
      <c r="G35" s="6" t="s">
        <v>84</v>
      </c>
      <c r="H35" s="23">
        <v>19.84</v>
      </c>
      <c r="I35" s="6" t="s">
        <v>84</v>
      </c>
      <c r="J35" s="23">
        <v>20.09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1796</v>
      </c>
      <c r="D36" s="6" t="s">
        <v>57</v>
      </c>
      <c r="E36" s="15">
        <v>15470</v>
      </c>
      <c r="G36" s="6" t="s">
        <v>58</v>
      </c>
      <c r="H36" s="23">
        <v>19.7</v>
      </c>
      <c r="I36" s="6" t="s">
        <v>58</v>
      </c>
      <c r="J36" s="23">
        <v>20.13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1233</v>
      </c>
      <c r="D37" s="6" t="s">
        <v>59</v>
      </c>
      <c r="E37" s="5">
        <v>-8495</v>
      </c>
      <c r="G37" s="6" t="s">
        <v>76</v>
      </c>
      <c r="H37" s="23">
        <v>19.79</v>
      </c>
      <c r="I37" s="6" t="s">
        <v>76</v>
      </c>
      <c r="J37" s="23">
        <v>20.420000000000002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6449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3112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-3337</v>
      </c>
      <c r="D40" s="6" t="s">
        <v>64</v>
      </c>
      <c r="E40" s="5">
        <v>3318212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32100</v>
      </c>
      <c r="G41" s="6" t="s">
        <v>84</v>
      </c>
      <c r="H41" s="22">
        <v>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-33327</v>
      </c>
      <c r="G42" s="6" t="s">
        <v>58</v>
      </c>
      <c r="H42" s="22">
        <v>8.0000000000000002E-3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1700</v>
      </c>
      <c r="D43" s="6" t="s">
        <v>67</v>
      </c>
      <c r="E43" s="5">
        <v>65427</v>
      </c>
      <c r="G43" s="6" t="s">
        <v>76</v>
      </c>
      <c r="H43" s="22">
        <v>0.02</v>
      </c>
    </row>
    <row r="44" spans="1:23" x14ac:dyDescent="0.25">
      <c r="A44" s="6" t="s">
        <v>84</v>
      </c>
      <c r="B44" s="13">
        <v>2045</v>
      </c>
      <c r="D44" s="6" t="s">
        <v>71</v>
      </c>
      <c r="E44" s="5">
        <f>E40-E45</f>
        <v>687962</v>
      </c>
    </row>
    <row r="45" spans="1:23" x14ac:dyDescent="0.25">
      <c r="A45" s="6" t="s">
        <v>58</v>
      </c>
      <c r="B45" s="13">
        <v>1944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1233</v>
      </c>
      <c r="C46" s="5"/>
      <c r="D46" s="6" t="s">
        <v>86</v>
      </c>
      <c r="E46" s="5">
        <v>3488852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6922</v>
      </c>
      <c r="C47" s="18"/>
      <c r="D47" s="6" t="s">
        <v>89</v>
      </c>
      <c r="E47" s="5">
        <f>E46-E45</f>
        <v>858602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-16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-8</v>
      </c>
      <c r="I49" s="13">
        <v>-29</v>
      </c>
      <c r="J49" s="13">
        <v>-87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-9</v>
      </c>
      <c r="I50" s="13">
        <v>-43</v>
      </c>
      <c r="J50" s="13">
        <v>-179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-32.86</v>
      </c>
      <c r="I54" s="9">
        <v>-6.67</v>
      </c>
      <c r="J54" s="9">
        <v>-18.2</v>
      </c>
      <c r="K54" s="9">
        <v>26.19</v>
      </c>
    </row>
    <row r="55" spans="1:11" x14ac:dyDescent="0.25">
      <c r="G55" s="27" t="s">
        <v>97</v>
      </c>
      <c r="H55" s="9">
        <v>-40.26</v>
      </c>
      <c r="I55" s="9">
        <v>-7.43</v>
      </c>
      <c r="J55" s="9">
        <v>-19</v>
      </c>
      <c r="K55" s="9">
        <v>32.83</v>
      </c>
    </row>
    <row r="56" spans="1:11" x14ac:dyDescent="0.25">
      <c r="G56" s="27" t="s">
        <v>98</v>
      </c>
      <c r="H56" s="9">
        <v>-43.26</v>
      </c>
      <c r="I56" s="9">
        <v>-5.89</v>
      </c>
      <c r="J56" s="9">
        <v>-17.399999999999999</v>
      </c>
      <c r="K56" s="9">
        <v>37.369999999999997</v>
      </c>
    </row>
    <row r="57" spans="1:11" x14ac:dyDescent="0.25">
      <c r="G57" s="27" t="s">
        <v>99</v>
      </c>
      <c r="H57" s="9">
        <v>-40.46</v>
      </c>
      <c r="I57" s="9">
        <v>-1.48</v>
      </c>
      <c r="J57" s="9">
        <v>-13</v>
      </c>
      <c r="K57" s="9">
        <v>38.979999999999997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-51.28</v>
      </c>
      <c r="I59" s="9">
        <v>-19.809999999999999</v>
      </c>
      <c r="J59" s="9"/>
      <c r="K59" s="9">
        <v>31.47</v>
      </c>
    </row>
    <row r="60" spans="1:11" x14ac:dyDescent="0.25">
      <c r="G60" s="27" t="s">
        <v>101</v>
      </c>
      <c r="H60" s="9">
        <v>-70.48</v>
      </c>
      <c r="I60" s="9">
        <v>-31.65</v>
      </c>
      <c r="J60" s="9"/>
      <c r="K60" s="9">
        <v>38.83</v>
      </c>
    </row>
    <row r="61" spans="1:11" x14ac:dyDescent="0.25">
      <c r="G61" s="27" t="s">
        <v>102</v>
      </c>
      <c r="H61" s="9">
        <v>-84.68</v>
      </c>
      <c r="I61" s="9">
        <v>-42.24</v>
      </c>
      <c r="J61" s="9"/>
      <c r="K61" s="9">
        <v>42.44</v>
      </c>
    </row>
    <row r="62" spans="1:11" x14ac:dyDescent="0.25">
      <c r="G62" s="27" t="s">
        <v>103</v>
      </c>
      <c r="H62" s="9">
        <v>-98.68</v>
      </c>
      <c r="I62" s="9">
        <v>-56.24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-96.23</v>
      </c>
      <c r="I64" s="9">
        <v>-73.2</v>
      </c>
      <c r="J64" s="9"/>
      <c r="K64" s="9">
        <v>23.03</v>
      </c>
    </row>
    <row r="65" spans="7:11" x14ac:dyDescent="0.25">
      <c r="G65" s="27" t="s">
        <v>105</v>
      </c>
      <c r="H65" s="9">
        <v>-127.63</v>
      </c>
      <c r="I65" s="9">
        <v>-101.47</v>
      </c>
      <c r="J65" s="9"/>
      <c r="K65" s="9">
        <v>26.16</v>
      </c>
    </row>
    <row r="66" spans="7:11" x14ac:dyDescent="0.25">
      <c r="G66" s="27" t="s">
        <v>106</v>
      </c>
      <c r="H66" s="9">
        <v>-175.03</v>
      </c>
      <c r="I66" s="9">
        <v>-148.46</v>
      </c>
      <c r="J66" s="9"/>
      <c r="K66" s="9">
        <v>26.57</v>
      </c>
    </row>
    <row r="67" spans="7:11" x14ac:dyDescent="0.25">
      <c r="G67" s="27" t="s">
        <v>107</v>
      </c>
      <c r="H67" s="9">
        <v>-275.02999999999997</v>
      </c>
      <c r="I67" s="9">
        <v>-248.46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A1:W53"/>
  <sheetViews>
    <sheetView topLeftCell="A34" workbookViewId="0">
      <selection activeCell="I17" sqref="I17:I1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13002554.550000001</v>
      </c>
      <c r="D3" s="6" t="s">
        <v>2</v>
      </c>
      <c r="E3" s="7">
        <v>14701861.699999999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57395953.880000003</v>
      </c>
      <c r="D4" s="6" t="s">
        <v>7</v>
      </c>
      <c r="E4" s="26">
        <v>4828025.0999999996</v>
      </c>
      <c r="H4" s="6" t="s">
        <v>81</v>
      </c>
      <c r="I4" s="9">
        <v>8</v>
      </c>
      <c r="J4" s="9">
        <v>-2</v>
      </c>
    </row>
    <row r="5" spans="1:10" x14ac:dyDescent="0.25">
      <c r="A5" s="6" t="s">
        <v>9</v>
      </c>
      <c r="B5" s="5">
        <f>B4+B6</f>
        <v>104401210.74000001</v>
      </c>
      <c r="D5" s="6" t="s">
        <v>10</v>
      </c>
      <c r="E5" s="5">
        <v>9873836.5999999996</v>
      </c>
      <c r="H5" s="6" t="s">
        <v>87</v>
      </c>
      <c r="I5" s="9">
        <v>9</v>
      </c>
      <c r="J5" s="9"/>
    </row>
    <row r="6" spans="1:10" x14ac:dyDescent="0.25">
      <c r="A6" s="6" t="s">
        <v>7</v>
      </c>
      <c r="B6" s="5">
        <v>47005256.859999999</v>
      </c>
      <c r="D6" s="6" t="s">
        <v>12</v>
      </c>
      <c r="E6" s="5"/>
      <c r="H6" s="6" t="s">
        <v>15</v>
      </c>
      <c r="I6" s="9">
        <v>16</v>
      </c>
      <c r="J6" s="9">
        <v>-1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/>
      <c r="J7" s="9">
        <v>-3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376</v>
      </c>
      <c r="G8" s="6"/>
      <c r="H8" s="6"/>
      <c r="I8" s="9"/>
    </row>
    <row r="9" spans="1:10" x14ac:dyDescent="0.25">
      <c r="A9" s="6" t="s">
        <v>18</v>
      </c>
      <c r="B9" s="5">
        <v>2702.31</v>
      </c>
      <c r="D9" s="6" t="s">
        <v>19</v>
      </c>
      <c r="E9" s="10">
        <v>359</v>
      </c>
      <c r="H9" s="6"/>
    </row>
    <row r="10" spans="1:10" x14ac:dyDescent="0.25">
      <c r="A10" s="6" t="s">
        <v>20</v>
      </c>
      <c r="B10" s="5">
        <v>34000000</v>
      </c>
      <c r="D10" s="6" t="s">
        <v>21</v>
      </c>
      <c r="E10" s="5">
        <f>E8+'20180622_Open'!E10</f>
        <v>14616.800000000001</v>
      </c>
      <c r="G10" s="6"/>
      <c r="H10" s="6" t="s">
        <v>22</v>
      </c>
      <c r="I10" s="10">
        <f>SUM(I4:I7)</f>
        <v>33</v>
      </c>
    </row>
    <row r="11" spans="1:10" x14ac:dyDescent="0.25">
      <c r="A11" s="6" t="s">
        <v>23</v>
      </c>
      <c r="B11" s="5">
        <f>B9+'20180622_Open'!B11</f>
        <v>136429.61999999997</v>
      </c>
      <c r="D11" s="6"/>
      <c r="E11" s="5"/>
      <c r="G11" s="6"/>
      <c r="H11" s="6" t="s">
        <v>24</v>
      </c>
      <c r="I11" s="10">
        <f>SUM(J4:J7)</f>
        <v>-6</v>
      </c>
    </row>
    <row r="12" spans="1:10" x14ac:dyDescent="0.25">
      <c r="A12" s="6" t="s">
        <v>16</v>
      </c>
      <c r="B12" s="7">
        <v>495.2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B12+'20180622_Open'!B13</f>
        <v>27434.22</v>
      </c>
      <c r="E13" s="5"/>
      <c r="G13" s="6"/>
      <c r="H13" s="6" t="s">
        <v>28</v>
      </c>
      <c r="I13" s="11">
        <v>25434740</v>
      </c>
    </row>
    <row r="14" spans="1:10" x14ac:dyDescent="0.25">
      <c r="A14" s="6" t="s">
        <v>29</v>
      </c>
      <c r="B14" s="10">
        <v>22092361</v>
      </c>
      <c r="G14" s="6"/>
      <c r="H14" s="6" t="s">
        <v>30</v>
      </c>
      <c r="I14" s="11">
        <v>-4593780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20840960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7728816.6399999997</v>
      </c>
    </row>
    <row r="17" spans="1:14" x14ac:dyDescent="0.25">
      <c r="A17" s="12"/>
      <c r="B17" s="5"/>
      <c r="G17" s="6" t="s">
        <v>34</v>
      </c>
      <c r="H17" s="5"/>
      <c r="I17" s="11">
        <v>3404431.7</v>
      </c>
    </row>
    <row r="18" spans="1:14" x14ac:dyDescent="0.25">
      <c r="G18" s="6" t="s">
        <v>10</v>
      </c>
      <c r="H18" s="5"/>
      <c r="I18" s="11">
        <v>3786561</v>
      </c>
    </row>
    <row r="19" spans="1:14" x14ac:dyDescent="0.25">
      <c r="A19" s="5"/>
      <c r="G19" s="6" t="s">
        <v>35</v>
      </c>
      <c r="H19" s="5"/>
      <c r="I19" s="11">
        <f>I17+I18-I16</f>
        <v>-537823.93999999948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9044.5499999999993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9044.5499999999993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211.48</v>
      </c>
    </row>
    <row r="26" spans="1:14" x14ac:dyDescent="0.25">
      <c r="A26" s="6" t="s">
        <v>44</v>
      </c>
      <c r="B26" s="5">
        <f>B4+E5+I18</f>
        <v>71056351.480000004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51095.570000000007</v>
      </c>
    </row>
    <row r="28" spans="1:14" x14ac:dyDescent="0.25">
      <c r="A28" s="6" t="s">
        <v>48</v>
      </c>
      <c r="B28" s="5">
        <f>B12+E8+I25</f>
        <v>1082.68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1700</v>
      </c>
      <c r="D34" s="6" t="s">
        <v>53</v>
      </c>
      <c r="E34" s="5">
        <v>97064</v>
      </c>
      <c r="G34" s="6" t="s">
        <v>56</v>
      </c>
      <c r="H34" s="23">
        <v>19.809999999999999</v>
      </c>
      <c r="I34" s="6" t="s">
        <v>56</v>
      </c>
      <c r="J34" s="23">
        <v>19.11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2045</v>
      </c>
      <c r="D35" s="6" t="s">
        <v>55</v>
      </c>
      <c r="E35" s="15">
        <v>1060182</v>
      </c>
      <c r="G35" s="6" t="s">
        <v>84</v>
      </c>
      <c r="H35" s="23">
        <v>19.84</v>
      </c>
      <c r="I35" s="6" t="s">
        <v>84</v>
      </c>
      <c r="J35" s="23">
        <v>20.09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1944</v>
      </c>
      <c r="D36" s="6" t="s">
        <v>57</v>
      </c>
      <c r="E36" s="15">
        <v>14800</v>
      </c>
      <c r="G36" s="6" t="s">
        <v>58</v>
      </c>
      <c r="H36" s="23">
        <v>19.7</v>
      </c>
      <c r="I36" s="6" t="s">
        <v>58</v>
      </c>
      <c r="J36" s="23">
        <v>20.13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1233</v>
      </c>
      <c r="D37" s="6" t="s">
        <v>59</v>
      </c>
      <c r="E37" s="5">
        <v>-7608</v>
      </c>
      <c r="G37" s="6" t="s">
        <v>76</v>
      </c>
      <c r="H37" s="23">
        <v>19.79</v>
      </c>
      <c r="I37" s="6" t="s">
        <v>76</v>
      </c>
      <c r="J37" s="23">
        <v>20.420000000000002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6922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3286112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16401</v>
      </c>
      <c r="G41" s="6" t="s">
        <v>84</v>
      </c>
      <c r="H41" s="22">
        <v>3.0000000000000001E-3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15668</v>
      </c>
      <c r="G42" s="6" t="s">
        <v>58</v>
      </c>
      <c r="H42" s="22">
        <v>1.4999999999999999E-2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1857</v>
      </c>
      <c r="D43" s="6" t="s">
        <v>67</v>
      </c>
      <c r="E43" s="5">
        <v>732</v>
      </c>
      <c r="G43" s="6" t="s">
        <v>76</v>
      </c>
      <c r="H43" s="22">
        <v>2.5999999999999999E-2</v>
      </c>
    </row>
    <row r="44" spans="1:23" x14ac:dyDescent="0.25">
      <c r="A44" s="6" t="s">
        <v>84</v>
      </c>
      <c r="B44" s="13">
        <v>1966</v>
      </c>
      <c r="D44" s="6" t="s">
        <v>71</v>
      </c>
      <c r="E44" s="5">
        <f>E40-E45</f>
        <v>655862</v>
      </c>
    </row>
    <row r="45" spans="1:23" x14ac:dyDescent="0.25">
      <c r="A45" s="6" t="s">
        <v>58</v>
      </c>
      <c r="B45" s="13">
        <v>1904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1210</v>
      </c>
      <c r="C46" s="5"/>
      <c r="D46" s="6" t="s">
        <v>86</v>
      </c>
      <c r="E46" s="5">
        <v>3583708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6937</v>
      </c>
      <c r="C47" s="18"/>
      <c r="D47" s="6" t="s">
        <v>89</v>
      </c>
      <c r="E47" s="5">
        <f>E46-E45</f>
        <v>953458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-4</v>
      </c>
      <c r="I48" s="13">
        <v>-16</v>
      </c>
      <c r="J48" s="13">
        <v>-43</v>
      </c>
    </row>
    <row r="49" spans="1:10" x14ac:dyDescent="0.25">
      <c r="A49" s="14"/>
      <c r="B49" s="5"/>
      <c r="E49" s="15"/>
      <c r="F49" s="13"/>
      <c r="G49" s="6" t="s">
        <v>58</v>
      </c>
      <c r="H49" s="13">
        <v>-4</v>
      </c>
      <c r="I49" s="13">
        <v>-29</v>
      </c>
      <c r="J49" s="13">
        <v>-87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-3</v>
      </c>
      <c r="I50" s="13">
        <v>-41</v>
      </c>
      <c r="J50" s="13">
        <v>-191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/>
  <dimension ref="A1:W53"/>
  <sheetViews>
    <sheetView workbookViewId="0">
      <selection activeCell="B26" sqref="B26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20930160.170000002</v>
      </c>
      <c r="D3" s="6" t="s">
        <v>2</v>
      </c>
      <c r="E3" s="7">
        <v>14824746.59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55319399.710000001</v>
      </c>
      <c r="D4" s="6" t="s">
        <v>7</v>
      </c>
      <c r="E4" s="26">
        <v>4745581.58</v>
      </c>
      <c r="H4" s="6" t="s">
        <v>81</v>
      </c>
      <c r="I4" s="9">
        <v>14</v>
      </c>
      <c r="J4" s="9">
        <v>-2</v>
      </c>
    </row>
    <row r="5" spans="1:10" x14ac:dyDescent="0.25">
      <c r="A5" s="6" t="s">
        <v>9</v>
      </c>
      <c r="B5" s="5">
        <f>B4+B6</f>
        <v>104256849.46000001</v>
      </c>
      <c r="D5" s="6" t="s">
        <v>10</v>
      </c>
      <c r="E5" s="5">
        <v>10079165</v>
      </c>
      <c r="H5" s="6" t="s">
        <v>87</v>
      </c>
      <c r="I5" s="9">
        <v>4</v>
      </c>
      <c r="J5" s="9"/>
    </row>
    <row r="6" spans="1:10" x14ac:dyDescent="0.25">
      <c r="A6" s="6" t="s">
        <v>7</v>
      </c>
      <c r="B6" s="5">
        <v>48937449.75</v>
      </c>
      <c r="D6" s="6" t="s">
        <v>12</v>
      </c>
      <c r="E6" s="5"/>
      <c r="H6" s="6" t="s">
        <v>15</v>
      </c>
      <c r="I6" s="9">
        <v>16</v>
      </c>
      <c r="J6" s="9">
        <v>-1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/>
      <c r="J7" s="9">
        <v>-4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827.2</v>
      </c>
      <c r="G8" s="6"/>
      <c r="H8" s="6"/>
      <c r="I8" s="9"/>
    </row>
    <row r="9" spans="1:10" x14ac:dyDescent="0.25">
      <c r="A9" s="6" t="s">
        <v>18</v>
      </c>
      <c r="B9" s="5">
        <v>7289.58</v>
      </c>
      <c r="D9" s="6" t="s">
        <v>19</v>
      </c>
      <c r="E9" s="10">
        <v>879</v>
      </c>
      <c r="H9" s="6"/>
    </row>
    <row r="10" spans="1:10" x14ac:dyDescent="0.25">
      <c r="A10" s="6" t="s">
        <v>20</v>
      </c>
      <c r="B10" s="5">
        <v>28000000</v>
      </c>
      <c r="D10" s="6" t="s">
        <v>21</v>
      </c>
      <c r="E10" s="5">
        <f>E8+'20180621_Open'!E10</f>
        <v>14240.800000000001</v>
      </c>
      <c r="G10" s="6"/>
      <c r="H10" s="6" t="s">
        <v>22</v>
      </c>
      <c r="I10" s="10">
        <f>SUM(I4:I7)</f>
        <v>34</v>
      </c>
    </row>
    <row r="11" spans="1:10" x14ac:dyDescent="0.25">
      <c r="A11" s="6" t="s">
        <v>23</v>
      </c>
      <c r="B11" s="5">
        <f>B9+'20180621_Open'!B11</f>
        <v>133727.30999999997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2122.9699999999998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B12+'20180621_Open'!B13</f>
        <v>26939.02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21342361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7728816.6399999997</v>
      </c>
    </row>
    <row r="17" spans="1:14" x14ac:dyDescent="0.25">
      <c r="A17" s="12"/>
      <c r="B17" s="5"/>
      <c r="G17" s="6" t="s">
        <v>34</v>
      </c>
      <c r="H17" s="5"/>
      <c r="I17" s="11">
        <v>3335974.18</v>
      </c>
    </row>
    <row r="18" spans="1:14" x14ac:dyDescent="0.25">
      <c r="G18" s="6" t="s">
        <v>10</v>
      </c>
      <c r="H18" s="5"/>
      <c r="I18" s="11">
        <v>3914658</v>
      </c>
    </row>
    <row r="19" spans="1:14" x14ac:dyDescent="0.25">
      <c r="A19" s="5"/>
      <c r="G19" s="6" t="s">
        <v>35</v>
      </c>
      <c r="H19" s="5"/>
      <c r="I19" s="11">
        <f>I17+I18-I16</f>
        <v>-478184.45999999996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8833.07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8833.07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267.05</v>
      </c>
    </row>
    <row r="26" spans="1:14" x14ac:dyDescent="0.25">
      <c r="A26" s="6" t="s">
        <v>44</v>
      </c>
      <c r="B26" s="5">
        <f>B4+E5+I18</f>
        <v>69313222.710000008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50012.89</v>
      </c>
    </row>
    <row r="28" spans="1:14" x14ac:dyDescent="0.25">
      <c r="A28" s="6" t="s">
        <v>48</v>
      </c>
      <c r="B28" s="5">
        <f>B12+E8+I25</f>
        <v>3217.2200000000003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1857</v>
      </c>
      <c r="D34" s="6" t="s">
        <v>53</v>
      </c>
      <c r="E34" s="5">
        <v>1963417</v>
      </c>
      <c r="G34" s="6" t="s">
        <v>56</v>
      </c>
      <c r="H34" s="23">
        <v>19.11</v>
      </c>
      <c r="I34" s="6" t="s">
        <v>56</v>
      </c>
      <c r="J34" s="23">
        <v>21.79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1966</v>
      </c>
      <c r="D35" s="6" t="s">
        <v>55</v>
      </c>
      <c r="E35" s="15">
        <v>895725</v>
      </c>
      <c r="G35" s="6" t="s">
        <v>84</v>
      </c>
      <c r="H35" s="23">
        <v>20.09</v>
      </c>
      <c r="I35" s="6" t="s">
        <v>84</v>
      </c>
      <c r="J35" s="23">
        <v>21.38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1904</v>
      </c>
      <c r="D36" s="6" t="s">
        <v>57</v>
      </c>
      <c r="E36" s="15">
        <v>14455</v>
      </c>
      <c r="G36" s="6" t="s">
        <v>58</v>
      </c>
      <c r="H36" s="23">
        <v>20.13</v>
      </c>
      <c r="I36" s="6" t="s">
        <v>58</v>
      </c>
      <c r="J36" s="23">
        <v>20.77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1210</v>
      </c>
      <c r="D37" s="6" t="s">
        <v>59</v>
      </c>
      <c r="E37" s="5">
        <v>-6474</v>
      </c>
      <c r="G37" s="6" t="s">
        <v>76</v>
      </c>
      <c r="H37" s="23">
        <v>20.420000000000002</v>
      </c>
      <c r="I37" s="6" t="s">
        <v>76</v>
      </c>
      <c r="J37" s="23">
        <v>20.75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6937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3353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-3584</v>
      </c>
      <c r="D40" s="6" t="s">
        <v>64</v>
      </c>
      <c r="E40" s="5">
        <v>3269711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39623</v>
      </c>
      <c r="G41" s="6" t="s">
        <v>84</v>
      </c>
      <c r="H41" s="22">
        <v>3.0000000000000001E-3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-6740</v>
      </c>
      <c r="G42" s="6" t="s">
        <v>58</v>
      </c>
      <c r="H42" s="22">
        <v>1.6E-2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2082</v>
      </c>
      <c r="D43" s="6" t="s">
        <v>67</v>
      </c>
      <c r="E43" s="5">
        <v>46362</v>
      </c>
      <c r="G43" s="6" t="s">
        <v>76</v>
      </c>
      <c r="H43" s="22">
        <v>2.5999999999999999E-2</v>
      </c>
    </row>
    <row r="44" spans="1:23" x14ac:dyDescent="0.25">
      <c r="A44" s="6" t="s">
        <v>84</v>
      </c>
      <c r="B44" s="13">
        <v>2019</v>
      </c>
      <c r="D44" s="6" t="s">
        <v>71</v>
      </c>
      <c r="E44" s="5">
        <f>E40-E45</f>
        <v>639461</v>
      </c>
    </row>
    <row r="45" spans="1:23" x14ac:dyDescent="0.25">
      <c r="A45" s="6" t="s">
        <v>58</v>
      </c>
      <c r="B45" s="13">
        <v>1871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1190</v>
      </c>
      <c r="C46" s="5"/>
      <c r="D46" s="6" t="s">
        <v>86</v>
      </c>
      <c r="E46" s="5">
        <v>3563419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7162</v>
      </c>
      <c r="C47" s="18"/>
      <c r="D47" s="6" t="s">
        <v>89</v>
      </c>
      <c r="E47" s="5">
        <f>E46-E45</f>
        <v>933169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0</v>
      </c>
      <c r="I48" s="13">
        <v>-15</v>
      </c>
      <c r="J48" s="13">
        <v>-43</v>
      </c>
    </row>
    <row r="49" spans="1:10" x14ac:dyDescent="0.25">
      <c r="A49" s="14"/>
      <c r="B49" s="5"/>
      <c r="E49" s="15"/>
      <c r="F49" s="13"/>
      <c r="G49" s="6" t="s">
        <v>58</v>
      </c>
      <c r="H49" s="13">
        <v>0</v>
      </c>
      <c r="I49" s="13">
        <v>-25</v>
      </c>
      <c r="J49" s="13">
        <v>-83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1</v>
      </c>
      <c r="I50" s="13">
        <v>-37</v>
      </c>
      <c r="J50" s="13">
        <v>-176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/>
  <dimension ref="A1:W53"/>
  <sheetViews>
    <sheetView topLeftCell="A19" workbookViewId="0">
      <selection activeCell="I41" sqref="I4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9988176.3100000005</v>
      </c>
      <c r="D3" s="6" t="s">
        <v>2</v>
      </c>
      <c r="E3" s="7">
        <v>13482486.529999999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60363978.210000001</v>
      </c>
      <c r="D4" s="6" t="s">
        <v>7</v>
      </c>
      <c r="E4" s="26">
        <v>3185606.1</v>
      </c>
      <c r="H4" s="6" t="s">
        <v>81</v>
      </c>
      <c r="I4" s="9">
        <v>11</v>
      </c>
      <c r="J4" s="9">
        <v>-1</v>
      </c>
    </row>
    <row r="5" spans="1:10" x14ac:dyDescent="0.25">
      <c r="A5" s="6" t="s">
        <v>9</v>
      </c>
      <c r="B5" s="5">
        <f>B4+B6</f>
        <v>105656007.44</v>
      </c>
      <c r="D5" s="6" t="s">
        <v>10</v>
      </c>
      <c r="E5" s="5">
        <v>10296880.43</v>
      </c>
      <c r="H5" s="6" t="s">
        <v>87</v>
      </c>
      <c r="I5" s="9">
        <v>4</v>
      </c>
      <c r="J5" s="9"/>
    </row>
    <row r="6" spans="1:10" x14ac:dyDescent="0.25">
      <c r="A6" s="6" t="s">
        <v>7</v>
      </c>
      <c r="B6" s="5">
        <v>45292029.229999997</v>
      </c>
      <c r="D6" s="6" t="s">
        <v>12</v>
      </c>
      <c r="E6" s="5"/>
      <c r="H6" s="6" t="s">
        <v>15</v>
      </c>
      <c r="I6" s="9">
        <v>18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-4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1188.8</v>
      </c>
      <c r="G8" s="6"/>
      <c r="H8" s="6"/>
      <c r="I8" s="9"/>
    </row>
    <row r="9" spans="1:10" x14ac:dyDescent="0.25">
      <c r="A9" s="6" t="s">
        <v>18</v>
      </c>
      <c r="B9" s="5">
        <v>3852.92</v>
      </c>
      <c r="D9" s="6" t="s">
        <v>19</v>
      </c>
      <c r="E9" s="10">
        <v>1173</v>
      </c>
      <c r="H9" s="6"/>
    </row>
    <row r="10" spans="1:10" x14ac:dyDescent="0.25">
      <c r="A10" s="6" t="s">
        <v>20</v>
      </c>
      <c r="B10" s="5">
        <v>35300000</v>
      </c>
      <c r="D10" s="6" t="s">
        <v>21</v>
      </c>
      <c r="E10" s="5">
        <f>E8+'20180620_Open'!E10</f>
        <v>13413.6</v>
      </c>
      <c r="G10" s="6"/>
      <c r="H10" s="6" t="s">
        <v>22</v>
      </c>
      <c r="I10" s="10">
        <f>SUM(I4:I7)</f>
        <v>33</v>
      </c>
    </row>
    <row r="11" spans="1:10" x14ac:dyDescent="0.25">
      <c r="A11" s="6" t="s">
        <v>23</v>
      </c>
      <c r="B11" s="5">
        <f>B9+'20180620_Open'!B11</f>
        <v>126437.72999999997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2118.23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B12+'20180620_Open'!B13</f>
        <v>24816.05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23127961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2518487.23</v>
      </c>
    </row>
    <row r="18" spans="1:14" x14ac:dyDescent="0.25">
      <c r="G18" s="6" t="s">
        <v>10</v>
      </c>
      <c r="H18" s="5"/>
      <c r="I18" s="11">
        <v>3819321</v>
      </c>
    </row>
    <row r="19" spans="1:14" x14ac:dyDescent="0.25">
      <c r="A19" s="5"/>
      <c r="G19" s="6" t="s">
        <v>35</v>
      </c>
      <c r="H19" s="5"/>
      <c r="I19" s="11">
        <f>I17+I18-I16</f>
        <v>108991.59000000078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8566.02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8566.02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141.96</v>
      </c>
    </row>
    <row r="26" spans="1:14" x14ac:dyDescent="0.25">
      <c r="A26" s="6" t="s">
        <v>44</v>
      </c>
      <c r="B26" s="5">
        <f>B4+E5+I18</f>
        <v>74480179.640000001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46795.67</v>
      </c>
    </row>
    <row r="28" spans="1:14" x14ac:dyDescent="0.25">
      <c r="A28" s="6" t="s">
        <v>48</v>
      </c>
      <c r="B28" s="5">
        <f>B12+E8+I25</f>
        <v>3448.99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2082</v>
      </c>
      <c r="D34" s="6" t="s">
        <v>53</v>
      </c>
      <c r="E34" s="5">
        <v>-373536</v>
      </c>
      <c r="G34" s="6" t="s">
        <v>56</v>
      </c>
      <c r="H34" s="23">
        <v>21.79</v>
      </c>
      <c r="I34" s="6" t="s">
        <v>56</v>
      </c>
      <c r="J34" s="23">
        <v>26.19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2019</v>
      </c>
      <c r="D35" s="6" t="s">
        <v>55</v>
      </c>
      <c r="E35" s="15">
        <v>596472</v>
      </c>
      <c r="G35" s="6" t="s">
        <v>84</v>
      </c>
      <c r="H35" s="23">
        <v>21.38</v>
      </c>
      <c r="I35" s="6" t="s">
        <v>84</v>
      </c>
      <c r="J35" s="23">
        <v>24.02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1871</v>
      </c>
      <c r="D36" s="6" t="s">
        <v>57</v>
      </c>
      <c r="E36" s="15">
        <v>15744</v>
      </c>
      <c r="G36" s="6" t="s">
        <v>58</v>
      </c>
      <c r="H36" s="23">
        <v>20.77</v>
      </c>
      <c r="I36" s="6" t="s">
        <v>58</v>
      </c>
      <c r="J36" s="23">
        <v>22.42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1190</v>
      </c>
      <c r="D37" s="6" t="s">
        <v>59</v>
      </c>
      <c r="E37" s="5">
        <v>-4661</v>
      </c>
      <c r="G37" s="6" t="s">
        <v>76</v>
      </c>
      <c r="H37" s="23">
        <v>20.75</v>
      </c>
      <c r="I37" s="6" t="s">
        <v>76</v>
      </c>
      <c r="J37" s="23">
        <v>21.8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7162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3545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-3617</v>
      </c>
      <c r="D40" s="6" t="s">
        <v>64</v>
      </c>
      <c r="E40" s="5">
        <v>3230089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-24072</v>
      </c>
      <c r="G41" s="6" t="s">
        <v>84</v>
      </c>
      <c r="H41" s="22">
        <v>5.0000000000000001E-3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17182</v>
      </c>
      <c r="G42" s="6" t="s">
        <v>58</v>
      </c>
      <c r="H42" s="22">
        <v>0.02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2312</v>
      </c>
      <c r="D43" s="6" t="s">
        <v>67</v>
      </c>
      <c r="E43" s="5">
        <v>-41254</v>
      </c>
      <c r="G43" s="6" t="s">
        <v>76</v>
      </c>
      <c r="H43" s="22">
        <v>3.2000000000000001E-2</v>
      </c>
    </row>
    <row r="44" spans="1:23" x14ac:dyDescent="0.25">
      <c r="A44" s="6" t="s">
        <v>84</v>
      </c>
      <c r="B44" s="13">
        <v>1672</v>
      </c>
      <c r="D44" s="6" t="s">
        <v>71</v>
      </c>
      <c r="E44" s="5">
        <f>E40-E45</f>
        <v>599839</v>
      </c>
    </row>
    <row r="45" spans="1:23" x14ac:dyDescent="0.25">
      <c r="A45" s="6" t="s">
        <v>58</v>
      </c>
      <c r="B45" s="13">
        <v>1585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1144</v>
      </c>
      <c r="C46" s="5"/>
      <c r="D46" s="6" t="s">
        <v>86</v>
      </c>
      <c r="E46" s="5">
        <v>3601652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6713</v>
      </c>
      <c r="C47" s="18"/>
      <c r="D47" s="6" t="s">
        <v>89</v>
      </c>
      <c r="E47" s="5">
        <f>E46-E45</f>
        <v>971402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-13</v>
      </c>
      <c r="J48" s="13">
        <v>-38</v>
      </c>
    </row>
    <row r="49" spans="1:10" x14ac:dyDescent="0.25">
      <c r="A49" s="14"/>
      <c r="B49" s="5"/>
      <c r="E49" s="15"/>
      <c r="F49" s="13"/>
      <c r="G49" s="6" t="s">
        <v>58</v>
      </c>
      <c r="H49" s="13">
        <v>-4</v>
      </c>
      <c r="I49" s="13">
        <v>-24</v>
      </c>
      <c r="J49" s="13">
        <v>-83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-4</v>
      </c>
      <c r="I50" s="13">
        <v>-38</v>
      </c>
      <c r="J50" s="13">
        <v>-180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53"/>
  <sheetViews>
    <sheetView topLeftCell="A37" workbookViewId="0">
      <selection activeCell="E41" sqref="E4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19905998.289999999</v>
      </c>
      <c r="D3" s="6" t="s">
        <v>2</v>
      </c>
      <c r="E3" s="7">
        <v>15271597.859999999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56265512.530000001</v>
      </c>
      <c r="D4" s="6" t="s">
        <v>7</v>
      </c>
      <c r="E4" s="26">
        <v>6126166.96</v>
      </c>
      <c r="H4" s="6" t="s">
        <v>81</v>
      </c>
      <c r="I4" s="9">
        <v>10</v>
      </c>
      <c r="J4" s="9">
        <v>-3</v>
      </c>
    </row>
    <row r="5" spans="1:10" x14ac:dyDescent="0.25">
      <c r="A5" s="6" t="s">
        <v>9</v>
      </c>
      <c r="B5" s="5">
        <f>B4+B6</f>
        <v>104174607.27000001</v>
      </c>
      <c r="D5" s="6" t="s">
        <v>10</v>
      </c>
      <c r="E5" s="5">
        <v>9145430.9000000004</v>
      </c>
      <c r="H5" s="6" t="s">
        <v>87</v>
      </c>
      <c r="I5" s="9">
        <v>7</v>
      </c>
      <c r="J5" s="9"/>
    </row>
    <row r="6" spans="1:10" x14ac:dyDescent="0.25">
      <c r="A6" s="6" t="s">
        <v>7</v>
      </c>
      <c r="B6" s="5">
        <v>47909094.740000002</v>
      </c>
      <c r="D6" s="6" t="s">
        <v>12</v>
      </c>
      <c r="E6" s="5"/>
      <c r="H6" s="6" t="s">
        <v>15</v>
      </c>
      <c r="I6" s="9">
        <v>19</v>
      </c>
      <c r="J6" s="9">
        <v>-3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-4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2016</v>
      </c>
      <c r="G8" s="6"/>
      <c r="H8" s="6"/>
      <c r="I8" s="9"/>
    </row>
    <row r="9" spans="1:10" x14ac:dyDescent="0.25">
      <c r="A9" s="6" t="s">
        <v>18</v>
      </c>
      <c r="B9" s="5">
        <v>3096.45</v>
      </c>
      <c r="D9" s="6" t="s">
        <v>19</v>
      </c>
      <c r="E9" s="10">
        <v>1953</v>
      </c>
      <c r="H9" s="6"/>
    </row>
    <row r="10" spans="1:10" x14ac:dyDescent="0.25">
      <c r="A10" s="6" t="s">
        <v>20</v>
      </c>
      <c r="B10" s="5">
        <v>28000000</v>
      </c>
      <c r="D10" s="6" t="s">
        <v>21</v>
      </c>
      <c r="E10" s="5">
        <f>E8+'20180619_Open'!E10</f>
        <v>12224.800000000001</v>
      </c>
      <c r="G10" s="6"/>
      <c r="H10" s="6" t="s">
        <v>22</v>
      </c>
      <c r="I10" s="10">
        <f>SUM(I4:I7)</f>
        <v>36</v>
      </c>
    </row>
    <row r="11" spans="1:10" x14ac:dyDescent="0.25">
      <c r="A11" s="6" t="s">
        <v>23</v>
      </c>
      <c r="B11" s="5">
        <f>B9+'20180619_Open'!B11</f>
        <v>122584.80999999997</v>
      </c>
      <c r="D11" s="6"/>
      <c r="E11" s="5"/>
      <c r="G11" s="6"/>
      <c r="H11" s="6" t="s">
        <v>24</v>
      </c>
      <c r="I11" s="10">
        <f>SUM(J4:J7)</f>
        <v>-10</v>
      </c>
    </row>
    <row r="12" spans="1:10" x14ac:dyDescent="0.25">
      <c r="A12" s="6" t="s">
        <v>16</v>
      </c>
      <c r="B12" s="7">
        <v>2934.78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B12+'20180619_Open'!B13</f>
        <v>22697.82</v>
      </c>
      <c r="E13" s="5"/>
      <c r="G13" s="6"/>
      <c r="H13" s="6" t="s">
        <v>28</v>
      </c>
      <c r="I13" s="11">
        <v>27556140</v>
      </c>
    </row>
    <row r="14" spans="1:10" x14ac:dyDescent="0.25">
      <c r="A14" s="6" t="s">
        <v>29</v>
      </c>
      <c r="B14" s="10">
        <v>21541161</v>
      </c>
      <c r="G14" s="6"/>
      <c r="H14" s="6" t="s">
        <v>30</v>
      </c>
      <c r="I14" s="11">
        <v>-7655100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19901040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1652799.19</v>
      </c>
    </row>
    <row r="18" spans="1:14" x14ac:dyDescent="0.25">
      <c r="G18" s="6" t="s">
        <v>10</v>
      </c>
      <c r="H18" s="5"/>
      <c r="I18" s="11">
        <v>4156191</v>
      </c>
    </row>
    <row r="19" spans="1:14" x14ac:dyDescent="0.25">
      <c r="A19" s="5"/>
      <c r="G19" s="6" t="s">
        <v>35</v>
      </c>
      <c r="H19" s="5"/>
      <c r="I19" s="11">
        <f>I17+I18-I16</f>
        <v>-419826.45000000019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8424.06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8424.06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896.11</v>
      </c>
    </row>
    <row r="26" spans="1:14" x14ac:dyDescent="0.25">
      <c r="A26" s="6" t="s">
        <v>44</v>
      </c>
      <c r="B26" s="5">
        <f>B4+E5+I18</f>
        <v>69567134.430000007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43346.68</v>
      </c>
    </row>
    <row r="28" spans="1:14" x14ac:dyDescent="0.25">
      <c r="A28" s="6" t="s">
        <v>48</v>
      </c>
      <c r="B28" s="5">
        <f>B12+E8+I25</f>
        <v>5846.89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2312</v>
      </c>
      <c r="D34" s="6" t="s">
        <v>53</v>
      </c>
      <c r="E34" s="5">
        <v>326166</v>
      </c>
      <c r="G34" s="6" t="s">
        <v>56</v>
      </c>
      <c r="H34" s="23">
        <v>26.19</v>
      </c>
      <c r="I34" s="6" t="s">
        <v>56</v>
      </c>
      <c r="J34" s="23">
        <v>22.31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1672</v>
      </c>
      <c r="D35" s="6" t="s">
        <v>55</v>
      </c>
      <c r="E35" s="15">
        <v>589682</v>
      </c>
      <c r="G35" s="6" t="s">
        <v>84</v>
      </c>
      <c r="H35" s="23">
        <v>24.02</v>
      </c>
      <c r="I35" s="6" t="s">
        <v>84</v>
      </c>
      <c r="J35" s="23">
        <v>20.2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1585</v>
      </c>
      <c r="D36" s="6" t="s">
        <v>57</v>
      </c>
      <c r="E36" s="15">
        <v>15169</v>
      </c>
      <c r="G36" s="6" t="s">
        <v>58</v>
      </c>
      <c r="H36" s="23">
        <v>22.42</v>
      </c>
      <c r="I36" s="6" t="s">
        <v>58</v>
      </c>
      <c r="J36" s="23">
        <v>19.04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1144</v>
      </c>
      <c r="D37" s="6" t="s">
        <v>59</v>
      </c>
      <c r="E37" s="5">
        <v>-5345</v>
      </c>
      <c r="G37" s="6" t="s">
        <v>76</v>
      </c>
      <c r="H37" s="23">
        <v>21.8</v>
      </c>
      <c r="I37" s="6" t="s">
        <v>76</v>
      </c>
      <c r="J37" s="23">
        <v>19.11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6713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3349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-3364</v>
      </c>
      <c r="D40" s="6" t="s">
        <v>64</v>
      </c>
      <c r="E40" s="5">
        <v>3254161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145471</v>
      </c>
      <c r="G41" s="6" t="s">
        <v>84</v>
      </c>
      <c r="H41" s="22">
        <v>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42754</v>
      </c>
      <c r="G42" s="6" t="s">
        <v>58</v>
      </c>
      <c r="H42" s="22">
        <v>1.4E-2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2474</v>
      </c>
      <c r="D43" s="6" t="s">
        <v>67</v>
      </c>
      <c r="E43" s="5">
        <v>102716</v>
      </c>
      <c r="G43" s="6" t="s">
        <v>76</v>
      </c>
      <c r="H43" s="22">
        <v>2.5000000000000001E-2</v>
      </c>
    </row>
    <row r="44" spans="1:23" x14ac:dyDescent="0.25">
      <c r="A44" s="6" t="s">
        <v>84</v>
      </c>
      <c r="B44" s="13">
        <v>1907</v>
      </c>
      <c r="D44" s="6" t="s">
        <v>71</v>
      </c>
      <c r="E44" s="5">
        <f>E40-E45</f>
        <v>623911</v>
      </c>
    </row>
    <row r="45" spans="1:23" x14ac:dyDescent="0.25">
      <c r="A45" s="6" t="s">
        <v>58</v>
      </c>
      <c r="B45" s="13">
        <v>1544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1033</v>
      </c>
      <c r="C46" s="5"/>
      <c r="D46" s="6" t="s">
        <v>86</v>
      </c>
      <c r="E46" s="5">
        <v>3484409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6958</v>
      </c>
      <c r="C47" s="18"/>
      <c r="D47" s="6" t="s">
        <v>89</v>
      </c>
      <c r="E47" s="5">
        <f>E46-E45</f>
        <v>854159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0</v>
      </c>
      <c r="J48" s="13">
        <v>-20</v>
      </c>
    </row>
    <row r="49" spans="1:10" x14ac:dyDescent="0.25">
      <c r="A49" s="14"/>
      <c r="B49" s="5"/>
      <c r="E49" s="15"/>
      <c r="F49" s="13"/>
      <c r="G49" s="6" t="s">
        <v>58</v>
      </c>
      <c r="H49" s="13">
        <v>-8</v>
      </c>
      <c r="I49" s="13">
        <v>-22</v>
      </c>
      <c r="J49" s="13">
        <v>-90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-8</v>
      </c>
      <c r="I50" s="13">
        <v>-32</v>
      </c>
      <c r="J50" s="13">
        <v>-155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W53"/>
  <sheetViews>
    <sheetView topLeftCell="A34" workbookViewId="0">
      <selection activeCell="E4" sqref="E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12409560.57</v>
      </c>
      <c r="D3" s="6" t="s">
        <v>2</v>
      </c>
      <c r="E3" s="7">
        <v>13972253.470000001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67499421.159999996</v>
      </c>
      <c r="D4" s="6" t="s">
        <v>7</v>
      </c>
      <c r="E4" s="26">
        <v>3084525.92</v>
      </c>
      <c r="H4" s="6" t="s">
        <v>81</v>
      </c>
      <c r="I4" s="9">
        <v>13</v>
      </c>
      <c r="J4" s="9">
        <v>-3</v>
      </c>
    </row>
    <row r="5" spans="1:10" x14ac:dyDescent="0.25">
      <c r="A5" s="6" t="s">
        <v>9</v>
      </c>
      <c r="B5" s="5">
        <f>B4+B6</f>
        <v>106911613.22999999</v>
      </c>
      <c r="D5" s="6" t="s">
        <v>10</v>
      </c>
      <c r="E5" s="5">
        <v>10887727.550000001</v>
      </c>
      <c r="H5" s="6" t="s">
        <v>87</v>
      </c>
      <c r="I5" s="9"/>
      <c r="J5" s="9"/>
    </row>
    <row r="6" spans="1:10" x14ac:dyDescent="0.25">
      <c r="A6" s="6" t="s">
        <v>7</v>
      </c>
      <c r="B6" s="5">
        <v>39412192.07</v>
      </c>
      <c r="D6" s="6" t="s">
        <v>12</v>
      </c>
      <c r="E6" s="5"/>
      <c r="H6" s="6" t="s">
        <v>15</v>
      </c>
      <c r="I6" s="9">
        <v>17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0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516</v>
      </c>
      <c r="G8" s="6"/>
      <c r="H8" s="6"/>
      <c r="I8" s="9"/>
    </row>
    <row r="9" spans="1:10" x14ac:dyDescent="0.25">
      <c r="A9" s="6" t="s">
        <v>18</v>
      </c>
      <c r="B9" s="5">
        <v>2631.5</v>
      </c>
      <c r="D9" s="6" t="s">
        <v>19</v>
      </c>
      <c r="E9" s="10">
        <v>531</v>
      </c>
      <c r="H9" s="6"/>
    </row>
    <row r="10" spans="1:10" x14ac:dyDescent="0.25">
      <c r="A10" s="6" t="s">
        <v>20</v>
      </c>
      <c r="B10" s="5">
        <v>27002631.5</v>
      </c>
      <c r="D10" s="6" t="s">
        <v>21</v>
      </c>
      <c r="E10" s="5">
        <f>E8+'20180615_Open'!E10</f>
        <v>10208.800000000001</v>
      </c>
      <c r="G10" s="6"/>
      <c r="H10" s="6" t="s">
        <v>22</v>
      </c>
      <c r="I10" s="10">
        <f>SUM(I4:I7)</f>
        <v>30</v>
      </c>
    </row>
    <row r="11" spans="1:10" x14ac:dyDescent="0.25">
      <c r="A11" s="6" t="s">
        <v>23</v>
      </c>
      <c r="B11" s="5">
        <f>B9+'20180615_Open'!B11</f>
        <v>119488.35999999997</v>
      </c>
      <c r="D11" s="6"/>
      <c r="E11" s="5"/>
      <c r="G11" s="6"/>
      <c r="H11" s="6" t="s">
        <v>24</v>
      </c>
      <c r="I11" s="10">
        <f>SUM(J4:J7)</f>
        <v>-3</v>
      </c>
    </row>
    <row r="12" spans="1:10" x14ac:dyDescent="0.25">
      <c r="A12" s="6" t="s">
        <v>16</v>
      </c>
      <c r="B12" s="7">
        <v>1591.88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B12+'20180615_Open'!B13</f>
        <v>19763.04</v>
      </c>
      <c r="E13" s="5"/>
      <c r="G13" s="6"/>
      <c r="H13" s="6" t="s">
        <v>28</v>
      </c>
      <c r="I13" s="11">
        <v>23754900</v>
      </c>
    </row>
    <row r="14" spans="1:10" x14ac:dyDescent="0.25">
      <c r="A14" s="6" t="s">
        <v>29</v>
      </c>
      <c r="B14" s="10">
        <v>25205161</v>
      </c>
      <c r="G14" s="6"/>
      <c r="H14" s="6" t="s">
        <v>30</v>
      </c>
      <c r="I14" s="11">
        <v>-2376000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21378900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2353715.2999999998</v>
      </c>
    </row>
    <row r="18" spans="1:14" x14ac:dyDescent="0.25">
      <c r="G18" s="6" t="s">
        <v>10</v>
      </c>
      <c r="H18" s="5"/>
      <c r="I18" s="11">
        <v>3574692</v>
      </c>
    </row>
    <row r="19" spans="1:14" x14ac:dyDescent="0.25">
      <c r="A19" s="5"/>
      <c r="G19" s="6" t="s">
        <v>35</v>
      </c>
      <c r="H19" s="5"/>
      <c r="I19" s="11">
        <f>I17+I18-I16</f>
        <v>-300409.33999999985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7527.95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7527.95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438.2</v>
      </c>
    </row>
    <row r="26" spans="1:14" x14ac:dyDescent="0.25">
      <c r="A26" s="6" t="s">
        <v>44</v>
      </c>
      <c r="B26" s="5">
        <f>B4+E5+I18</f>
        <v>81961840.709999993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37499.79</v>
      </c>
    </row>
    <row r="28" spans="1:14" x14ac:dyDescent="0.25">
      <c r="A28" s="6" t="s">
        <v>48</v>
      </c>
      <c r="B28" s="5">
        <f>B12+E8+I25</f>
        <v>2546.08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2474</v>
      </c>
      <c r="D34" s="6" t="s">
        <v>53</v>
      </c>
      <c r="E34" s="5">
        <v>1356979</v>
      </c>
      <c r="G34" s="6" t="s">
        <v>56</v>
      </c>
      <c r="H34" s="23">
        <v>22.31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1907</v>
      </c>
      <c r="D35" s="6" t="s">
        <v>55</v>
      </c>
      <c r="E35" s="15">
        <v>758128</v>
      </c>
      <c r="G35" s="6" t="s">
        <v>84</v>
      </c>
      <c r="H35" s="23">
        <v>20.2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1544</v>
      </c>
      <c r="D36" s="6" t="s">
        <v>57</v>
      </c>
      <c r="E36" s="15">
        <v>15643</v>
      </c>
      <c r="G36" s="6" t="s">
        <v>58</v>
      </c>
      <c r="H36" s="23">
        <v>19.04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1033</v>
      </c>
      <c r="D37" s="6" t="s">
        <v>59</v>
      </c>
      <c r="E37" s="5">
        <v>-4699</v>
      </c>
      <c r="G37" s="6" t="s">
        <v>76</v>
      </c>
      <c r="H37" s="23">
        <v>19.11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6958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3538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-3420</v>
      </c>
      <c r="D40" s="6" t="s">
        <v>64</v>
      </c>
      <c r="E40" s="5">
        <v>3108690</v>
      </c>
      <c r="G40" s="6" t="s">
        <v>56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50910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22760</v>
      </c>
      <c r="G42" s="6" t="s">
        <v>58</v>
      </c>
      <c r="H42" s="22">
        <v>2.5000000000000001E-2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2575</v>
      </c>
      <c r="D43" s="6" t="s">
        <v>67</v>
      </c>
      <c r="E43" s="5">
        <v>28150</v>
      </c>
      <c r="G43" s="6" t="s">
        <v>76</v>
      </c>
      <c r="H43" s="22">
        <v>3.7999999999999999E-2</v>
      </c>
    </row>
    <row r="44" spans="1:23" x14ac:dyDescent="0.25">
      <c r="A44" s="6" t="s">
        <v>84</v>
      </c>
      <c r="B44" s="13">
        <v>1698</v>
      </c>
      <c r="D44" s="6" t="s">
        <v>71</v>
      </c>
      <c r="E44" s="5">
        <f>E40-E45</f>
        <v>478440</v>
      </c>
    </row>
    <row r="45" spans="1:23" x14ac:dyDescent="0.25">
      <c r="A45" s="6" t="s">
        <v>58</v>
      </c>
      <c r="B45" s="13">
        <v>1490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1068</v>
      </c>
      <c r="C46" s="5"/>
      <c r="D46" s="6" t="s">
        <v>86</v>
      </c>
      <c r="E46" s="5">
        <v>3538432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6831</v>
      </c>
      <c r="C47" s="18"/>
      <c r="D47" s="6" t="s">
        <v>89</v>
      </c>
      <c r="E47" s="5">
        <f>E46-E45</f>
        <v>908182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0</v>
      </c>
      <c r="I48" s="13">
        <v>0</v>
      </c>
      <c r="J48" s="13">
        <v>0</v>
      </c>
    </row>
    <row r="49" spans="1:10" x14ac:dyDescent="0.25">
      <c r="A49" s="14"/>
      <c r="B49" s="5"/>
      <c r="E49" s="15"/>
      <c r="F49" s="13"/>
      <c r="G49" s="6" t="s">
        <v>58</v>
      </c>
      <c r="H49" s="13">
        <v>1</v>
      </c>
      <c r="I49" s="13">
        <v>-27</v>
      </c>
      <c r="J49" s="13">
        <v>-82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1</v>
      </c>
      <c r="I50" s="13">
        <v>-48</v>
      </c>
      <c r="J50" s="13">
        <v>-163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W53"/>
  <sheetViews>
    <sheetView topLeftCell="A34" workbookViewId="0">
      <selection activeCell="E48" sqref="E4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12915150.960000001</v>
      </c>
      <c r="D3" s="6" t="s">
        <v>2</v>
      </c>
      <c r="E3" s="7">
        <v>11884987.210000001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66897365.68</v>
      </c>
      <c r="D4" s="6" t="s">
        <v>7</v>
      </c>
      <c r="E4" s="26">
        <v>1299675.5</v>
      </c>
      <c r="H4" s="6" t="s">
        <v>13</v>
      </c>
      <c r="I4" s="9">
        <v>6</v>
      </c>
      <c r="J4" s="9">
        <v>-2</v>
      </c>
    </row>
    <row r="5" spans="1:10" x14ac:dyDescent="0.25">
      <c r="A5" s="6" t="s">
        <v>9</v>
      </c>
      <c r="B5" s="5">
        <f>B4+B6</f>
        <v>108821898.53999999</v>
      </c>
      <c r="D5" s="6" t="s">
        <v>10</v>
      </c>
      <c r="E5" s="5">
        <v>10585311.710000001</v>
      </c>
      <c r="H5" s="6" t="s">
        <v>81</v>
      </c>
      <c r="I5" s="9">
        <v>12</v>
      </c>
      <c r="J5" s="9"/>
    </row>
    <row r="6" spans="1:10" x14ac:dyDescent="0.25">
      <c r="A6" s="6" t="s">
        <v>7</v>
      </c>
      <c r="B6" s="5">
        <v>41924532.859999999</v>
      </c>
      <c r="D6" s="6" t="s">
        <v>12</v>
      </c>
      <c r="E6" s="5"/>
      <c r="H6" s="6" t="s">
        <v>15</v>
      </c>
      <c r="I6" s="9">
        <v>13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-3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379.2</v>
      </c>
      <c r="G8" s="6"/>
      <c r="H8" s="6"/>
      <c r="I8" s="9"/>
    </row>
    <row r="9" spans="1:10" x14ac:dyDescent="0.25">
      <c r="A9" s="6" t="s">
        <v>18</v>
      </c>
      <c r="B9" s="5">
        <v>9381.9</v>
      </c>
      <c r="D9" s="6" t="s">
        <v>19</v>
      </c>
      <c r="E9" s="10">
        <v>573</v>
      </c>
      <c r="H9" s="6"/>
    </row>
    <row r="10" spans="1:10" x14ac:dyDescent="0.25">
      <c r="A10" s="6" t="s">
        <v>20</v>
      </c>
      <c r="B10" s="5">
        <v>29000000</v>
      </c>
      <c r="D10" s="6" t="s">
        <v>21</v>
      </c>
      <c r="E10" s="5">
        <f>E8+'20180614_Open'!E10</f>
        <v>9692.8000000000011</v>
      </c>
      <c r="G10" s="6"/>
      <c r="H10" s="6" t="s">
        <v>22</v>
      </c>
      <c r="I10" s="10">
        <f>SUM(I4:I7)</f>
        <v>31</v>
      </c>
    </row>
    <row r="11" spans="1:10" x14ac:dyDescent="0.25">
      <c r="A11" s="6" t="s">
        <v>23</v>
      </c>
      <c r="B11" s="5">
        <f>B9+'20180614_Open'!B11</f>
        <v>116856.85999999997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1466.4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B12+'20180614_Open'!B13</f>
        <v>18171.16</v>
      </c>
      <c r="E13" s="5"/>
      <c r="G13" s="6"/>
      <c r="H13" s="6" t="s">
        <v>28</v>
      </c>
      <c r="I13" s="11">
        <v>24669180</v>
      </c>
    </row>
    <row r="14" spans="1:10" x14ac:dyDescent="0.25">
      <c r="A14" s="6" t="s">
        <v>29</v>
      </c>
      <c r="B14" s="10">
        <v>25008361</v>
      </c>
      <c r="G14" s="6"/>
      <c r="H14" s="6" t="s">
        <v>30</v>
      </c>
      <c r="I14" s="11">
        <v>-5581260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19087920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2239378.66</v>
      </c>
    </row>
    <row r="18" spans="1:14" x14ac:dyDescent="0.25">
      <c r="G18" s="6" t="s">
        <v>10</v>
      </c>
      <c r="H18" s="5"/>
      <c r="I18" s="11">
        <v>3703185</v>
      </c>
    </row>
    <row r="19" spans="1:14" x14ac:dyDescent="0.25">
      <c r="A19" s="5"/>
      <c r="G19" s="6" t="s">
        <v>35</v>
      </c>
      <c r="H19" s="5"/>
      <c r="I19" s="11">
        <f>I17+I18-I16</f>
        <v>-286252.97999999952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7089.75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7089.75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184.39</v>
      </c>
    </row>
    <row r="26" spans="1:14" x14ac:dyDescent="0.25">
      <c r="A26" s="6" t="s">
        <v>44</v>
      </c>
      <c r="B26" s="5">
        <f>B4+E5+I18</f>
        <v>81185862.390000001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34953.71</v>
      </c>
    </row>
    <row r="28" spans="1:14" x14ac:dyDescent="0.25">
      <c r="A28" s="6" t="s">
        <v>48</v>
      </c>
      <c r="B28" s="5">
        <f>B12+E8+I25</f>
        <v>2029.9900000000002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2575</v>
      </c>
      <c r="D34" s="6" t="s">
        <v>53</v>
      </c>
      <c r="E34" s="5">
        <v>650982</v>
      </c>
      <c r="G34" s="6" t="s">
        <v>56</v>
      </c>
      <c r="H34" s="23">
        <v>21.73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1698</v>
      </c>
      <c r="D35" s="6" t="s">
        <v>55</v>
      </c>
      <c r="E35" s="15">
        <v>738389</v>
      </c>
      <c r="G35" s="6" t="s">
        <v>84</v>
      </c>
      <c r="H35" s="23">
        <v>19.52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1490</v>
      </c>
      <c r="D36" s="6" t="s">
        <v>57</v>
      </c>
      <c r="E36" s="15">
        <v>13704</v>
      </c>
      <c r="G36" s="6" t="s">
        <v>58</v>
      </c>
      <c r="H36" s="23">
        <v>18.739999999999998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1068</v>
      </c>
      <c r="D37" s="6" t="s">
        <v>59</v>
      </c>
      <c r="E37" s="5">
        <v>-4428</v>
      </c>
      <c r="G37" s="6" t="s">
        <v>76</v>
      </c>
      <c r="H37" s="23">
        <v>18.84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6831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3469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-3362</v>
      </c>
      <c r="D40" s="6" t="s">
        <v>64</v>
      </c>
      <c r="E40" s="5">
        <v>3057780</v>
      </c>
      <c r="G40" s="6" t="s">
        <v>56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16901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29940</v>
      </c>
      <c r="G42" s="6" t="s">
        <v>58</v>
      </c>
      <c r="H42" s="22">
        <v>2.7E-2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2325</v>
      </c>
      <c r="D43" s="6" t="s">
        <v>67</v>
      </c>
      <c r="E43" s="5">
        <v>-13040</v>
      </c>
      <c r="G43" s="6" t="s">
        <v>76</v>
      </c>
      <c r="H43" s="22">
        <v>4.7E-2</v>
      </c>
    </row>
    <row r="44" spans="1:23" x14ac:dyDescent="0.25">
      <c r="A44" s="6" t="s">
        <v>84</v>
      </c>
      <c r="B44" s="13">
        <v>1583</v>
      </c>
      <c r="D44" s="6" t="s">
        <v>71</v>
      </c>
      <c r="E44" s="5">
        <f>E40-E45</f>
        <v>427530</v>
      </c>
    </row>
    <row r="45" spans="1:23" x14ac:dyDescent="0.25">
      <c r="A45" s="6" t="s">
        <v>58</v>
      </c>
      <c r="B45" s="13">
        <v>1365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1005</v>
      </c>
      <c r="C46" s="5"/>
      <c r="D46" s="6" t="s">
        <v>86</v>
      </c>
      <c r="E46" s="5">
        <v>3561588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6278</v>
      </c>
      <c r="C47" s="18"/>
      <c r="D47" s="6" t="s">
        <v>89</v>
      </c>
      <c r="E47" s="5">
        <f>E46-E45</f>
        <v>931338</v>
      </c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0</v>
      </c>
      <c r="I48" s="13">
        <v>0</v>
      </c>
      <c r="J48" s="13">
        <v>0</v>
      </c>
    </row>
    <row r="49" spans="1:10" x14ac:dyDescent="0.25">
      <c r="A49" s="14"/>
      <c r="B49" s="5"/>
      <c r="E49" s="15"/>
      <c r="F49" s="13"/>
      <c r="G49" s="6" t="s">
        <v>58</v>
      </c>
      <c r="H49" s="13">
        <v>6</v>
      </c>
      <c r="I49" s="13">
        <v>-32</v>
      </c>
      <c r="J49" s="13">
        <v>-70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9</v>
      </c>
      <c r="I50" s="13">
        <v>-54</v>
      </c>
      <c r="J50" s="13">
        <v>-157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W53"/>
  <sheetViews>
    <sheetView topLeftCell="A37"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13591218.9</v>
      </c>
      <c r="D3" s="6" t="s">
        <v>2</v>
      </c>
      <c r="E3" s="7">
        <v>11090055.59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61151822.189999998</v>
      </c>
      <c r="D4" s="6" t="s">
        <v>7</v>
      </c>
      <c r="E4" s="26">
        <v>1740333.91</v>
      </c>
      <c r="H4" s="6" t="s">
        <v>13</v>
      </c>
      <c r="I4" s="9">
        <v>5</v>
      </c>
      <c r="J4" s="9">
        <v>-1</v>
      </c>
    </row>
    <row r="5" spans="1:10" x14ac:dyDescent="0.25">
      <c r="A5" s="6" t="s">
        <v>9</v>
      </c>
      <c r="B5" s="5">
        <f>B4+B6</f>
        <v>109746024.34999999</v>
      </c>
      <c r="D5" s="6" t="s">
        <v>10</v>
      </c>
      <c r="E5" s="5">
        <v>9349721.6799999997</v>
      </c>
      <c r="H5" s="6" t="s">
        <v>81</v>
      </c>
      <c r="I5" s="9">
        <v>12</v>
      </c>
      <c r="J5" s="9"/>
    </row>
    <row r="6" spans="1:10" x14ac:dyDescent="0.25">
      <c r="A6" s="6" t="s">
        <v>7</v>
      </c>
      <c r="B6" s="5">
        <v>48594202.159999996</v>
      </c>
      <c r="D6" s="6" t="s">
        <v>12</v>
      </c>
      <c r="E6" s="5"/>
      <c r="H6" s="6" t="s">
        <v>15</v>
      </c>
      <c r="I6" s="9">
        <v>13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-3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188.8</v>
      </c>
      <c r="G8" s="6"/>
      <c r="H8" s="6"/>
      <c r="I8" s="9"/>
    </row>
    <row r="9" spans="1:10" x14ac:dyDescent="0.25">
      <c r="A9" s="6" t="s">
        <v>18</v>
      </c>
      <c r="B9" s="5">
        <v>2983.26</v>
      </c>
      <c r="D9" s="6" t="s">
        <v>19</v>
      </c>
      <c r="E9" s="10">
        <v>211</v>
      </c>
      <c r="H9" s="6"/>
    </row>
    <row r="10" spans="1:10" x14ac:dyDescent="0.25">
      <c r="A10" s="6" t="s">
        <v>20</v>
      </c>
      <c r="B10" s="5">
        <v>35000000</v>
      </c>
      <c r="D10" s="6" t="s">
        <v>21</v>
      </c>
      <c r="E10" s="5">
        <f>E8+'20180613_Open'!E10</f>
        <v>9313.6</v>
      </c>
      <c r="G10" s="6"/>
      <c r="H10" s="6" t="s">
        <v>22</v>
      </c>
      <c r="I10" s="10">
        <f>SUM(I4:I7)</f>
        <v>30</v>
      </c>
    </row>
    <row r="11" spans="1:10" x14ac:dyDescent="0.25">
      <c r="A11" s="6" t="s">
        <v>23</v>
      </c>
      <c r="B11" s="5">
        <f>B9+'20180613_Open'!B11</f>
        <v>107474.95999999998</v>
      </c>
      <c r="D11" s="6"/>
      <c r="E11" s="5"/>
      <c r="G11" s="6"/>
      <c r="H11" s="6" t="s">
        <v>24</v>
      </c>
      <c r="I11" s="10">
        <f>SUM(J4:J7)</f>
        <v>-6</v>
      </c>
    </row>
    <row r="12" spans="1:10" x14ac:dyDescent="0.25">
      <c r="A12" s="6" t="s">
        <v>16</v>
      </c>
      <c r="B12" s="7">
        <v>1523.02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B12+'20180613_Open'!B13</f>
        <v>16704.759999999998</v>
      </c>
      <c r="E13" s="5"/>
      <c r="G13" s="6"/>
      <c r="H13" s="6" t="s">
        <v>28</v>
      </c>
      <c r="I13" s="11">
        <v>23809380</v>
      </c>
    </row>
    <row r="14" spans="1:10" x14ac:dyDescent="0.25">
      <c r="A14" s="6" t="s">
        <v>29</v>
      </c>
      <c r="B14" s="10">
        <v>22886161</v>
      </c>
      <c r="G14" s="6"/>
      <c r="H14" s="6" t="s">
        <v>30</v>
      </c>
      <c r="I14" s="11">
        <v>-4764000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19045380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2316353.0499999998</v>
      </c>
    </row>
    <row r="18" spans="1:14" x14ac:dyDescent="0.25">
      <c r="G18" s="6" t="s">
        <v>10</v>
      </c>
      <c r="H18" s="5"/>
      <c r="I18" s="11">
        <v>3571407</v>
      </c>
    </row>
    <row r="19" spans="1:14" x14ac:dyDescent="0.25">
      <c r="A19" s="5"/>
      <c r="G19" s="6" t="s">
        <v>35</v>
      </c>
      <c r="H19" s="5"/>
      <c r="I19" s="11">
        <f>I17+I18-I16</f>
        <v>-341056.58999999985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6905.36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6905.36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570.45000000000005</v>
      </c>
    </row>
    <row r="26" spans="1:14" x14ac:dyDescent="0.25">
      <c r="A26" s="6" t="s">
        <v>44</v>
      </c>
      <c r="B26" s="5">
        <f>B4+E5+I18</f>
        <v>74072950.870000005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32923.72</v>
      </c>
    </row>
    <row r="28" spans="1:14" x14ac:dyDescent="0.25">
      <c r="A28" s="6" t="s">
        <v>48</v>
      </c>
      <c r="B28" s="5">
        <f>B12+E8+I25</f>
        <v>2282.27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2325</v>
      </c>
      <c r="D34" s="6" t="s">
        <v>53</v>
      </c>
      <c r="E34" s="5">
        <v>957246</v>
      </c>
      <c r="G34" s="6" t="s">
        <v>56</v>
      </c>
      <c r="H34" s="23">
        <v>20.74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1583</v>
      </c>
      <c r="D35" s="6" t="s">
        <v>55</v>
      </c>
      <c r="E35" s="15">
        <v>976139</v>
      </c>
      <c r="G35" s="6" t="s">
        <v>84</v>
      </c>
      <c r="H35" s="23">
        <v>18.75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1365</v>
      </c>
      <c r="D36" s="6" t="s">
        <v>57</v>
      </c>
      <c r="E36" s="15">
        <v>19488</v>
      </c>
      <c r="G36" s="6" t="s">
        <v>58</v>
      </c>
      <c r="H36" s="23">
        <v>28.28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1005</v>
      </c>
      <c r="D37" s="6" t="s">
        <v>59</v>
      </c>
      <c r="E37" s="5">
        <v>-7707</v>
      </c>
      <c r="G37" s="6" t="s">
        <v>76</v>
      </c>
      <c r="H37" s="23">
        <v>18.600000000000001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6278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3242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-3036</v>
      </c>
      <c r="D40" s="6" t="s">
        <v>64</v>
      </c>
      <c r="E40" s="5">
        <v>3040879</v>
      </c>
      <c r="G40" s="6" t="s">
        <v>56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-7707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16516</v>
      </c>
      <c r="G42" s="6" t="s">
        <v>58</v>
      </c>
      <c r="H42" s="22">
        <v>2.7E-2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2316</v>
      </c>
      <c r="D43" s="6" t="s">
        <v>67</v>
      </c>
      <c r="E43" s="5">
        <v>-24223</v>
      </c>
      <c r="G43" s="6" t="s">
        <v>76</v>
      </c>
      <c r="H43" s="22">
        <v>4.7E-2</v>
      </c>
    </row>
    <row r="44" spans="1:23" x14ac:dyDescent="0.25">
      <c r="A44" s="6" t="s">
        <v>84</v>
      </c>
      <c r="B44" s="13">
        <v>1563</v>
      </c>
      <c r="D44" s="6" t="s">
        <v>71</v>
      </c>
      <c r="E44" s="5">
        <f>E40-E45</f>
        <v>410629</v>
      </c>
    </row>
    <row r="45" spans="1:23" x14ac:dyDescent="0.25">
      <c r="A45" s="6" t="s">
        <v>58</v>
      </c>
      <c r="B45" s="13">
        <v>1364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866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6109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-17</v>
      </c>
      <c r="I48" s="13">
        <v>-38</v>
      </c>
      <c r="J48" s="13">
        <v>-44</v>
      </c>
    </row>
    <row r="49" spans="1:10" x14ac:dyDescent="0.25">
      <c r="A49" s="14"/>
      <c r="B49" s="5"/>
      <c r="E49" s="15"/>
      <c r="F49" s="13"/>
      <c r="G49" s="6" t="s">
        <v>58</v>
      </c>
      <c r="H49" s="13">
        <v>-15</v>
      </c>
      <c r="I49" s="13">
        <v>-64</v>
      </c>
      <c r="J49" s="13">
        <v>-117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-12</v>
      </c>
      <c r="I50" s="13">
        <v>-82</v>
      </c>
      <c r="J50" s="13">
        <v>-207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W53"/>
  <sheetViews>
    <sheetView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11314614.42</v>
      </c>
      <c r="D3" s="6" t="s">
        <v>2</v>
      </c>
      <c r="E3" s="7">
        <v>11084581.390000001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63795543.170000002</v>
      </c>
      <c r="D4" s="6" t="s">
        <v>7</v>
      </c>
      <c r="E4" s="26">
        <v>1795578.79</v>
      </c>
      <c r="H4" s="6" t="s">
        <v>13</v>
      </c>
      <c r="I4" s="9">
        <v>1</v>
      </c>
      <c r="J4" s="9">
        <v>-8</v>
      </c>
    </row>
    <row r="5" spans="1:10" x14ac:dyDescent="0.25">
      <c r="A5" s="6" t="s">
        <v>9</v>
      </c>
      <c r="B5" s="5">
        <f>B4+B6</f>
        <v>110113307.59</v>
      </c>
      <c r="D5" s="6" t="s">
        <v>10</v>
      </c>
      <c r="E5" s="5">
        <v>9289002.5999999996</v>
      </c>
      <c r="H5" s="6" t="s">
        <v>81</v>
      </c>
      <c r="I5" s="9">
        <v>7</v>
      </c>
      <c r="J5" s="9"/>
    </row>
    <row r="6" spans="1:10" x14ac:dyDescent="0.25">
      <c r="A6" s="6" t="s">
        <v>7</v>
      </c>
      <c r="B6" s="5">
        <v>46317764.420000002</v>
      </c>
      <c r="D6" s="6" t="s">
        <v>12</v>
      </c>
      <c r="E6" s="5"/>
      <c r="H6" s="6" t="s">
        <v>15</v>
      </c>
      <c r="I6" s="9">
        <v>14</v>
      </c>
      <c r="J6" s="9">
        <v>-1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4</v>
      </c>
      <c r="J7" s="9">
        <v>-2</v>
      </c>
    </row>
    <row r="8" spans="1:10" x14ac:dyDescent="0.25">
      <c r="A8" s="6" t="s">
        <v>14</v>
      </c>
      <c r="B8" s="5">
        <v>113991673.37</v>
      </c>
      <c r="D8" s="6" t="s">
        <v>16</v>
      </c>
      <c r="E8" s="7">
        <v>598.4</v>
      </c>
      <c r="G8" s="6"/>
      <c r="H8" s="6"/>
      <c r="I8" s="9"/>
    </row>
    <row r="9" spans="1:10" x14ac:dyDescent="0.25">
      <c r="A9" s="6" t="s">
        <v>18</v>
      </c>
      <c r="B9" s="5">
        <v>3150</v>
      </c>
      <c r="D9" s="6" t="s">
        <v>19</v>
      </c>
      <c r="E9" s="10">
        <v>608</v>
      </c>
      <c r="H9" s="6"/>
    </row>
    <row r="10" spans="1:10" x14ac:dyDescent="0.25">
      <c r="A10" s="6" t="s">
        <v>20</v>
      </c>
      <c r="B10" s="5">
        <v>35000000</v>
      </c>
      <c r="D10" s="6" t="s">
        <v>21</v>
      </c>
      <c r="E10" s="5">
        <f>E8+'20180612_Open'!E10</f>
        <v>9124.8000000000011</v>
      </c>
      <c r="G10" s="6"/>
      <c r="H10" s="6" t="s">
        <v>22</v>
      </c>
      <c r="I10" s="10">
        <f>SUM(I4:I7)</f>
        <v>26</v>
      </c>
    </row>
    <row r="11" spans="1:10" x14ac:dyDescent="0.25">
      <c r="A11" s="6" t="s">
        <v>23</v>
      </c>
      <c r="B11" s="5">
        <f>B9+'20180612_Open'!B11</f>
        <v>104491.69999999998</v>
      </c>
      <c r="D11" s="6"/>
      <c r="E11" s="5"/>
      <c r="G11" s="6"/>
      <c r="H11" s="6" t="s">
        <v>24</v>
      </c>
      <c r="I11" s="10">
        <f>SUM(J4:J7)</f>
        <v>-11</v>
      </c>
    </row>
    <row r="12" spans="1:10" x14ac:dyDescent="0.25">
      <c r="A12" s="6" t="s">
        <v>16</v>
      </c>
      <c r="B12" s="7">
        <v>1915.49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B12+'20180612_Open'!B13</f>
        <v>15181.739999999998</v>
      </c>
      <c r="E13" s="5"/>
      <c r="G13" s="6"/>
      <c r="H13" s="6" t="s">
        <v>28</v>
      </c>
      <c r="I13" s="11">
        <v>20780040</v>
      </c>
    </row>
    <row r="14" spans="1:10" x14ac:dyDescent="0.25">
      <c r="A14" s="6" t="s">
        <v>29</v>
      </c>
      <c r="B14" s="10">
        <v>23733461</v>
      </c>
      <c r="G14" s="6"/>
      <c r="H14" s="6" t="s">
        <v>30</v>
      </c>
      <c r="I14" s="11">
        <v>-8824980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11955060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2871352.5</v>
      </c>
    </row>
    <row r="18" spans="1:14" x14ac:dyDescent="0.25">
      <c r="G18" s="6" t="s">
        <v>10</v>
      </c>
      <c r="H18" s="5"/>
      <c r="I18" s="11">
        <v>3120273</v>
      </c>
    </row>
    <row r="19" spans="1:14" x14ac:dyDescent="0.25">
      <c r="A19" s="5"/>
      <c r="G19" s="6" t="s">
        <v>35</v>
      </c>
      <c r="H19" s="5"/>
      <c r="I19" s="11">
        <f>I17+I18-I16</f>
        <v>762808.86000000034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6334.91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6334.91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313.11</v>
      </c>
    </row>
    <row r="26" spans="1:14" x14ac:dyDescent="0.25">
      <c r="A26" s="6" t="s">
        <v>44</v>
      </c>
      <c r="B26" s="5">
        <f>B4+E5+I18</f>
        <v>76204818.769999996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30641.45</v>
      </c>
    </row>
    <row r="28" spans="1:14" x14ac:dyDescent="0.25">
      <c r="A28" s="6" t="s">
        <v>48</v>
      </c>
      <c r="B28" s="5">
        <f>B12+E8+I25</f>
        <v>2827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2316</v>
      </c>
      <c r="D34" s="6" t="s">
        <v>53</v>
      </c>
      <c r="E34" s="5">
        <v>-1400830</v>
      </c>
      <c r="G34" s="6" t="s">
        <v>56</v>
      </c>
      <c r="H34" s="23">
        <v>19.690000000000001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1563</v>
      </c>
      <c r="D35" s="6" t="s">
        <v>55</v>
      </c>
      <c r="E35" s="15">
        <v>1066814</v>
      </c>
      <c r="G35" s="6" t="s">
        <v>84</v>
      </c>
      <c r="H35" s="23">
        <v>18.48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1364</v>
      </c>
      <c r="D36" s="6" t="s">
        <v>57</v>
      </c>
      <c r="E36" s="15">
        <v>17618</v>
      </c>
      <c r="G36" s="6" t="s">
        <v>58</v>
      </c>
      <c r="H36" s="23">
        <v>18.07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866</v>
      </c>
      <c r="D37" s="6" t="s">
        <v>59</v>
      </c>
      <c r="E37" s="5">
        <v>-6181</v>
      </c>
      <c r="G37" s="6" t="s">
        <v>76</v>
      </c>
      <c r="H37" s="23">
        <v>18.78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6109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3165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-2944</v>
      </c>
      <c r="D40" s="6" t="s">
        <v>64</v>
      </c>
      <c r="E40" s="5">
        <v>3048586</v>
      </c>
      <c r="G40" s="6" t="s">
        <v>56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30835</v>
      </c>
      <c r="G41" s="6" t="s">
        <v>84</v>
      </c>
      <c r="H41" s="22">
        <v>7.0000000000000001E-3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33172</v>
      </c>
      <c r="G42" s="6" t="s">
        <v>58</v>
      </c>
      <c r="H42" s="22">
        <v>2.5000000000000001E-2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2378</v>
      </c>
      <c r="D43" s="6" t="s">
        <v>67</v>
      </c>
      <c r="E43" s="5">
        <v>-2338</v>
      </c>
      <c r="G43" s="6" t="s">
        <v>76</v>
      </c>
      <c r="H43" s="22">
        <v>4.2999999999999997E-2</v>
      </c>
    </row>
    <row r="44" spans="1:23" x14ac:dyDescent="0.25">
      <c r="A44" s="6" t="s">
        <v>84</v>
      </c>
      <c r="B44" s="13">
        <v>1321</v>
      </c>
      <c r="D44" s="6" t="s">
        <v>71</v>
      </c>
      <c r="E44" s="5">
        <f>E40-E45</f>
        <v>418336</v>
      </c>
    </row>
    <row r="45" spans="1:23" x14ac:dyDescent="0.25">
      <c r="A45" s="6" t="s">
        <v>58</v>
      </c>
      <c r="B45" s="13">
        <v>1316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838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5853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-17</v>
      </c>
      <c r="I48" s="13">
        <v>-38</v>
      </c>
      <c r="J48" s="13">
        <v>-45</v>
      </c>
    </row>
    <row r="49" spans="1:10" x14ac:dyDescent="0.25">
      <c r="A49" s="14"/>
      <c r="B49" s="5"/>
      <c r="E49" s="15"/>
      <c r="F49" s="13"/>
      <c r="G49" s="6" t="s">
        <v>58</v>
      </c>
      <c r="H49" s="13">
        <v>-15</v>
      </c>
      <c r="I49" s="13">
        <v>-62</v>
      </c>
      <c r="J49" s="13">
        <v>-113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-15</v>
      </c>
      <c r="I50" s="13">
        <v>-80</v>
      </c>
      <c r="J50" s="13">
        <v>-209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W53"/>
  <sheetViews>
    <sheetView workbookViewId="0">
      <selection activeCell="F10" sqref="F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10272708.08</v>
      </c>
      <c r="D3" s="6" t="s">
        <v>2</v>
      </c>
      <c r="E3" s="7">
        <v>10294394.380000001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57235755.140000001</v>
      </c>
      <c r="D4" s="6" t="s">
        <v>7</v>
      </c>
      <c r="E4" s="26">
        <v>1547424.13</v>
      </c>
      <c r="H4" s="6" t="s">
        <v>13</v>
      </c>
      <c r="I4" s="9">
        <v>1</v>
      </c>
      <c r="J4" s="9">
        <v>-3</v>
      </c>
    </row>
    <row r="5" spans="1:10" x14ac:dyDescent="0.25">
      <c r="A5" s="6" t="s">
        <v>9</v>
      </c>
      <c r="B5" s="5">
        <f>B4+B6</f>
        <v>111512024.56</v>
      </c>
      <c r="D5" s="6" t="s">
        <v>10</v>
      </c>
      <c r="E5" s="5">
        <v>8746970.25</v>
      </c>
      <c r="H5" s="6" t="s">
        <v>81</v>
      </c>
      <c r="I5" s="9">
        <v>8</v>
      </c>
      <c r="J5" s="9"/>
    </row>
    <row r="6" spans="1:10" x14ac:dyDescent="0.25">
      <c r="A6" s="6" t="s">
        <v>7</v>
      </c>
      <c r="B6" s="5">
        <v>54276269.420000002</v>
      </c>
      <c r="D6" s="6" t="s">
        <v>12</v>
      </c>
      <c r="E6" s="5"/>
      <c r="H6" s="6" t="s">
        <v>15</v>
      </c>
      <c r="I6" s="9">
        <v>10</v>
      </c>
      <c r="J6" s="9"/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113991673.37</v>
      </c>
      <c r="D8" s="6" t="s">
        <v>16</v>
      </c>
      <c r="E8" s="7">
        <v>558.4</v>
      </c>
      <c r="G8" s="6"/>
      <c r="H8" s="6"/>
      <c r="I8" s="9"/>
    </row>
    <row r="9" spans="1:10" x14ac:dyDescent="0.25">
      <c r="A9" s="6" t="s">
        <v>18</v>
      </c>
      <c r="B9" s="5">
        <v>3561.34</v>
      </c>
      <c r="D9" s="6" t="s">
        <v>19</v>
      </c>
      <c r="E9" s="10">
        <v>670</v>
      </c>
      <c r="H9" s="6"/>
    </row>
    <row r="10" spans="1:10" x14ac:dyDescent="0.25">
      <c r="A10" s="6" t="s">
        <v>20</v>
      </c>
      <c r="B10" s="5">
        <v>44000000</v>
      </c>
      <c r="D10" s="6" t="s">
        <v>21</v>
      </c>
      <c r="E10" s="5">
        <f>E8+'20180611_Open'!E10</f>
        <v>8526.4000000000015</v>
      </c>
      <c r="G10" s="6"/>
      <c r="H10" s="6" t="s">
        <v>22</v>
      </c>
      <c r="I10" s="10">
        <f>SUM(I4:I7)</f>
        <v>23</v>
      </c>
    </row>
    <row r="11" spans="1:10" x14ac:dyDescent="0.25">
      <c r="A11" s="6" t="s">
        <v>23</v>
      </c>
      <c r="B11" s="5">
        <f>B9+'20180611_Open'!B11</f>
        <v>101341.69999999998</v>
      </c>
      <c r="D11" s="6"/>
      <c r="E11" s="5"/>
      <c r="G11" s="6"/>
      <c r="H11" s="6" t="s">
        <v>24</v>
      </c>
      <c r="I11" s="10">
        <f>SUM(J4:J7)</f>
        <v>-3</v>
      </c>
    </row>
    <row r="12" spans="1:10" x14ac:dyDescent="0.25">
      <c r="A12" s="6" t="s">
        <v>16</v>
      </c>
      <c r="B12" s="7">
        <v>1187.75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B12+'20180611_Open'!B13</f>
        <v>13266.249999999998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21492961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2041292.61</v>
      </c>
    </row>
    <row r="18" spans="1:14" x14ac:dyDescent="0.25">
      <c r="G18" s="6" t="s">
        <v>10</v>
      </c>
      <c r="H18" s="5"/>
      <c r="I18" s="11">
        <v>2718189</v>
      </c>
    </row>
    <row r="19" spans="1:14" x14ac:dyDescent="0.25">
      <c r="A19" s="5"/>
      <c r="G19" s="6" t="s">
        <v>35</v>
      </c>
      <c r="H19" s="5"/>
      <c r="I19" s="11">
        <f>I17+I18-I16</f>
        <v>-469335.02999999933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6021.8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6021.8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182.7</v>
      </c>
    </row>
    <row r="26" spans="1:14" x14ac:dyDescent="0.25">
      <c r="A26" s="6" t="s">
        <v>44</v>
      </c>
      <c r="B26" s="5">
        <f>B4+E5+I18</f>
        <v>68700914.390000001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27814.45</v>
      </c>
    </row>
    <row r="28" spans="1:14" x14ac:dyDescent="0.25">
      <c r="A28" s="6" t="s">
        <v>48</v>
      </c>
      <c r="B28" s="5">
        <f>B12+E8+I25</f>
        <v>1928.8500000000001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2378</v>
      </c>
      <c r="D34" s="6" t="s">
        <v>53</v>
      </c>
      <c r="E34" s="5">
        <v>-1032651</v>
      </c>
      <c r="G34" s="6" t="s">
        <v>56</v>
      </c>
      <c r="H34" s="23">
        <v>20.04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1321</v>
      </c>
      <c r="D35" s="6" t="s">
        <v>55</v>
      </c>
      <c r="E35" s="15">
        <v>845389</v>
      </c>
      <c r="G35" s="6" t="s">
        <v>84</v>
      </c>
      <c r="H35" s="23">
        <v>19.260000000000002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1316</v>
      </c>
      <c r="D36" s="6" t="s">
        <v>57</v>
      </c>
      <c r="E36" s="15">
        <v>15806</v>
      </c>
      <c r="G36" s="6" t="s">
        <v>58</v>
      </c>
      <c r="H36" s="23">
        <v>18.79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838</v>
      </c>
      <c r="D37" s="6" t="s">
        <v>59</v>
      </c>
      <c r="E37" s="5">
        <v>-4995</v>
      </c>
      <c r="G37" s="6" t="s">
        <v>76</v>
      </c>
      <c r="H37" s="23">
        <v>19.37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5853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3002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-2851</v>
      </c>
      <c r="D40" s="6" t="s">
        <v>64</v>
      </c>
      <c r="E40" s="5">
        <v>3017751</v>
      </c>
      <c r="G40" s="6" t="s">
        <v>56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37954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7931</v>
      </c>
      <c r="G42" s="6" t="s">
        <v>58</v>
      </c>
      <c r="H42" s="22">
        <v>2.3E-2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2263</v>
      </c>
      <c r="D43" s="6" t="s">
        <v>67</v>
      </c>
      <c r="E43" s="5">
        <v>30023</v>
      </c>
      <c r="G43" s="6" t="s">
        <v>76</v>
      </c>
      <c r="H43" s="22">
        <v>4.3999999999999997E-2</v>
      </c>
    </row>
    <row r="44" spans="1:23" x14ac:dyDescent="0.25">
      <c r="A44" s="6" t="s">
        <v>84</v>
      </c>
      <c r="B44" s="13">
        <v>1191</v>
      </c>
      <c r="D44" s="6" t="s">
        <v>71</v>
      </c>
      <c r="E44" s="5">
        <f>E40-E45</f>
        <v>387501</v>
      </c>
    </row>
    <row r="45" spans="1:23" x14ac:dyDescent="0.25">
      <c r="A45" s="6" t="s">
        <v>58</v>
      </c>
      <c r="B45" s="13">
        <v>1156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705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5315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-19</v>
      </c>
      <c r="I48" s="13">
        <v>-38</v>
      </c>
      <c r="J48" s="13">
        <v>-42</v>
      </c>
    </row>
    <row r="49" spans="1:10" x14ac:dyDescent="0.25">
      <c r="A49" s="14"/>
      <c r="B49" s="5"/>
      <c r="E49" s="15"/>
      <c r="F49" s="13"/>
      <c r="G49" s="6" t="s">
        <v>58</v>
      </c>
      <c r="H49" s="13">
        <v>-17</v>
      </c>
      <c r="I49" s="13">
        <v>-59</v>
      </c>
      <c r="J49" s="13">
        <v>-108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-16</v>
      </c>
      <c r="I50" s="13">
        <v>-72</v>
      </c>
      <c r="J50" s="13">
        <v>-197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W53"/>
  <sheetViews>
    <sheetView topLeftCell="A4" workbookViewId="0">
      <selection activeCell="B26" sqref="B26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15940478.779999999</v>
      </c>
      <c r="D3" s="6" t="s">
        <v>2</v>
      </c>
      <c r="E3" s="7">
        <v>10892040.789999999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47330405.770000003</v>
      </c>
      <c r="D4" s="6" t="s">
        <v>7</v>
      </c>
      <c r="E4" s="26">
        <v>3057416.89</v>
      </c>
      <c r="H4" s="6" t="s">
        <v>13</v>
      </c>
      <c r="I4" s="9">
        <v>4</v>
      </c>
      <c r="J4" s="9"/>
    </row>
    <row r="5" spans="1:10" x14ac:dyDescent="0.25">
      <c r="A5" s="6" t="s">
        <v>9</v>
      </c>
      <c r="B5" s="5">
        <f>B4+B6</f>
        <v>111274940.7</v>
      </c>
      <c r="D5" s="6" t="s">
        <v>10</v>
      </c>
      <c r="E5" s="5">
        <v>7834623.9000000004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63944534.93</v>
      </c>
      <c r="D6" s="6" t="s">
        <v>12</v>
      </c>
      <c r="E6" s="5"/>
      <c r="H6" s="6" t="s">
        <v>15</v>
      </c>
      <c r="I6" s="9">
        <v>11</v>
      </c>
      <c r="J6" s="9"/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113991673.37</v>
      </c>
      <c r="D8" s="6" t="s">
        <v>16</v>
      </c>
      <c r="E8" s="7">
        <v>656</v>
      </c>
      <c r="G8" s="6"/>
      <c r="H8" s="6"/>
      <c r="I8" s="9"/>
    </row>
    <row r="9" spans="1:10" x14ac:dyDescent="0.25">
      <c r="A9" s="6" t="s">
        <v>18</v>
      </c>
      <c r="B9" s="5">
        <v>4056.15</v>
      </c>
      <c r="D9" s="6" t="s">
        <v>19</v>
      </c>
      <c r="E9" s="10">
        <v>584</v>
      </c>
      <c r="H9" s="6"/>
    </row>
    <row r="10" spans="1:10" x14ac:dyDescent="0.25">
      <c r="A10" s="6" t="s">
        <v>20</v>
      </c>
      <c r="B10" s="5">
        <v>48000000</v>
      </c>
      <c r="D10" s="6" t="s">
        <v>21</v>
      </c>
      <c r="E10" s="5">
        <f>E8+'20180608_Open'!E10</f>
        <v>7968.0000000000009</v>
      </c>
      <c r="G10" s="6"/>
      <c r="H10" s="6" t="s">
        <v>22</v>
      </c>
      <c r="I10" s="10">
        <f>SUM(I4:I7)</f>
        <v>28</v>
      </c>
    </row>
    <row r="11" spans="1:10" x14ac:dyDescent="0.25">
      <c r="A11" s="6" t="s">
        <v>23</v>
      </c>
      <c r="B11" s="5">
        <f>B9+'20180608_Open'!B11</f>
        <v>97780.359999999986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1712.31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B12+'20180608_Open'!B13</f>
        <v>12078.499999999998</v>
      </c>
      <c r="E13" s="5"/>
      <c r="G13" s="6"/>
      <c r="H13" s="6" t="s">
        <v>28</v>
      </c>
      <c r="I13" s="11">
        <v>22009440</v>
      </c>
    </row>
    <row r="14" spans="1:10" x14ac:dyDescent="0.25">
      <c r="A14" s="6" t="s">
        <v>29</v>
      </c>
      <c r="B14" s="10">
        <v>17847061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22009440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1380759.31</v>
      </c>
    </row>
    <row r="18" spans="1:14" x14ac:dyDescent="0.25">
      <c r="G18" s="6" t="s">
        <v>10</v>
      </c>
      <c r="H18" s="5"/>
      <c r="I18" s="11">
        <v>3299859</v>
      </c>
    </row>
    <row r="19" spans="1:14" x14ac:dyDescent="0.25">
      <c r="A19" s="5"/>
      <c r="G19" s="6" t="s">
        <v>35</v>
      </c>
      <c r="H19" s="5"/>
      <c r="I19" s="11">
        <f>I17+I18-I16</f>
        <v>-548198.32999999914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5839.1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5839.1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58464888.670000002</v>
      </c>
      <c r="G26" s="6"/>
      <c r="H26" s="6" t="s">
        <v>47</v>
      </c>
      <c r="I26" s="5">
        <v>184.06</v>
      </c>
    </row>
    <row r="27" spans="1:14" x14ac:dyDescent="0.25">
      <c r="A27" s="6" t="s">
        <v>46</v>
      </c>
      <c r="B27" s="5">
        <f>$B$13+$E$10+$I$24</f>
        <v>25885.599999999999</v>
      </c>
    </row>
    <row r="28" spans="1:14" x14ac:dyDescent="0.25">
      <c r="A28" s="6" t="s">
        <v>48</v>
      </c>
      <c r="B28" s="5">
        <f>B12+E8+I25</f>
        <v>2368.31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2263</v>
      </c>
      <c r="D34" s="6" t="s">
        <v>53</v>
      </c>
      <c r="E34" s="5">
        <v>1950640</v>
      </c>
      <c r="G34" s="6" t="s">
        <v>56</v>
      </c>
      <c r="H34" s="23">
        <v>19.91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1191</v>
      </c>
      <c r="D35" s="6" t="s">
        <v>55</v>
      </c>
      <c r="E35" s="15">
        <v>892884</v>
      </c>
      <c r="G35" s="6" t="s">
        <v>84</v>
      </c>
      <c r="H35" s="23">
        <v>19.03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1156</v>
      </c>
      <c r="D36" s="6" t="s">
        <v>57</v>
      </c>
      <c r="E36" s="15">
        <v>16281</v>
      </c>
      <c r="G36" s="6" t="s">
        <v>58</v>
      </c>
      <c r="H36" s="23">
        <v>18.77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705</v>
      </c>
      <c r="D37" s="6" t="s">
        <v>59</v>
      </c>
      <c r="E37" s="5">
        <v>-5228</v>
      </c>
      <c r="G37" s="6" t="s">
        <v>76</v>
      </c>
      <c r="H37" s="23">
        <v>19.47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5315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2749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-2566</v>
      </c>
      <c r="D40" s="6" t="s">
        <v>64</v>
      </c>
      <c r="E40" s="5">
        <v>2979797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1536</v>
      </c>
      <c r="G41" s="6" t="s">
        <v>84</v>
      </c>
      <c r="H41" s="22">
        <v>6.0000000000000001E-3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-1818</v>
      </c>
      <c r="G42" s="6" t="s">
        <v>58</v>
      </c>
      <c r="H42" s="22">
        <v>2.1000000000000001E-2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2314</v>
      </c>
      <c r="D43" s="6" t="s">
        <v>67</v>
      </c>
      <c r="E43" s="5">
        <v>3354</v>
      </c>
      <c r="G43" s="6" t="s">
        <v>76</v>
      </c>
      <c r="H43" s="22">
        <v>4.2999999999999997E-2</v>
      </c>
    </row>
    <row r="44" spans="1:23" x14ac:dyDescent="0.25">
      <c r="A44" s="6" t="s">
        <v>84</v>
      </c>
      <c r="B44" s="13">
        <v>1083</v>
      </c>
      <c r="D44" s="6" t="s">
        <v>71</v>
      </c>
      <c r="E44" s="5">
        <f>E40-E45</f>
        <v>349547</v>
      </c>
    </row>
    <row r="45" spans="1:23" x14ac:dyDescent="0.25">
      <c r="A45" s="6" t="s">
        <v>58</v>
      </c>
      <c r="B45" s="13">
        <v>1171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663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5231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-18</v>
      </c>
      <c r="I48" s="13">
        <v>-42</v>
      </c>
      <c r="J48" s="13">
        <v>-43</v>
      </c>
    </row>
    <row r="49" spans="1:10" x14ac:dyDescent="0.25">
      <c r="A49" s="14"/>
      <c r="B49" s="5"/>
      <c r="E49" s="15"/>
      <c r="F49" s="13"/>
      <c r="G49" s="6" t="s">
        <v>58</v>
      </c>
      <c r="H49" s="13">
        <v>-19</v>
      </c>
      <c r="I49" s="13">
        <v>-62</v>
      </c>
      <c r="J49" s="13">
        <v>-112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-16</v>
      </c>
      <c r="I50" s="13">
        <v>-71</v>
      </c>
      <c r="J50" s="13">
        <v>-199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W53"/>
  <sheetViews>
    <sheetView topLeftCell="A4"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16612049.199999999</v>
      </c>
      <c r="D3" s="6" t="s">
        <v>2</v>
      </c>
      <c r="E3" s="7">
        <v>11098861.869999999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53463671.93</v>
      </c>
      <c r="D4" s="6" t="s">
        <v>7</v>
      </c>
      <c r="E4" s="26">
        <v>2544304.37</v>
      </c>
      <c r="H4" s="6" t="s">
        <v>13</v>
      </c>
      <c r="I4" s="9">
        <v>2</v>
      </c>
      <c r="J4" s="9">
        <v>-5</v>
      </c>
    </row>
    <row r="5" spans="1:10" x14ac:dyDescent="0.25">
      <c r="A5" s="6" t="s">
        <v>9</v>
      </c>
      <c r="B5" s="5">
        <f>B4+B6</f>
        <v>112086513.72</v>
      </c>
      <c r="D5" s="6" t="s">
        <v>10</v>
      </c>
      <c r="E5" s="5">
        <v>8554557.5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58622841.789999999</v>
      </c>
      <c r="D6" s="6" t="s">
        <v>12</v>
      </c>
      <c r="E6" s="5"/>
      <c r="H6" s="6" t="s">
        <v>15</v>
      </c>
      <c r="I6" s="9">
        <v>10</v>
      </c>
      <c r="J6" s="9"/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113991673.37</v>
      </c>
      <c r="D8" s="6" t="s">
        <v>16</v>
      </c>
      <c r="E8" s="7">
        <v>496</v>
      </c>
      <c r="G8" s="6"/>
      <c r="H8" s="6"/>
      <c r="I8" s="9"/>
    </row>
    <row r="9" spans="1:10" x14ac:dyDescent="0.25">
      <c r="A9" s="6" t="s">
        <v>18</v>
      </c>
      <c r="B9" s="5">
        <v>10793</v>
      </c>
      <c r="D9" s="6" t="s">
        <v>19</v>
      </c>
      <c r="E9" s="10">
        <v>592</v>
      </c>
      <c r="H9" s="6"/>
    </row>
    <row r="10" spans="1:10" x14ac:dyDescent="0.25">
      <c r="A10" s="6" t="s">
        <v>20</v>
      </c>
      <c r="B10" s="5">
        <v>42000000</v>
      </c>
      <c r="D10" s="6" t="s">
        <v>21</v>
      </c>
      <c r="E10" s="5">
        <f>E8+'20180607_Open '!E10</f>
        <v>7312.0000000000009</v>
      </c>
      <c r="G10" s="6"/>
      <c r="H10" s="6" t="s">
        <v>22</v>
      </c>
      <c r="I10" s="10">
        <f>SUM(I4:I7)</f>
        <v>25</v>
      </c>
    </row>
    <row r="11" spans="1:10" x14ac:dyDescent="0.25">
      <c r="A11" s="6" t="s">
        <v>23</v>
      </c>
      <c r="B11" s="5">
        <f>B9+'20180607_Open '!B11</f>
        <v>93724.209999999992</v>
      </c>
      <c r="D11" s="6"/>
      <c r="E11" s="5"/>
      <c r="G11" s="6"/>
      <c r="H11" s="6" t="s">
        <v>24</v>
      </c>
      <c r="I11" s="10">
        <f>SUM(J4:J7)</f>
        <v>-5</v>
      </c>
    </row>
    <row r="12" spans="1:10" x14ac:dyDescent="0.25">
      <c r="A12" s="6" t="s">
        <v>16</v>
      </c>
      <c r="B12" s="7">
        <v>1392.39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B12+'20180607_Open '!B13</f>
        <v>10366.189999999999</v>
      </c>
      <c r="E13" s="5"/>
      <c r="G13" s="6"/>
      <c r="H13" s="6" t="s">
        <v>28</v>
      </c>
      <c r="I13" s="11">
        <v>20020080</v>
      </c>
    </row>
    <row r="14" spans="1:10" x14ac:dyDescent="0.25">
      <c r="A14" s="6" t="s">
        <v>29</v>
      </c>
      <c r="B14" s="10">
        <v>19845461</v>
      </c>
      <c r="G14" s="6"/>
      <c r="H14" s="6" t="s">
        <v>30</v>
      </c>
      <c r="I14" s="11">
        <v>-4027500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15992580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2044394.37</v>
      </c>
    </row>
    <row r="18" spans="1:14" x14ac:dyDescent="0.25">
      <c r="G18" s="6" t="s">
        <v>10</v>
      </c>
      <c r="H18" s="5"/>
      <c r="I18" s="11">
        <v>3002724</v>
      </c>
    </row>
    <row r="19" spans="1:14" x14ac:dyDescent="0.25">
      <c r="A19" s="5"/>
      <c r="G19" s="6" t="s">
        <v>35</v>
      </c>
      <c r="H19" s="5"/>
      <c r="I19" s="11">
        <f>I17+I18-I16</f>
        <v>-181698.26999999955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5655.04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5655.04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65020953.43</v>
      </c>
      <c r="G26" s="6"/>
      <c r="H26" s="6" t="s">
        <v>47</v>
      </c>
      <c r="I26" s="5">
        <v>205.25</v>
      </c>
    </row>
    <row r="27" spans="1:14" x14ac:dyDescent="0.25">
      <c r="A27" s="6" t="s">
        <v>46</v>
      </c>
      <c r="B27" s="5">
        <f>$B$13+$E$10+$I$24</f>
        <v>23333.23</v>
      </c>
    </row>
    <row r="28" spans="1:14" x14ac:dyDescent="0.25">
      <c r="A28" s="6" t="s">
        <v>48</v>
      </c>
      <c r="B28" s="5">
        <f>B12+E8+I25</f>
        <v>1888.39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2314</v>
      </c>
      <c r="D34" s="6" t="s">
        <v>53</v>
      </c>
      <c r="E34" s="5">
        <v>1254298</v>
      </c>
      <c r="G34" s="6" t="s">
        <v>56</v>
      </c>
      <c r="H34" s="23">
        <v>18.53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1083</v>
      </c>
      <c r="D35" s="6" t="s">
        <v>55</v>
      </c>
      <c r="E35" s="15">
        <v>937568</v>
      </c>
      <c r="G35" s="6" t="s">
        <v>84</v>
      </c>
      <c r="H35" s="23">
        <v>17.829999999999998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1171</v>
      </c>
      <c r="D36" s="6" t="s">
        <v>57</v>
      </c>
      <c r="E36" s="15">
        <v>21145</v>
      </c>
      <c r="G36" s="6" t="s">
        <v>58</v>
      </c>
      <c r="H36" s="23">
        <v>17.440000000000001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663</v>
      </c>
      <c r="D37" s="6" t="s">
        <v>59</v>
      </c>
      <c r="E37" s="5">
        <v>-4506</v>
      </c>
      <c r="G37" s="6" t="s">
        <v>76</v>
      </c>
      <c r="H37" s="23">
        <v>17.63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5231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2678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-2553</v>
      </c>
      <c r="D40" s="6" t="s">
        <v>64</v>
      </c>
      <c r="E40" s="5">
        <v>2978261</v>
      </c>
      <c r="G40" s="6" t="s">
        <v>56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42246</v>
      </c>
      <c r="G41" s="6" t="s">
        <v>84</v>
      </c>
      <c r="H41" s="22">
        <v>6.0000000000000001E-3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33259</v>
      </c>
      <c r="G42" s="6" t="s">
        <v>58</v>
      </c>
      <c r="H42" s="22">
        <v>2.4E-2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2139</v>
      </c>
      <c r="D43" s="6" t="s">
        <v>67</v>
      </c>
      <c r="E43" s="5">
        <v>8987</v>
      </c>
      <c r="G43" s="6" t="s">
        <v>76</v>
      </c>
      <c r="H43" s="22">
        <v>4.3999999999999997E-2</v>
      </c>
    </row>
    <row r="44" spans="1:23" x14ac:dyDescent="0.25">
      <c r="A44" s="6" t="s">
        <v>84</v>
      </c>
      <c r="B44" s="13">
        <v>1020</v>
      </c>
      <c r="D44" s="6" t="s">
        <v>71</v>
      </c>
      <c r="E44" s="5">
        <f>E40-E45</f>
        <v>348011</v>
      </c>
    </row>
    <row r="45" spans="1:23" x14ac:dyDescent="0.25">
      <c r="A45" s="6" t="s">
        <v>58</v>
      </c>
      <c r="B45" s="13">
        <v>1072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528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4759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-18</v>
      </c>
      <c r="I48" s="13">
        <v>-35</v>
      </c>
      <c r="J48" s="13">
        <v>-43</v>
      </c>
    </row>
    <row r="49" spans="1:10" x14ac:dyDescent="0.25">
      <c r="A49" s="14"/>
      <c r="B49" s="5"/>
      <c r="F49" s="13"/>
      <c r="G49" s="6" t="s">
        <v>58</v>
      </c>
      <c r="H49" s="13">
        <v>-19</v>
      </c>
      <c r="I49" s="13">
        <v>-54</v>
      </c>
      <c r="J49" s="13">
        <v>-109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-17</v>
      </c>
      <c r="I50" s="13">
        <v>-67</v>
      </c>
      <c r="J50" s="13">
        <v>-193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W53"/>
  <sheetViews>
    <sheetView workbookViewId="0">
      <selection activeCell="E51" sqref="D51:E5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11285249.800000001</v>
      </c>
      <c r="D3" s="6" t="s">
        <v>2</v>
      </c>
      <c r="E3" s="7">
        <v>10575759.73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42694939.649999999</v>
      </c>
      <c r="D4" s="6" t="s">
        <v>7</v>
      </c>
      <c r="E4" s="26">
        <v>2848227.73</v>
      </c>
      <c r="H4" s="6" t="s">
        <v>13</v>
      </c>
      <c r="I4" s="9">
        <v>2</v>
      </c>
      <c r="J4" s="9">
        <v>-2</v>
      </c>
    </row>
    <row r="5" spans="1:10" x14ac:dyDescent="0.25">
      <c r="A5" s="6" t="s">
        <v>9</v>
      </c>
      <c r="B5" s="5">
        <f>B4+B6</f>
        <v>112985552.03999999</v>
      </c>
      <c r="D5" s="6" t="s">
        <v>10</v>
      </c>
      <c r="E5" s="5">
        <v>7727532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70290612.390000001</v>
      </c>
      <c r="D6" s="6" t="s">
        <v>12</v>
      </c>
      <c r="E6" s="5"/>
      <c r="H6" s="6" t="s">
        <v>15</v>
      </c>
      <c r="I6" s="9">
        <v>10</v>
      </c>
      <c r="J6" s="9"/>
    </row>
    <row r="7" spans="1:10" x14ac:dyDescent="0.25">
      <c r="A7" s="6" t="s">
        <v>12</v>
      </c>
      <c r="B7" s="5"/>
      <c r="D7" s="6" t="s">
        <v>14</v>
      </c>
      <c r="E7" s="7">
        <v>11089896.15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114991673.37</v>
      </c>
      <c r="D8" s="6" t="s">
        <v>16</v>
      </c>
      <c r="E8" s="7">
        <v>281.60000000000002</v>
      </c>
      <c r="G8" s="6"/>
      <c r="H8" s="6"/>
      <c r="I8" s="9"/>
    </row>
    <row r="9" spans="1:10" x14ac:dyDescent="0.25">
      <c r="A9" s="6" t="s">
        <v>18</v>
      </c>
      <c r="B9" s="5">
        <v>5362.59</v>
      </c>
      <c r="D9" s="6" t="s">
        <v>19</v>
      </c>
      <c r="E9" s="10">
        <v>395</v>
      </c>
      <c r="H9" s="6"/>
    </row>
    <row r="10" spans="1:10" x14ac:dyDescent="0.25">
      <c r="A10" s="6" t="s">
        <v>20</v>
      </c>
      <c r="B10" s="5">
        <v>59000000</v>
      </c>
      <c r="D10" s="6" t="s">
        <v>21</v>
      </c>
      <c r="E10" s="5">
        <f>E8+'20180606_Open'!E10</f>
        <v>6816.0000000000009</v>
      </c>
      <c r="G10" s="6"/>
      <c r="H10" s="6" t="s">
        <v>22</v>
      </c>
      <c r="I10" s="10">
        <f>SUM(I4:I7)</f>
        <v>25</v>
      </c>
    </row>
    <row r="11" spans="1:10" x14ac:dyDescent="0.25">
      <c r="A11" s="6" t="s">
        <v>23</v>
      </c>
      <c r="B11" s="5">
        <f>B9+'20180606_Open'!B11</f>
        <v>82931.209999999992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598.71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B12+'20180606_Open'!B13</f>
        <v>8973.7999999999993</v>
      </c>
      <c r="E13" s="5"/>
      <c r="G13" s="6"/>
      <c r="H13" s="6" t="s">
        <v>28</v>
      </c>
      <c r="I13" s="11">
        <v>19940700</v>
      </c>
    </row>
    <row r="14" spans="1:10" x14ac:dyDescent="0.25">
      <c r="A14" s="6" t="s">
        <v>29</v>
      </c>
      <c r="B14" s="10">
        <v>15895361</v>
      </c>
      <c r="G14" s="6"/>
      <c r="H14" s="6" t="s">
        <v>30</v>
      </c>
      <c r="I14" s="11">
        <v>-1606560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18334140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1974894.62</v>
      </c>
    </row>
    <row r="18" spans="1:14" x14ac:dyDescent="0.25">
      <c r="G18" s="6" t="s">
        <v>10</v>
      </c>
      <c r="H18" s="5"/>
      <c r="I18" s="11">
        <v>2992590</v>
      </c>
    </row>
    <row r="19" spans="1:14" x14ac:dyDescent="0.25">
      <c r="A19" s="5"/>
      <c r="G19" s="6" t="s">
        <v>35</v>
      </c>
      <c r="H19" s="5"/>
      <c r="I19" s="11">
        <f>I17+I18-I16</f>
        <v>-261332.01999999955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5449.79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5449.79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147.97</v>
      </c>
    </row>
    <row r="26" spans="1:14" x14ac:dyDescent="0.25">
      <c r="A26" s="6" t="s">
        <v>44</v>
      </c>
      <c r="B26" s="5">
        <f>B4+E5+I18</f>
        <v>53415061.649999999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21239.59</v>
      </c>
    </row>
    <row r="28" spans="1:14" x14ac:dyDescent="0.25">
      <c r="A28" s="6" t="s">
        <v>48</v>
      </c>
      <c r="B28" s="5">
        <f>B12+E8+I25</f>
        <v>1028.28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2139</v>
      </c>
      <c r="D34" s="6" t="s">
        <v>53</v>
      </c>
      <c r="E34" s="5">
        <v>-378503</v>
      </c>
      <c r="G34" s="6" t="s">
        <v>56</v>
      </c>
      <c r="H34" s="23">
        <v>19.09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1020</v>
      </c>
      <c r="D35" s="6" t="s">
        <v>55</v>
      </c>
      <c r="E35" s="15">
        <v>857371</v>
      </c>
      <c r="G35" s="6" t="s">
        <v>84</v>
      </c>
      <c r="H35" s="23">
        <v>18.22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1072</v>
      </c>
      <c r="D36" s="6" t="s">
        <v>57</v>
      </c>
      <c r="E36" s="15">
        <v>20694</v>
      </c>
      <c r="G36" s="6" t="s">
        <v>58</v>
      </c>
      <c r="H36" s="23">
        <v>17.829999999999998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528</v>
      </c>
      <c r="D37" s="6" t="s">
        <v>59</v>
      </c>
      <c r="E37" s="5">
        <v>-4606</v>
      </c>
      <c r="G37" s="6" t="s">
        <v>76</v>
      </c>
      <c r="H37" s="23">
        <v>18.100000000000001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4759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2257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-2117</v>
      </c>
      <c r="D40" s="6" t="s">
        <v>64</v>
      </c>
      <c r="E40" s="5">
        <v>2936015</v>
      </c>
      <c r="G40" s="6" t="s">
        <v>56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12843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19309</v>
      </c>
      <c r="G42" s="6" t="s">
        <v>58</v>
      </c>
      <c r="H42" s="22">
        <v>2.4E-2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2130</v>
      </c>
      <c r="D43" s="6" t="s">
        <v>67</v>
      </c>
      <c r="E43" s="5">
        <v>-6466</v>
      </c>
      <c r="G43" s="6" t="s">
        <v>76</v>
      </c>
      <c r="H43" s="22">
        <v>4.5999999999999999E-2</v>
      </c>
    </row>
    <row r="44" spans="1:23" x14ac:dyDescent="0.25">
      <c r="A44" s="6" t="s">
        <v>84</v>
      </c>
      <c r="B44" s="13">
        <v>782</v>
      </c>
      <c r="D44" s="6" t="s">
        <v>71</v>
      </c>
      <c r="E44" s="5">
        <f>E40-E45</f>
        <v>305765</v>
      </c>
    </row>
    <row r="45" spans="1:23" x14ac:dyDescent="0.25">
      <c r="A45" s="6" t="s">
        <v>58</v>
      </c>
      <c r="B45" s="13">
        <v>989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473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4374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-17</v>
      </c>
      <c r="I48" s="13">
        <v>-29</v>
      </c>
      <c r="J48" s="13">
        <v>-43</v>
      </c>
    </row>
    <row r="49" spans="1:10" x14ac:dyDescent="0.25">
      <c r="A49" s="14"/>
      <c r="B49" s="5"/>
      <c r="F49" s="13"/>
      <c r="G49" s="6" t="s">
        <v>58</v>
      </c>
      <c r="H49" s="13">
        <v>-20</v>
      </c>
      <c r="I49" s="13">
        <v>-51</v>
      </c>
      <c r="J49" s="13">
        <v>-109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-17</v>
      </c>
      <c r="I50" s="13">
        <v>-65</v>
      </c>
      <c r="J50" s="13">
        <v>-199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W53"/>
  <sheetViews>
    <sheetView topLeftCell="A13" workbookViewId="0">
      <selection activeCell="E34" sqref="E34:E37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10718157.939999999</v>
      </c>
      <c r="D3" s="6" t="s">
        <v>2</v>
      </c>
      <c r="E3" s="7">
        <v>9527725.3300000001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41910293.259999998</v>
      </c>
      <c r="D4" s="6" t="s">
        <v>7</v>
      </c>
      <c r="E4" s="26">
        <v>2490961.7799999998</v>
      </c>
      <c r="H4" s="6" t="s">
        <v>13</v>
      </c>
      <c r="I4" s="9">
        <v>3</v>
      </c>
      <c r="J4" s="9">
        <v>-7</v>
      </c>
    </row>
    <row r="5" spans="1:10" x14ac:dyDescent="0.25">
      <c r="A5" s="6" t="s">
        <v>9</v>
      </c>
      <c r="B5" s="5">
        <f>B4+B6</f>
        <v>114134591.77000001</v>
      </c>
      <c r="D5" s="6" t="s">
        <v>10</v>
      </c>
      <c r="E5" s="5">
        <v>7036763.5499999998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72224298.510000005</v>
      </c>
      <c r="D6" s="6" t="s">
        <v>12</v>
      </c>
      <c r="E6" s="5"/>
      <c r="H6" s="6" t="s">
        <v>15</v>
      </c>
      <c r="I6" s="9">
        <v>8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219.2</v>
      </c>
      <c r="G8" s="6"/>
      <c r="H8" s="6"/>
      <c r="I8" s="9"/>
    </row>
    <row r="9" spans="1:10" x14ac:dyDescent="0.25">
      <c r="A9" s="6" t="s">
        <v>18</v>
      </c>
      <c r="B9" s="5">
        <v>6140.57</v>
      </c>
      <c r="D9" s="6" t="s">
        <v>19</v>
      </c>
      <c r="E9" s="10">
        <v>462</v>
      </c>
      <c r="H9" s="6"/>
    </row>
    <row r="10" spans="1:10" x14ac:dyDescent="0.25">
      <c r="A10" s="6" t="s">
        <v>20</v>
      </c>
      <c r="B10" s="5">
        <v>61500000</v>
      </c>
      <c r="D10" s="6" t="s">
        <v>21</v>
      </c>
      <c r="E10" s="5">
        <f>E8+'20180605_Open'!E10</f>
        <v>6534.4000000000005</v>
      </c>
      <c r="G10" s="6"/>
      <c r="H10" s="6" t="s">
        <v>22</v>
      </c>
      <c r="I10" s="10">
        <f>SUM(I4:I7)</f>
        <v>24</v>
      </c>
    </row>
    <row r="11" spans="1:10" x14ac:dyDescent="0.25">
      <c r="A11" s="6" t="s">
        <v>23</v>
      </c>
      <c r="B11" s="5">
        <f>B9+'20180605_Open'!B11</f>
        <v>77568.62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1426.62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B12+'20180605_Open'!B13</f>
        <v>8375.09</v>
      </c>
      <c r="E13" s="5"/>
      <c r="G13" s="6"/>
      <c r="H13" s="6" t="s">
        <v>28</v>
      </c>
      <c r="I13" s="11">
        <v>19205940</v>
      </c>
    </row>
    <row r="14" spans="1:10" x14ac:dyDescent="0.25">
      <c r="A14" s="6" t="s">
        <v>29</v>
      </c>
      <c r="B14" s="10">
        <v>15545361</v>
      </c>
      <c r="G14" s="6"/>
      <c r="H14" s="6" t="s">
        <v>30</v>
      </c>
      <c r="I14" s="11">
        <v>-5639340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13566600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2127219.59</v>
      </c>
    </row>
    <row r="18" spans="1:14" x14ac:dyDescent="0.25">
      <c r="G18" s="6" t="s">
        <v>10</v>
      </c>
      <c r="H18" s="5"/>
      <c r="I18" s="11">
        <v>2883105</v>
      </c>
    </row>
    <row r="19" spans="1:14" x14ac:dyDescent="0.25">
      <c r="A19" s="5"/>
      <c r="G19" s="6" t="s">
        <v>35</v>
      </c>
      <c r="H19" s="5"/>
      <c r="I19" s="11">
        <f>I17+I18-I16</f>
        <v>-218492.04999999981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5301.82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5301.82</v>
      </c>
    </row>
    <row r="25" spans="1:14" x14ac:dyDescent="0.25">
      <c r="A25" s="6" t="s">
        <v>42</v>
      </c>
      <c r="B25" s="5">
        <f>B8+E7+I16+B45</f>
        <v>131310386.16000001</v>
      </c>
      <c r="H25" s="6" t="s">
        <v>45</v>
      </c>
      <c r="I25" s="5">
        <v>222.21</v>
      </c>
    </row>
    <row r="26" spans="1:14" x14ac:dyDescent="0.25">
      <c r="A26" s="6" t="s">
        <v>44</v>
      </c>
      <c r="B26" s="5">
        <f>B4+E5+I18</f>
        <v>51830161.809999995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20211.310000000001</v>
      </c>
    </row>
    <row r="28" spans="1:14" x14ac:dyDescent="0.25">
      <c r="A28" s="6" t="s">
        <v>48</v>
      </c>
      <c r="B28" s="5">
        <f>B12+E8+I25</f>
        <v>1868.03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2130</v>
      </c>
      <c r="D34" s="6" t="s">
        <v>53</v>
      </c>
      <c r="E34" s="5">
        <v>-342341</v>
      </c>
      <c r="G34" s="6" t="s">
        <v>56</v>
      </c>
      <c r="H34" s="23">
        <v>18.86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782</v>
      </c>
      <c r="D35" s="6" t="s">
        <v>55</v>
      </c>
      <c r="E35" s="15">
        <v>860582</v>
      </c>
      <c r="G35" s="6" t="s">
        <v>84</v>
      </c>
      <c r="H35" s="23">
        <v>18.37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989</v>
      </c>
      <c r="D36" s="6" t="s">
        <v>57</v>
      </c>
      <c r="E36" s="15">
        <v>23208</v>
      </c>
      <c r="G36" s="6" t="s">
        <v>58</v>
      </c>
      <c r="H36" s="23">
        <v>17.75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473</v>
      </c>
      <c r="D37" s="6" t="s">
        <v>59</v>
      </c>
      <c r="E37" s="5">
        <v>-4664</v>
      </c>
      <c r="G37" s="6" t="s">
        <v>76</v>
      </c>
      <c r="H37" s="23">
        <v>18.239999999999998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4374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2257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-2117</v>
      </c>
      <c r="D40" s="6" t="s">
        <v>64</v>
      </c>
      <c r="E40" s="5">
        <v>2923172</v>
      </c>
      <c r="G40" s="6" t="s">
        <v>56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9176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39900</v>
      </c>
      <c r="G42" s="6" t="s">
        <v>58</v>
      </c>
      <c r="H42" s="22">
        <v>2.1999999999999999E-2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/>
      <c r="D43" s="6" t="s">
        <v>67</v>
      </c>
      <c r="E43" s="5">
        <v>-30725</v>
      </c>
      <c r="G43" s="6" t="s">
        <v>76</v>
      </c>
      <c r="H43" s="22">
        <v>4.1000000000000002E-2</v>
      </c>
    </row>
    <row r="44" spans="1:23" x14ac:dyDescent="0.25">
      <c r="A44" s="6" t="s">
        <v>84</v>
      </c>
      <c r="B44" s="13"/>
      <c r="D44" s="6" t="s">
        <v>71</v>
      </c>
      <c r="E44" s="5">
        <f>E40-E45</f>
        <v>292922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-17</v>
      </c>
      <c r="I48" s="13">
        <v>-30</v>
      </c>
      <c r="J48" s="13">
        <v>-45</v>
      </c>
    </row>
    <row r="49" spans="1:10" x14ac:dyDescent="0.25">
      <c r="A49" s="14"/>
      <c r="B49" s="5"/>
      <c r="F49" s="13"/>
      <c r="G49" s="6" t="s">
        <v>58</v>
      </c>
      <c r="H49" s="13">
        <v>-21</v>
      </c>
      <c r="I49" s="13">
        <v>-52</v>
      </c>
      <c r="J49" s="13">
        <v>-109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-20</v>
      </c>
      <c r="I50" s="13">
        <v>-67</v>
      </c>
      <c r="J50" s="13">
        <v>-201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W53"/>
  <sheetViews>
    <sheetView topLeftCell="A13" workbookViewId="0">
      <selection activeCell="B35" sqref="B35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9550849.7100000009</v>
      </c>
      <c r="D3" s="6" t="s">
        <v>2</v>
      </c>
      <c r="E3" s="7">
        <v>9494423.3499999996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32893994.25</v>
      </c>
      <c r="D4" s="6" t="s">
        <v>7</v>
      </c>
      <c r="E4" s="26">
        <v>3608709.7</v>
      </c>
      <c r="H4" s="6" t="s">
        <v>13</v>
      </c>
      <c r="I4" s="9">
        <v>3</v>
      </c>
      <c r="J4" s="9">
        <v>-2</v>
      </c>
    </row>
    <row r="5" spans="1:10" x14ac:dyDescent="0.25">
      <c r="A5" s="6" t="s">
        <v>9</v>
      </c>
      <c r="B5" s="5">
        <f>B4+B6</f>
        <v>113952271.51000001</v>
      </c>
      <c r="D5" s="6" t="s">
        <v>10</v>
      </c>
      <c r="E5" s="5">
        <v>5885713.6500000004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81058277.260000005</v>
      </c>
      <c r="D6" s="6" t="s">
        <v>12</v>
      </c>
      <c r="E6" s="5"/>
      <c r="H6" s="6" t="s">
        <v>15</v>
      </c>
      <c r="I6" s="9">
        <v>7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1001.6</v>
      </c>
      <c r="G8" s="6"/>
      <c r="H8" s="6"/>
      <c r="I8" s="9"/>
    </row>
    <row r="9" spans="1:10" x14ac:dyDescent="0.25">
      <c r="A9" s="6" t="s">
        <v>18</v>
      </c>
      <c r="B9" s="5">
        <v>7427.55</v>
      </c>
      <c r="D9" s="6" t="s">
        <v>19</v>
      </c>
      <c r="E9" s="10"/>
      <c r="H9" s="6"/>
    </row>
    <row r="10" spans="1:10" x14ac:dyDescent="0.25">
      <c r="A10" s="6" t="s">
        <v>20</v>
      </c>
      <c r="B10" s="5">
        <v>71500000</v>
      </c>
      <c r="D10" s="6" t="s">
        <v>21</v>
      </c>
      <c r="E10" s="5">
        <f>E8+'20180604_Open'!E10</f>
        <v>6315.2000000000007</v>
      </c>
      <c r="G10" s="6"/>
      <c r="H10" s="6" t="s">
        <v>22</v>
      </c>
      <c r="I10" s="10">
        <f>SUM(I4:I7)</f>
        <v>23</v>
      </c>
    </row>
    <row r="11" spans="1:10" x14ac:dyDescent="0.25">
      <c r="A11" s="6" t="s">
        <v>23</v>
      </c>
      <c r="B11" s="5">
        <f>B9+'20180604_Open'!B11</f>
        <v>71428.05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260.12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B12+'20180604_Open'!B13</f>
        <v>6948.4699999999993</v>
      </c>
      <c r="E13" s="5"/>
      <c r="G13" s="6"/>
      <c r="H13" s="6" t="s">
        <v>28</v>
      </c>
      <c r="I13" s="11">
        <v>18333480</v>
      </c>
    </row>
    <row r="14" spans="1:10" x14ac:dyDescent="0.25">
      <c r="A14" s="6" t="s">
        <v>29</v>
      </c>
      <c r="B14" s="10">
        <v>12246461</v>
      </c>
      <c r="G14" s="6"/>
      <c r="H14" s="6" t="s">
        <v>30</v>
      </c>
      <c r="I14" s="11">
        <v>-1605720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16727760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2199921.7999999998</v>
      </c>
    </row>
    <row r="18" spans="1:14" x14ac:dyDescent="0.25">
      <c r="G18" s="6" t="s">
        <v>10</v>
      </c>
      <c r="H18" s="5"/>
      <c r="I18" s="11">
        <v>2748915</v>
      </c>
    </row>
    <row r="19" spans="1:14" x14ac:dyDescent="0.25">
      <c r="A19" s="5"/>
      <c r="G19" s="6" t="s">
        <v>35</v>
      </c>
      <c r="H19" s="5"/>
      <c r="I19" s="11">
        <f>I17+I18-I16</f>
        <v>-279979.83999999985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5079.6099999999997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5079.6099999999997</v>
      </c>
    </row>
    <row r="25" spans="1:14" x14ac:dyDescent="0.25">
      <c r="A25" s="6" t="s">
        <v>42</v>
      </c>
      <c r="B25" s="5">
        <f>B8+E7+I16+B45</f>
        <v>131310386.16000001</v>
      </c>
      <c r="H25" s="6" t="s">
        <v>45</v>
      </c>
      <c r="I25" s="5">
        <v>74.05</v>
      </c>
    </row>
    <row r="26" spans="1:14" x14ac:dyDescent="0.25">
      <c r="A26" s="6" t="s">
        <v>44</v>
      </c>
      <c r="B26" s="5">
        <f>B4+E5+I18</f>
        <v>41528622.899999999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18343.28</v>
      </c>
    </row>
    <row r="28" spans="1:14" x14ac:dyDescent="0.25">
      <c r="A28" s="6" t="s">
        <v>48</v>
      </c>
      <c r="B28" s="5">
        <f>B12+E8+I25</f>
        <v>1335.77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/>
      <c r="D34" s="6" t="s">
        <v>53</v>
      </c>
      <c r="E34" s="5">
        <v>-1162709</v>
      </c>
      <c r="G34" s="6" t="s">
        <v>56</v>
      </c>
      <c r="H34" s="23">
        <v>18.93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/>
      <c r="D35" s="6" t="s">
        <v>55</v>
      </c>
      <c r="E35" s="15">
        <v>79485</v>
      </c>
      <c r="G35" s="6" t="s">
        <v>84</v>
      </c>
      <c r="H35" s="23">
        <v>18.87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21262</v>
      </c>
      <c r="G36" s="6" t="s">
        <v>58</v>
      </c>
      <c r="H36" s="23">
        <v>18.059999999999999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-4650</v>
      </c>
      <c r="G37" s="6" t="s">
        <v>76</v>
      </c>
      <c r="H37" s="23">
        <v>18.43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2913997</v>
      </c>
      <c r="G40" s="6" t="s">
        <v>56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43173</v>
      </c>
      <c r="G41" s="6" t="s">
        <v>84</v>
      </c>
      <c r="H41" s="22">
        <v>7.0000000000000001E-3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-2874</v>
      </c>
      <c r="G42" s="6" t="s">
        <v>58</v>
      </c>
      <c r="H42" s="22">
        <v>1.9E-2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/>
      <c r="D43" s="6" t="s">
        <v>67</v>
      </c>
      <c r="E43" s="5">
        <v>46047</v>
      </c>
      <c r="G43" s="6" t="s">
        <v>76</v>
      </c>
      <c r="H43" s="22">
        <v>3.6999999999999998E-2</v>
      </c>
    </row>
    <row r="44" spans="1:23" x14ac:dyDescent="0.25">
      <c r="A44" s="6" t="s">
        <v>84</v>
      </c>
      <c r="B44" s="13"/>
      <c r="D44" s="6" t="s">
        <v>71</v>
      </c>
      <c r="E44" s="5">
        <f>E40-E45</f>
        <v>283747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-19</v>
      </c>
      <c r="I48" s="13">
        <v>-30</v>
      </c>
      <c r="J48" s="13">
        <v>-43</v>
      </c>
    </row>
    <row r="49" spans="1:10" x14ac:dyDescent="0.25">
      <c r="A49" s="14"/>
      <c r="B49" s="5"/>
      <c r="F49" s="13"/>
      <c r="G49" s="6" t="s">
        <v>58</v>
      </c>
      <c r="H49" s="13">
        <v>-22</v>
      </c>
      <c r="I49" s="13">
        <v>-47</v>
      </c>
      <c r="J49" s="13">
        <v>-111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-23</v>
      </c>
      <c r="I50" s="13">
        <v>-60</v>
      </c>
      <c r="J50" s="13">
        <v>-186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W53"/>
  <sheetViews>
    <sheetView topLeftCell="D40" workbookViewId="0">
      <selection activeCell="B38" sqref="B3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6893267.1799999997</v>
      </c>
      <c r="D3" s="6" t="s">
        <v>2</v>
      </c>
      <c r="E3" s="7">
        <v>9410580.2200000007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35977470.119999997</v>
      </c>
      <c r="D4" s="6" t="s">
        <v>7</v>
      </c>
      <c r="E4" s="26">
        <v>3956205.07</v>
      </c>
      <c r="H4" s="6" t="s">
        <v>13</v>
      </c>
      <c r="I4" s="9">
        <v>0</v>
      </c>
      <c r="J4" s="9">
        <v>-1</v>
      </c>
    </row>
    <row r="5" spans="1:10" x14ac:dyDescent="0.25">
      <c r="A5" s="6" t="s">
        <v>9</v>
      </c>
      <c r="B5" s="5">
        <f>B4+B6</f>
        <v>113379613.91999999</v>
      </c>
      <c r="D5" s="6" t="s">
        <v>10</v>
      </c>
      <c r="E5" s="5">
        <v>5454375.1500000004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77402143.799999997</v>
      </c>
      <c r="D6" s="6" t="s">
        <v>12</v>
      </c>
      <c r="E6" s="5"/>
      <c r="H6" s="6" t="s">
        <v>15</v>
      </c>
      <c r="I6" s="9">
        <v>7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345.6</v>
      </c>
      <c r="G8" s="6"/>
      <c r="H8" s="6"/>
      <c r="I8" s="9"/>
    </row>
    <row r="9" spans="1:10" x14ac:dyDescent="0.25">
      <c r="A9" s="6" t="s">
        <v>18</v>
      </c>
      <c r="B9" s="5">
        <v>8876.6200000000008</v>
      </c>
      <c r="D9" s="6" t="s">
        <v>19</v>
      </c>
      <c r="E9" s="10">
        <v>471</v>
      </c>
      <c r="H9" s="6"/>
    </row>
    <row r="10" spans="1:10" x14ac:dyDescent="0.25">
      <c r="A10" s="6" t="s">
        <v>20</v>
      </c>
      <c r="B10" s="5">
        <v>70500000</v>
      </c>
      <c r="D10" s="6" t="s">
        <v>21</v>
      </c>
      <c r="E10" s="5">
        <f>E8+'20180601_Open'!E10</f>
        <v>5313.6</v>
      </c>
      <c r="G10" s="6"/>
      <c r="H10" s="6" t="s">
        <v>22</v>
      </c>
      <c r="I10" s="10">
        <f>SUM(I4:I7)</f>
        <v>20</v>
      </c>
    </row>
    <row r="11" spans="1:10" x14ac:dyDescent="0.25">
      <c r="A11" s="6" t="s">
        <v>23</v>
      </c>
      <c r="B11" s="5">
        <f>B9+'20180601_Open'!B11</f>
        <v>64000.500000000007</v>
      </c>
      <c r="D11" s="6"/>
      <c r="E11" s="5"/>
      <c r="G11" s="6"/>
      <c r="H11" s="6" t="s">
        <v>24</v>
      </c>
      <c r="I11" s="10">
        <f>SUM(J4:J7)</f>
        <v>-1</v>
      </c>
    </row>
    <row r="12" spans="1:10" x14ac:dyDescent="0.25">
      <c r="A12" s="6" t="s">
        <v>16</v>
      </c>
      <c r="B12" s="7">
        <v>208.03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B12+'20180601_Open'!B13</f>
        <v>6688.3499999999995</v>
      </c>
      <c r="E13" s="5"/>
      <c r="G13" s="6"/>
      <c r="H13" s="6" t="s">
        <v>28</v>
      </c>
      <c r="I13" s="11">
        <v>15638580</v>
      </c>
    </row>
    <row r="14" spans="1:10" x14ac:dyDescent="0.25">
      <c r="A14" s="6" t="s">
        <v>29</v>
      </c>
      <c r="B14" s="10">
        <v>13612361</v>
      </c>
      <c r="G14" s="6"/>
      <c r="H14" s="6" t="s">
        <v>30</v>
      </c>
      <c r="I14" s="11">
        <v>-789480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14849100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2329391.85</v>
      </c>
    </row>
    <row r="18" spans="1:14" x14ac:dyDescent="0.25">
      <c r="G18" s="6" t="s">
        <v>10</v>
      </c>
      <c r="H18" s="5"/>
      <c r="I18" s="11">
        <v>2344257</v>
      </c>
    </row>
    <row r="19" spans="1:14" x14ac:dyDescent="0.25">
      <c r="A19" s="5"/>
      <c r="G19" s="6" t="s">
        <v>35</v>
      </c>
      <c r="H19" s="5"/>
      <c r="I19" s="11">
        <f>I17+I18-I16</f>
        <v>-555167.79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5055.5600000000004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5055.5600000000004</v>
      </c>
    </row>
    <row r="25" spans="1:14" x14ac:dyDescent="0.25">
      <c r="A25" s="6" t="s">
        <v>42</v>
      </c>
      <c r="B25" s="5">
        <f>B8+E7+I16+B45</f>
        <v>131310972.16000001</v>
      </c>
      <c r="H25" s="6" t="s">
        <v>45</v>
      </c>
      <c r="I25" s="5">
        <v>145.41999999999999</v>
      </c>
    </row>
    <row r="26" spans="1:14" x14ac:dyDescent="0.25">
      <c r="A26" s="6" t="s">
        <v>44</v>
      </c>
      <c r="B26" s="5">
        <f>B4+E5+I18</f>
        <v>43776102.269999996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17057.510000000002</v>
      </c>
    </row>
    <row r="28" spans="1:14" x14ac:dyDescent="0.25">
      <c r="A28" s="6" t="s">
        <v>48</v>
      </c>
      <c r="B28" s="5">
        <f>B12+E8+I25</f>
        <v>699.05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/>
      <c r="D34" s="6" t="s">
        <v>53</v>
      </c>
      <c r="E34" s="5">
        <v>-721746</v>
      </c>
      <c r="G34" s="6" t="s">
        <v>56</v>
      </c>
      <c r="H34" s="23">
        <v>21.33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/>
      <c r="D35" s="6" t="s">
        <v>55</v>
      </c>
      <c r="E35" s="15">
        <v>471960</v>
      </c>
      <c r="G35" s="6" t="s">
        <v>84</v>
      </c>
      <c r="H35" s="23">
        <v>20.34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18527</v>
      </c>
      <c r="G36" s="6" t="s">
        <v>58</v>
      </c>
      <c r="H36" s="23">
        <v>19.5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-2826</v>
      </c>
      <c r="G37" s="6" t="s">
        <v>76</v>
      </c>
      <c r="H37" s="23">
        <v>19.34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2044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-1715</v>
      </c>
      <c r="D40" s="6" t="s">
        <v>64</v>
      </c>
      <c r="E40" s="5">
        <v>2870824</v>
      </c>
      <c r="G40" s="6" t="s">
        <v>56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55664</v>
      </c>
      <c r="G41" s="6" t="s">
        <v>84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47739</v>
      </c>
      <c r="G42" s="6" t="s">
        <v>58</v>
      </c>
      <c r="H42" s="22">
        <v>2.5999999999999999E-2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1726</v>
      </c>
      <c r="D43" s="6" t="s">
        <v>67</v>
      </c>
      <c r="E43" s="5">
        <v>7925</v>
      </c>
      <c r="G43" s="6" t="s">
        <v>76</v>
      </c>
      <c r="H43" s="22">
        <v>4.5999999999999999E-2</v>
      </c>
    </row>
    <row r="44" spans="1:23" x14ac:dyDescent="0.25">
      <c r="A44" s="6" t="s">
        <v>84</v>
      </c>
      <c r="B44" s="13">
        <v>613</v>
      </c>
      <c r="D44" s="6" t="s">
        <v>71</v>
      </c>
      <c r="E44" s="5">
        <f>E40-E45</f>
        <v>240574</v>
      </c>
    </row>
    <row r="45" spans="1:23" x14ac:dyDescent="0.25">
      <c r="A45" s="6" t="s">
        <v>58</v>
      </c>
      <c r="B45" s="13">
        <v>586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508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3433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-19</v>
      </c>
      <c r="I48" s="13">
        <v>-30</v>
      </c>
      <c r="J48" s="13">
        <v>-41</v>
      </c>
    </row>
    <row r="49" spans="1:10" x14ac:dyDescent="0.25">
      <c r="A49" s="14"/>
      <c r="B49" s="5"/>
      <c r="F49" s="13"/>
      <c r="G49" s="6" t="s">
        <v>58</v>
      </c>
      <c r="H49" s="13">
        <v>-20</v>
      </c>
      <c r="I49" s="13">
        <v>-45</v>
      </c>
      <c r="J49" s="13">
        <v>-108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-21</v>
      </c>
      <c r="I50" s="13">
        <v>-57</v>
      </c>
      <c r="J50" s="13">
        <v>-183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W53"/>
  <sheetViews>
    <sheetView workbookViewId="0">
      <selection activeCell="B1" sqref="B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10867877.439999999</v>
      </c>
      <c r="D3" s="6" t="s">
        <v>2</v>
      </c>
      <c r="E3" s="7">
        <v>9603272.0500000007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35269330.810000002</v>
      </c>
      <c r="D4" s="6" t="s">
        <v>7</v>
      </c>
      <c r="E4" s="7">
        <v>4692104.05</v>
      </c>
      <c r="H4" s="6" t="s">
        <v>13</v>
      </c>
      <c r="I4" s="9">
        <v>1</v>
      </c>
      <c r="J4" s="9">
        <v>-7</v>
      </c>
    </row>
    <row r="5" spans="1:10" x14ac:dyDescent="0.25">
      <c r="A5" s="6" t="s">
        <v>9</v>
      </c>
      <c r="B5" s="5">
        <f>B4+B6</f>
        <v>113469090.49000001</v>
      </c>
      <c r="D5" s="6" t="s">
        <v>10</v>
      </c>
      <c r="E5" s="5">
        <v>4911168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78199759.680000007</v>
      </c>
      <c r="D6" s="6" t="s">
        <v>12</v>
      </c>
      <c r="E6" s="5"/>
      <c r="H6" s="6" t="s">
        <v>15</v>
      </c>
      <c r="I6" s="9">
        <v>7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>
        <v>3</v>
      </c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555.20000000000005</v>
      </c>
      <c r="G8" s="6"/>
      <c r="H8" s="6"/>
      <c r="I8" s="9"/>
    </row>
    <row r="9" spans="1:10" x14ac:dyDescent="0.25">
      <c r="A9" s="6" t="s">
        <v>18</v>
      </c>
      <c r="B9" s="5">
        <v>31882.240000000002</v>
      </c>
      <c r="D9" s="6" t="s">
        <v>19</v>
      </c>
      <c r="E9" s="10">
        <v>687</v>
      </c>
      <c r="H9" s="6"/>
    </row>
    <row r="10" spans="1:10" x14ac:dyDescent="0.25">
      <c r="A10" s="6" t="s">
        <v>20</v>
      </c>
      <c r="B10" s="5">
        <v>67300000</v>
      </c>
      <c r="D10" s="6" t="s">
        <v>21</v>
      </c>
      <c r="E10" s="5">
        <f>E8+'20180531_Open'!E10</f>
        <v>4968</v>
      </c>
      <c r="G10" s="6"/>
      <c r="H10" s="6" t="s">
        <v>22</v>
      </c>
      <c r="I10" s="10">
        <f>SUM(I4:I7)</f>
        <v>20</v>
      </c>
    </row>
    <row r="11" spans="1:10" x14ac:dyDescent="0.25">
      <c r="A11" s="6" t="s">
        <v>23</v>
      </c>
      <c r="B11" s="5">
        <f>B9+'20180531_Open'!B11</f>
        <v>55123.880000000005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153.51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B12+'20180531_Open'!B13</f>
        <v>6480.32</v>
      </c>
      <c r="E13" s="5"/>
      <c r="G13" s="6"/>
      <c r="H13" s="6" t="s">
        <v>28</v>
      </c>
      <c r="I13" s="11">
        <v>15736860</v>
      </c>
    </row>
    <row r="14" spans="1:10" x14ac:dyDescent="0.25">
      <c r="A14" s="6" t="s">
        <v>29</v>
      </c>
      <c r="B14" s="10">
        <v>13304161</v>
      </c>
      <c r="G14" s="6"/>
      <c r="H14" s="6" t="s">
        <v>30</v>
      </c>
      <c r="I14" s="11">
        <v>-5548200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10188660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2389444.27</v>
      </c>
    </row>
    <row r="18" spans="1:14" x14ac:dyDescent="0.25">
      <c r="G18" s="6" t="s">
        <v>10</v>
      </c>
      <c r="H18" s="5"/>
      <c r="I18" s="11">
        <v>2359962</v>
      </c>
    </row>
    <row r="19" spans="1:14" x14ac:dyDescent="0.25">
      <c r="A19" s="5"/>
      <c r="G19" s="6" t="s">
        <v>35</v>
      </c>
      <c r="H19" s="5"/>
      <c r="I19" s="11">
        <f>I17+I18-I16</f>
        <v>-479410.37000000011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4860.1400000000003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4860.1400000000003</v>
      </c>
    </row>
    <row r="25" spans="1:14" x14ac:dyDescent="0.25">
      <c r="A25" s="6" t="s">
        <v>42</v>
      </c>
      <c r="B25" s="5">
        <f>B8+E7+I16+B45</f>
        <v>131310386.16000001</v>
      </c>
      <c r="H25" s="6" t="s">
        <v>45</v>
      </c>
      <c r="I25" s="5">
        <v>345.7</v>
      </c>
    </row>
    <row r="26" spans="1:14" x14ac:dyDescent="0.25">
      <c r="A26" s="6" t="s">
        <v>44</v>
      </c>
      <c r="B26" s="5">
        <f>B4+E5+I18</f>
        <v>42540460.810000002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16308.46</v>
      </c>
    </row>
    <row r="28" spans="1:14" x14ac:dyDescent="0.25">
      <c r="A28" s="6" t="s">
        <v>48</v>
      </c>
      <c r="B28" s="5">
        <f>B12+E8+I25</f>
        <v>1054.4100000000001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1726</v>
      </c>
      <c r="D34" s="6" t="s">
        <v>53</v>
      </c>
      <c r="E34" s="5">
        <v>-1961590</v>
      </c>
      <c r="G34" s="6" t="s">
        <v>56</v>
      </c>
      <c r="H34" s="23">
        <v>21.33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613</v>
      </c>
      <c r="D35" s="6" t="s">
        <v>55</v>
      </c>
      <c r="E35" s="15">
        <v>512768</v>
      </c>
      <c r="G35" s="6" t="s">
        <v>84</v>
      </c>
      <c r="H35" s="23">
        <v>20.34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586</v>
      </c>
      <c r="D36" s="6" t="s">
        <v>57</v>
      </c>
      <c r="E36" s="15">
        <v>20183</v>
      </c>
      <c r="G36" s="6" t="s">
        <v>58</v>
      </c>
      <c r="H36" s="23">
        <v>19.5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508</v>
      </c>
      <c r="D37" s="6" t="s">
        <v>59</v>
      </c>
      <c r="E37" s="5">
        <v>-3163</v>
      </c>
      <c r="G37" s="6" t="s">
        <v>76</v>
      </c>
      <c r="H37" s="23">
        <v>19.34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3433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1918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-1515</v>
      </c>
      <c r="D40" s="6" t="s">
        <v>64</v>
      </c>
      <c r="E40" s="5">
        <v>2815161</v>
      </c>
      <c r="G40" s="6" t="s">
        <v>56</v>
      </c>
      <c r="H40" s="22">
        <v>4.0000000000000001E-3</v>
      </c>
    </row>
    <row r="41" spans="1:23" s="3" customFormat="1" x14ac:dyDescent="0.25">
      <c r="A41" s="2"/>
      <c r="B41" s="2"/>
      <c r="D41" s="6" t="s">
        <v>65</v>
      </c>
      <c r="E41" s="5">
        <v>36144</v>
      </c>
      <c r="G41" s="6" t="s">
        <v>84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10792</v>
      </c>
      <c r="G42" s="6" t="s">
        <v>58</v>
      </c>
      <c r="H42" s="22">
        <v>2.5999999999999999E-2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25352</v>
      </c>
      <c r="G43" s="6" t="s">
        <v>76</v>
      </c>
      <c r="H43" s="22">
        <v>4.8000000000000001E-2</v>
      </c>
    </row>
    <row r="44" spans="1:23" x14ac:dyDescent="0.25">
      <c r="A44" s="6" t="s">
        <v>56</v>
      </c>
      <c r="D44" s="6" t="s">
        <v>71</v>
      </c>
      <c r="E44" s="5">
        <f>E40-E45</f>
        <v>184911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-19</v>
      </c>
      <c r="I48" s="13">
        <v>-31</v>
      </c>
      <c r="J48" s="13">
        <v>-41</v>
      </c>
    </row>
    <row r="49" spans="1:10" x14ac:dyDescent="0.25">
      <c r="A49" s="14"/>
      <c r="B49" s="5"/>
      <c r="F49" s="13"/>
      <c r="G49" s="6" t="s">
        <v>58</v>
      </c>
      <c r="H49" s="13">
        <v>-17</v>
      </c>
      <c r="I49" s="13">
        <v>-45</v>
      </c>
      <c r="J49" s="13">
        <v>-108</v>
      </c>
    </row>
    <row r="50" spans="1:10" x14ac:dyDescent="0.25">
      <c r="A50" s="19"/>
      <c r="B50" s="13"/>
      <c r="C50" s="13"/>
      <c r="E50" s="15"/>
      <c r="F50" s="13"/>
      <c r="G50" s="6" t="s">
        <v>76</v>
      </c>
      <c r="H50" s="13">
        <v>-16</v>
      </c>
      <c r="I50" s="13">
        <v>-59</v>
      </c>
      <c r="J50" s="13">
        <v>-187</v>
      </c>
    </row>
    <row r="51" spans="1:10" x14ac:dyDescent="0.25">
      <c r="D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W53"/>
  <sheetViews>
    <sheetView topLeftCell="A25" workbookViewId="0">
      <selection activeCell="D22" sqref="D22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8401180.9600000009</v>
      </c>
      <c r="D3" s="6" t="s">
        <v>2</v>
      </c>
      <c r="E3" s="7">
        <v>9527472.5899999999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24515884.16</v>
      </c>
      <c r="D4" s="6" t="s">
        <v>7</v>
      </c>
      <c r="E4" s="7">
        <v>6071355.8399999999</v>
      </c>
      <c r="H4" s="6" t="s">
        <v>13</v>
      </c>
      <c r="I4" s="9">
        <v>6</v>
      </c>
      <c r="J4" s="9"/>
    </row>
    <row r="5" spans="1:10" x14ac:dyDescent="0.25">
      <c r="A5" s="6" t="s">
        <v>9</v>
      </c>
      <c r="B5" s="5">
        <f>B4+B6</f>
        <v>112931509.67999999</v>
      </c>
      <c r="D5" s="6" t="s">
        <v>10</v>
      </c>
      <c r="E5" s="5">
        <v>2887729.2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88415625.519999996</v>
      </c>
      <c r="D6" s="6" t="s">
        <v>12</v>
      </c>
      <c r="E6" s="5"/>
      <c r="H6" s="6" t="s">
        <v>15</v>
      </c>
      <c r="I6" s="9">
        <v>5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755.2</v>
      </c>
      <c r="G8" s="6"/>
      <c r="H8" s="6"/>
      <c r="I8" s="9"/>
    </row>
    <row r="9" spans="1:10" x14ac:dyDescent="0.25">
      <c r="A9" s="6" t="s">
        <v>18</v>
      </c>
      <c r="B9" s="5">
        <v>14444.56</v>
      </c>
      <c r="D9" s="6" t="s">
        <v>19</v>
      </c>
      <c r="E9" s="10">
        <v>912</v>
      </c>
      <c r="H9" s="6"/>
    </row>
    <row r="10" spans="1:10" x14ac:dyDescent="0.25">
      <c r="A10" s="6" t="s">
        <v>20</v>
      </c>
      <c r="B10" s="5">
        <v>80000000</v>
      </c>
      <c r="D10" s="6" t="s">
        <v>21</v>
      </c>
      <c r="E10" s="5">
        <f>E8+'20180530_Open'!E10</f>
        <v>4412.8</v>
      </c>
      <c r="G10" s="6"/>
      <c r="H10" s="6" t="s">
        <v>22</v>
      </c>
      <c r="I10" s="10">
        <f>SUM(I4:I7)</f>
        <v>20</v>
      </c>
    </row>
    <row r="11" spans="1:10" x14ac:dyDescent="0.25">
      <c r="A11" s="6" t="s">
        <v>23</v>
      </c>
      <c r="B11" s="5">
        <f>B9+'20180530_Open'!B11</f>
        <v>23241.64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232.63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B12+'20180530_Open'!B13</f>
        <v>6326.8099999999995</v>
      </c>
      <c r="E13" s="5"/>
      <c r="G13" s="6"/>
      <c r="H13" s="6" t="s">
        <v>28</v>
      </c>
      <c r="I13" s="11">
        <v>15458520</v>
      </c>
    </row>
    <row r="14" spans="1:10" x14ac:dyDescent="0.25">
      <c r="A14" s="6" t="s">
        <v>29</v>
      </c>
      <c r="B14" s="10">
        <v>9425561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15458520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2200226.9700000002</v>
      </c>
    </row>
    <row r="18" spans="1:14" x14ac:dyDescent="0.25">
      <c r="G18" s="6" t="s">
        <v>10</v>
      </c>
      <c r="H18" s="5"/>
      <c r="I18" s="11">
        <v>2330928</v>
      </c>
    </row>
    <row r="19" spans="1:14" x14ac:dyDescent="0.25">
      <c r="A19" s="5"/>
      <c r="G19" s="6" t="s">
        <v>35</v>
      </c>
      <c r="H19" s="5"/>
      <c r="I19" s="11">
        <f>I17+I18-I16</f>
        <v>-697661.66999999899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4514.4399999999996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4514.4399999999996</v>
      </c>
    </row>
    <row r="25" spans="1:14" x14ac:dyDescent="0.25">
      <c r="A25" s="6" t="s">
        <v>42</v>
      </c>
      <c r="B25" s="5">
        <f>B8+E7+I16+B45</f>
        <v>131310386.16000001</v>
      </c>
      <c r="H25" s="6" t="s">
        <v>45</v>
      </c>
      <c r="I25" s="5">
        <v>89.99</v>
      </c>
    </row>
    <row r="26" spans="1:14" x14ac:dyDescent="0.25">
      <c r="A26" s="6" t="s">
        <v>44</v>
      </c>
      <c r="B26" s="5">
        <f>B4+E5+I18</f>
        <v>29734541.359999999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15254.05</v>
      </c>
    </row>
    <row r="28" spans="1:14" x14ac:dyDescent="0.25">
      <c r="A28" s="6" t="s">
        <v>48</v>
      </c>
      <c r="B28" s="5">
        <f>B12+E8+I25</f>
        <v>1077.82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1593</v>
      </c>
      <c r="D34" s="6" t="s">
        <v>53</v>
      </c>
      <c r="E34" s="5">
        <v>489719</v>
      </c>
      <c r="G34" s="6" t="s">
        <v>56</v>
      </c>
      <c r="H34" s="23">
        <v>21.33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296</v>
      </c>
      <c r="D35" s="6" t="s">
        <v>55</v>
      </c>
      <c r="E35" s="15">
        <v>435290</v>
      </c>
      <c r="G35" s="6" t="s">
        <v>84</v>
      </c>
      <c r="H35" s="23">
        <v>20.34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546</v>
      </c>
      <c r="D36" s="6" t="s">
        <v>57</v>
      </c>
      <c r="E36" s="15">
        <v>15990</v>
      </c>
      <c r="G36" s="6" t="s">
        <v>58</v>
      </c>
      <c r="H36" s="23">
        <v>19.5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472</v>
      </c>
      <c r="D37" s="6" t="s">
        <v>59</v>
      </c>
      <c r="E37" s="5">
        <v>-3291</v>
      </c>
      <c r="G37" s="6" t="s">
        <v>76</v>
      </c>
      <c r="H37" s="23">
        <v>19.34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2907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1642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-1265</v>
      </c>
      <c r="D40" s="6" t="s">
        <v>64</v>
      </c>
      <c r="E40" s="5">
        <v>2779017</v>
      </c>
      <c r="G40" s="6" t="s">
        <v>56</v>
      </c>
      <c r="H40" s="22">
        <v>4.0000000000000001E-3</v>
      </c>
    </row>
    <row r="41" spans="1:23" s="3" customFormat="1" x14ac:dyDescent="0.25">
      <c r="A41" s="2"/>
      <c r="B41" s="2"/>
      <c r="D41" s="6" t="s">
        <v>65</v>
      </c>
      <c r="E41" s="5">
        <v>60026</v>
      </c>
      <c r="G41" s="6" t="s">
        <v>84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2035</v>
      </c>
      <c r="G42" s="6" t="s">
        <v>58</v>
      </c>
      <c r="H42" s="22">
        <v>2.9000000000000001E-2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57992</v>
      </c>
      <c r="G43" s="6" t="s">
        <v>76</v>
      </c>
      <c r="H43" s="22">
        <v>5.6000000000000001E-2</v>
      </c>
    </row>
    <row r="44" spans="1:23" x14ac:dyDescent="0.25">
      <c r="A44" s="6" t="s">
        <v>56</v>
      </c>
      <c r="D44" s="6" t="s">
        <v>71</v>
      </c>
      <c r="E44" s="5">
        <f>E40-E45</f>
        <v>148767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-18</v>
      </c>
      <c r="I48" s="13">
        <v>-26</v>
      </c>
      <c r="J48" s="13">
        <v>-40</v>
      </c>
    </row>
    <row r="49" spans="1:10" x14ac:dyDescent="0.25">
      <c r="A49" s="14"/>
      <c r="B49" s="5"/>
      <c r="F49" s="13"/>
      <c r="G49" s="6" t="s">
        <v>58</v>
      </c>
      <c r="H49" s="13">
        <v>-13</v>
      </c>
      <c r="I49" s="13">
        <v>-39</v>
      </c>
      <c r="J49" s="13">
        <v>-108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-8</v>
      </c>
      <c r="I50" s="13">
        <v>-50</v>
      </c>
      <c r="J50" s="13">
        <v>-186</v>
      </c>
    </row>
    <row r="51" spans="1:10" x14ac:dyDescent="0.25">
      <c r="D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W53"/>
  <sheetViews>
    <sheetView topLeftCell="A13" workbookViewId="0">
      <selection activeCell="B25" sqref="B25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28246</v>
      </c>
      <c r="D3" s="6" t="s">
        <v>2</v>
      </c>
      <c r="E3" s="7">
        <v>4499829.16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20128778.960000001</v>
      </c>
      <c r="D4" s="6" t="s">
        <v>7</v>
      </c>
      <c r="E4" s="7">
        <v>1612099.96</v>
      </c>
      <c r="H4" s="6" t="s">
        <v>13</v>
      </c>
      <c r="I4" s="9">
        <v>7</v>
      </c>
      <c r="J4" s="9"/>
    </row>
    <row r="5" spans="1:10" x14ac:dyDescent="0.25">
      <c r="A5" s="6" t="s">
        <v>9</v>
      </c>
      <c r="B5" s="5">
        <f>B4+B6</f>
        <v>20357046.91</v>
      </c>
      <c r="D5" s="6" t="s">
        <v>10</v>
      </c>
      <c r="E5" s="5">
        <v>2887729.2</v>
      </c>
      <c r="H5" s="6" t="s">
        <v>81</v>
      </c>
      <c r="I5" s="9">
        <v>6</v>
      </c>
      <c r="J5" s="9"/>
    </row>
    <row r="6" spans="1:10" x14ac:dyDescent="0.25">
      <c r="A6" s="6" t="s">
        <v>7</v>
      </c>
      <c r="B6" s="5">
        <v>228267.95</v>
      </c>
      <c r="D6" s="6" t="s">
        <v>12</v>
      </c>
      <c r="E6" s="5"/>
      <c r="H6" s="6" t="s">
        <v>15</v>
      </c>
      <c r="I6" s="9">
        <v>6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/>
      <c r="J7" s="9"/>
    </row>
    <row r="8" spans="1:10" x14ac:dyDescent="0.25">
      <c r="A8" s="6" t="s">
        <v>14</v>
      </c>
      <c r="B8" s="5">
        <v>22991673.370000001</v>
      </c>
      <c r="D8" s="6" t="s">
        <v>16</v>
      </c>
      <c r="E8" s="7">
        <v>235.2</v>
      </c>
      <c r="G8" s="6"/>
      <c r="H8" s="6"/>
      <c r="I8" s="9"/>
    </row>
    <row r="9" spans="1:10" x14ac:dyDescent="0.25">
      <c r="A9" s="6" t="s">
        <v>18</v>
      </c>
      <c r="B9" s="5">
        <v>21.81</v>
      </c>
      <c r="D9" s="6" t="s">
        <v>19</v>
      </c>
      <c r="E9" s="10">
        <v>222</v>
      </c>
      <c r="H9" s="6"/>
    </row>
    <row r="10" spans="1:10" x14ac:dyDescent="0.25">
      <c r="A10" s="6" t="s">
        <v>20</v>
      </c>
      <c r="B10" s="5">
        <v>200000</v>
      </c>
      <c r="D10" s="6" t="s">
        <v>21</v>
      </c>
      <c r="E10" s="5">
        <f>E8+'20180529_Open '!E10</f>
        <v>3657.6000000000004</v>
      </c>
      <c r="G10" s="6"/>
      <c r="H10" s="6" t="s">
        <v>22</v>
      </c>
      <c r="I10" s="10">
        <f>SUM(I4:I7)</f>
        <v>19</v>
      </c>
    </row>
    <row r="11" spans="1:10" x14ac:dyDescent="0.25">
      <c r="A11" s="6" t="s">
        <v>23</v>
      </c>
      <c r="B11" s="5">
        <f>B9+'20180529_Open '!B11</f>
        <v>8797.08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237.78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B12+'20180529_Open '!B13</f>
        <v>6094.1799999999994</v>
      </c>
      <c r="E13" s="5"/>
      <c r="G13" s="6"/>
      <c r="H13" s="6" t="s">
        <v>28</v>
      </c>
      <c r="I13" s="11">
        <v>15016500</v>
      </c>
    </row>
    <row r="14" spans="1:10" x14ac:dyDescent="0.25">
      <c r="A14" s="6" t="s">
        <v>29</v>
      </c>
      <c r="B14" s="10">
        <v>7581461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15016500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3228816.64</v>
      </c>
    </row>
    <row r="17" spans="1:14" x14ac:dyDescent="0.25">
      <c r="A17" s="12"/>
      <c r="B17" s="5"/>
      <c r="G17" s="6" t="s">
        <v>34</v>
      </c>
      <c r="H17" s="5"/>
      <c r="I17" s="11">
        <v>540828.96</v>
      </c>
    </row>
    <row r="18" spans="1:14" x14ac:dyDescent="0.25">
      <c r="G18" s="6" t="s">
        <v>10</v>
      </c>
      <c r="H18" s="5"/>
      <c r="I18" s="11">
        <v>2254905</v>
      </c>
    </row>
    <row r="19" spans="1:14" x14ac:dyDescent="0.25">
      <c r="A19" s="5"/>
      <c r="G19" s="6" t="s">
        <v>35</v>
      </c>
      <c r="H19" s="5"/>
      <c r="I19" s="11">
        <f>I17+I18-I16</f>
        <v>-433082.68000000017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4424.45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4424.45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91.01</v>
      </c>
    </row>
    <row r="26" spans="1:14" x14ac:dyDescent="0.25">
      <c r="A26" s="6" t="s">
        <v>44</v>
      </c>
      <c r="B26" s="5">
        <f>B4+E5+I18</f>
        <v>25271413.16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14176.23</v>
      </c>
    </row>
    <row r="28" spans="1:14" x14ac:dyDescent="0.25">
      <c r="A28" s="6" t="s">
        <v>48</v>
      </c>
      <c r="B28" s="5">
        <f>B12+E8+I25</f>
        <v>563.99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1551</v>
      </c>
      <c r="D34" s="6" t="s">
        <v>53</v>
      </c>
      <c r="E34" s="5">
        <v>-618575</v>
      </c>
      <c r="G34" s="6" t="s">
        <v>56</v>
      </c>
      <c r="H34" s="23">
        <v>17.71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173</v>
      </c>
      <c r="D35" s="6" t="s">
        <v>55</v>
      </c>
      <c r="E35" s="15">
        <v>673270</v>
      </c>
      <c r="G35" s="6" t="s">
        <v>84</v>
      </c>
      <c r="H35" s="23">
        <v>17.38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335</v>
      </c>
      <c r="D36" s="6" t="s">
        <v>57</v>
      </c>
      <c r="E36" s="15">
        <v>20895</v>
      </c>
      <c r="G36" s="6" t="s">
        <v>58</v>
      </c>
      <c r="H36" s="23">
        <v>17.29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460</v>
      </c>
      <c r="D37" s="6" t="s">
        <v>59</v>
      </c>
      <c r="E37" s="5">
        <v>-3751</v>
      </c>
      <c r="G37" s="6" t="s">
        <v>76</v>
      </c>
      <c r="H37" s="23">
        <v>17.38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2519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1507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-1012</v>
      </c>
      <c r="D40" s="6" t="s">
        <v>64</v>
      </c>
      <c r="E40" s="5">
        <v>2718991</v>
      </c>
      <c r="G40" s="6" t="s">
        <v>56</v>
      </c>
      <c r="H40" s="22">
        <v>5.0000000000000001E-3</v>
      </c>
    </row>
    <row r="41" spans="1:23" s="3" customFormat="1" x14ac:dyDescent="0.25">
      <c r="A41" s="2"/>
      <c r="B41" s="2"/>
      <c r="D41" s="6" t="s">
        <v>65</v>
      </c>
      <c r="E41" s="5">
        <v>-804</v>
      </c>
      <c r="G41" s="6" t="s">
        <v>84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10546</v>
      </c>
      <c r="G42" s="6" t="s">
        <v>58</v>
      </c>
      <c r="H42" s="22">
        <v>2.8000000000000001E-2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-11350</v>
      </c>
      <c r="G43" s="6" t="s">
        <v>76</v>
      </c>
      <c r="H43" s="22">
        <v>5.8000000000000003E-2</v>
      </c>
    </row>
    <row r="44" spans="1:23" x14ac:dyDescent="0.25">
      <c r="A44" s="6" t="s">
        <v>56</v>
      </c>
      <c r="D44" s="6" t="s">
        <v>71</v>
      </c>
      <c r="E44" s="5">
        <f>E40-E45</f>
        <v>88741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-17</v>
      </c>
      <c r="I48" s="13">
        <v>-26</v>
      </c>
      <c r="J48" s="13">
        <v>-45</v>
      </c>
    </row>
    <row r="49" spans="1:10" x14ac:dyDescent="0.25">
      <c r="A49" s="14"/>
      <c r="B49" s="5"/>
      <c r="F49" s="13"/>
      <c r="G49" s="6" t="s">
        <v>58</v>
      </c>
      <c r="H49" s="13">
        <v>-15</v>
      </c>
      <c r="I49" s="13">
        <v>-43</v>
      </c>
      <c r="J49" s="13">
        <v>-108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-8</v>
      </c>
      <c r="I50" s="13">
        <v>-58</v>
      </c>
      <c r="J50" s="13">
        <v>-189</v>
      </c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W53"/>
  <sheetViews>
    <sheetView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1464026.28</v>
      </c>
      <c r="D3" s="6" t="s">
        <v>2</v>
      </c>
      <c r="E3" s="7">
        <v>4573079.33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19186817.949999999</v>
      </c>
      <c r="D4" s="6" t="s">
        <v>7</v>
      </c>
      <c r="E4" s="7">
        <v>1845105.58</v>
      </c>
      <c r="H4" s="6" t="s">
        <v>13</v>
      </c>
      <c r="I4" s="9">
        <v>8</v>
      </c>
      <c r="J4" s="9"/>
    </row>
    <row r="5" spans="1:10" x14ac:dyDescent="0.25">
      <c r="A5" s="6" t="s">
        <v>9</v>
      </c>
      <c r="B5" s="5">
        <f>B4+B6</f>
        <v>20650844.23</v>
      </c>
      <c r="D5" s="6" t="s">
        <v>10</v>
      </c>
      <c r="E5" s="5">
        <v>2727973.75</v>
      </c>
      <c r="H5" s="6" t="s">
        <v>81</v>
      </c>
      <c r="I5" s="9">
        <v>5</v>
      </c>
      <c r="J5" s="9"/>
    </row>
    <row r="6" spans="1:10" x14ac:dyDescent="0.25">
      <c r="A6" s="6" t="s">
        <v>7</v>
      </c>
      <c r="B6" s="5">
        <v>1464026.28</v>
      </c>
      <c r="D6" s="6" t="s">
        <v>12</v>
      </c>
      <c r="E6" s="5"/>
      <c r="H6" s="6" t="s">
        <v>15</v>
      </c>
      <c r="I6" s="9">
        <v>6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/>
      <c r="J7" s="9">
        <v>-1</v>
      </c>
    </row>
    <row r="8" spans="1:10" x14ac:dyDescent="0.25">
      <c r="A8" s="6" t="s">
        <v>14</v>
      </c>
      <c r="B8" s="5">
        <v>23191673.370000001</v>
      </c>
      <c r="D8" s="6" t="s">
        <v>16</v>
      </c>
      <c r="E8" s="7">
        <v>76.8</v>
      </c>
      <c r="G8" s="6"/>
      <c r="H8" s="6"/>
      <c r="I8" s="9"/>
    </row>
    <row r="9" spans="1:10" x14ac:dyDescent="0.25">
      <c r="A9" s="6" t="s">
        <v>18</v>
      </c>
      <c r="B9" s="5">
        <v>0</v>
      </c>
      <c r="D9" s="6" t="s">
        <v>19</v>
      </c>
      <c r="E9" s="10">
        <v>73</v>
      </c>
      <c r="H9" s="6"/>
    </row>
    <row r="10" spans="1:10" x14ac:dyDescent="0.25">
      <c r="A10" s="6" t="s">
        <v>20</v>
      </c>
      <c r="B10" s="5">
        <v>0</v>
      </c>
      <c r="D10" s="6" t="s">
        <v>21</v>
      </c>
      <c r="E10" s="5">
        <f>E8+'20180528_Open'!E10</f>
        <v>3422.4000000000005</v>
      </c>
      <c r="G10" s="6"/>
      <c r="H10" s="6" t="s">
        <v>22</v>
      </c>
      <c r="I10" s="10">
        <f>SUM(I4:I7)</f>
        <v>19</v>
      </c>
    </row>
    <row r="11" spans="1:10" x14ac:dyDescent="0.25">
      <c r="A11" s="6" t="s">
        <v>23</v>
      </c>
      <c r="B11" s="5">
        <f>B9+'20180528_Open'!B11</f>
        <v>8775.27</v>
      </c>
      <c r="D11" s="6"/>
      <c r="E11" s="5"/>
      <c r="G11" s="6"/>
      <c r="H11" s="6" t="s">
        <v>24</v>
      </c>
      <c r="I11" s="10">
        <f>SUM(J4:J7)</f>
        <v>-1</v>
      </c>
    </row>
    <row r="12" spans="1:10" x14ac:dyDescent="0.25">
      <c r="A12" s="6" t="s">
        <v>16</v>
      </c>
      <c r="B12" s="7">
        <v>143.79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B12+'20180528_Open'!B13</f>
        <v>5856.4</v>
      </c>
      <c r="E13" s="5"/>
      <c r="G13" s="6"/>
      <c r="H13" s="6" t="s">
        <v>28</v>
      </c>
      <c r="I13" s="11">
        <v>15135180</v>
      </c>
    </row>
    <row r="14" spans="1:10" x14ac:dyDescent="0.25">
      <c r="A14" s="6" t="s">
        <v>29</v>
      </c>
      <c r="B14" s="10">
        <v>7191461</v>
      </c>
      <c r="G14" s="6"/>
      <c r="H14" s="6" t="s">
        <v>30</v>
      </c>
      <c r="I14" s="11">
        <v>-795600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14339580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3028816.64</v>
      </c>
    </row>
    <row r="17" spans="1:14" x14ac:dyDescent="0.25">
      <c r="A17" s="12"/>
      <c r="B17" s="5"/>
      <c r="G17" s="6" t="s">
        <v>34</v>
      </c>
      <c r="H17" s="5"/>
      <c r="I17" s="11">
        <v>401519.97</v>
      </c>
    </row>
    <row r="18" spans="1:14" x14ac:dyDescent="0.25">
      <c r="G18" s="6" t="s">
        <v>10</v>
      </c>
      <c r="H18" s="5"/>
      <c r="I18" s="11">
        <v>2268306</v>
      </c>
    </row>
    <row r="19" spans="1:14" x14ac:dyDescent="0.25">
      <c r="A19" s="5"/>
      <c r="G19" s="6" t="s">
        <v>35</v>
      </c>
      <c r="H19" s="5"/>
      <c r="I19" s="11">
        <f>I17+I18-I16</f>
        <v>-358990.67000000039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4333.4399999999996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4333.4399999999996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128.96</v>
      </c>
    </row>
    <row r="26" spans="1:14" x14ac:dyDescent="0.25">
      <c r="A26" s="6" t="s">
        <v>44</v>
      </c>
      <c r="B26" s="5">
        <f>B4+E5+I18</f>
        <v>24183097.699999999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13612.239999999998</v>
      </c>
    </row>
    <row r="28" spans="1:14" x14ac:dyDescent="0.25">
      <c r="A28" s="6" t="s">
        <v>48</v>
      </c>
      <c r="B28" s="5">
        <f>B12+E8+I25</f>
        <v>349.54999999999995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1471</v>
      </c>
      <c r="D34" s="6" t="s">
        <v>53</v>
      </c>
      <c r="E34" s="5">
        <v>518782</v>
      </c>
      <c r="G34" s="6" t="s">
        <v>56</v>
      </c>
      <c r="H34" s="23">
        <v>17.170000000000002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41</v>
      </c>
      <c r="D35" s="6" t="s">
        <v>55</v>
      </c>
      <c r="E35" s="15">
        <v>622447</v>
      </c>
      <c r="G35" s="6" t="s">
        <v>84</v>
      </c>
      <c r="H35" s="23">
        <v>16.95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335</v>
      </c>
      <c r="D36" s="6" t="s">
        <v>57</v>
      </c>
      <c r="E36" s="15">
        <v>20223</v>
      </c>
      <c r="G36" s="6" t="s">
        <v>58</v>
      </c>
      <c r="H36" s="23">
        <v>17.07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470</v>
      </c>
      <c r="D37" s="6" t="s">
        <v>59</v>
      </c>
      <c r="E37" s="5">
        <v>-3276</v>
      </c>
      <c r="G37" s="6" t="s">
        <v>76</v>
      </c>
      <c r="H37" s="23">
        <v>17.37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2317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1375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-942</v>
      </c>
      <c r="D40" s="6" t="s">
        <v>64</v>
      </c>
      <c r="E40" s="5">
        <v>2719795</v>
      </c>
      <c r="G40" s="6" t="s">
        <v>56</v>
      </c>
      <c r="H40" s="22">
        <v>7.0000000000000001E-3</v>
      </c>
    </row>
    <row r="41" spans="1:23" s="3" customFormat="1" x14ac:dyDescent="0.25">
      <c r="A41" s="2"/>
      <c r="B41" s="2"/>
      <c r="D41" s="6" t="s">
        <v>65</v>
      </c>
      <c r="E41" s="5">
        <v>-2900</v>
      </c>
      <c r="G41" s="6" t="s">
        <v>84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1108</v>
      </c>
      <c r="G42" s="6" t="s">
        <v>58</v>
      </c>
      <c r="H42" s="22">
        <v>2.9000000000000001E-2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-4007</v>
      </c>
      <c r="G43" s="6" t="s">
        <v>76</v>
      </c>
      <c r="H43" s="22">
        <v>5.7000000000000002E-2</v>
      </c>
    </row>
    <row r="44" spans="1:23" x14ac:dyDescent="0.25">
      <c r="A44" s="6" t="s">
        <v>56</v>
      </c>
      <c r="D44" s="6" t="s">
        <v>71</v>
      </c>
      <c r="E44" s="5">
        <f>E40-E45</f>
        <v>89545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-16</v>
      </c>
      <c r="I48" s="13">
        <v>-30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-15</v>
      </c>
      <c r="I49" s="13">
        <v>-47</v>
      </c>
      <c r="J49" s="13">
        <v>-109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-10</v>
      </c>
      <c r="I50" s="13">
        <v>-61</v>
      </c>
      <c r="J50" s="13">
        <v>-190</v>
      </c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W53"/>
  <sheetViews>
    <sheetView topLeftCell="A31" workbookViewId="0">
      <selection activeCell="A44" sqref="A4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1500779.84</v>
      </c>
      <c r="D3" s="6" t="s">
        <v>2</v>
      </c>
      <c r="E3" s="7">
        <v>4878426.43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18449177.489999998</v>
      </c>
      <c r="D4" s="6" t="s">
        <v>7</v>
      </c>
      <c r="E4" s="7">
        <v>2269841.08</v>
      </c>
      <c r="H4" s="6" t="s">
        <v>13</v>
      </c>
      <c r="I4" s="9">
        <v>8</v>
      </c>
      <c r="J4" s="9"/>
    </row>
    <row r="5" spans="1:10" x14ac:dyDescent="0.25">
      <c r="A5" s="6" t="s">
        <v>9</v>
      </c>
      <c r="B5" s="5">
        <f>B4+B6</f>
        <v>20349987.559999999</v>
      </c>
      <c r="D5" s="6" t="s">
        <v>10</v>
      </c>
      <c r="E5" s="5">
        <v>2608585.35</v>
      </c>
      <c r="H5" s="6" t="s">
        <v>81</v>
      </c>
      <c r="I5" s="9">
        <v>5</v>
      </c>
      <c r="J5" s="9"/>
    </row>
    <row r="6" spans="1:10" x14ac:dyDescent="0.25">
      <c r="A6" s="6" t="s">
        <v>7</v>
      </c>
      <c r="B6" s="5">
        <v>1900810.07</v>
      </c>
      <c r="D6" s="6" t="s">
        <v>12</v>
      </c>
      <c r="E6" s="5"/>
      <c r="H6" s="6" t="s">
        <v>15</v>
      </c>
      <c r="I6" s="9">
        <v>6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/>
      <c r="J7" s="9">
        <v>-2</v>
      </c>
    </row>
    <row r="8" spans="1:10" x14ac:dyDescent="0.25">
      <c r="A8" s="6" t="s">
        <v>14</v>
      </c>
      <c r="B8" s="5">
        <v>23191673.370000001</v>
      </c>
      <c r="D8" s="6" t="s">
        <v>16</v>
      </c>
      <c r="E8" s="7">
        <v>56</v>
      </c>
      <c r="G8" s="6"/>
      <c r="H8" s="6"/>
      <c r="I8" s="9"/>
    </row>
    <row r="9" spans="1:10" x14ac:dyDescent="0.25">
      <c r="A9" s="6" t="s">
        <v>18</v>
      </c>
      <c r="B9" s="5">
        <v>30.23</v>
      </c>
      <c r="D9" s="6" t="s">
        <v>19</v>
      </c>
      <c r="E9" s="10">
        <v>55</v>
      </c>
      <c r="H9" s="6"/>
    </row>
    <row r="10" spans="1:10" x14ac:dyDescent="0.25">
      <c r="A10" s="6" t="s">
        <v>20</v>
      </c>
      <c r="B10" s="5">
        <v>4000000</v>
      </c>
      <c r="D10" s="6" t="s">
        <v>21</v>
      </c>
      <c r="E10" s="5">
        <f>E8+'20180525_Open'!E10</f>
        <v>3345.6000000000004</v>
      </c>
      <c r="G10" s="6"/>
      <c r="H10" s="6" t="s">
        <v>22</v>
      </c>
      <c r="I10" s="10">
        <f>SUM(I4:I7)</f>
        <v>19</v>
      </c>
    </row>
    <row r="11" spans="1:10" x14ac:dyDescent="0.25">
      <c r="A11" s="6" t="s">
        <v>23</v>
      </c>
      <c r="B11" s="5">
        <f>B9+'20180525_Open'!B11</f>
        <v>8775.27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/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B12+'20180525_Open'!B13</f>
        <v>5712.61</v>
      </c>
      <c r="E13" s="5"/>
      <c r="G13" s="6"/>
      <c r="H13" s="6" t="s">
        <v>28</v>
      </c>
      <c r="I13" s="11">
        <v>15029820</v>
      </c>
    </row>
    <row r="14" spans="1:10" x14ac:dyDescent="0.25">
      <c r="A14" s="6" t="s">
        <v>29</v>
      </c>
      <c r="B14" s="10">
        <v>6951461</v>
      </c>
      <c r="G14" s="6"/>
      <c r="H14" s="6" t="s">
        <v>30</v>
      </c>
      <c r="I14" s="11">
        <v>-1581360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13448460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3028816.64</v>
      </c>
    </row>
    <row r="17" spans="1:14" x14ac:dyDescent="0.25">
      <c r="A17" s="12"/>
      <c r="B17" s="5"/>
      <c r="G17" s="6" t="s">
        <v>34</v>
      </c>
      <c r="H17" s="5"/>
      <c r="I17" s="11">
        <v>325290.93</v>
      </c>
    </row>
    <row r="18" spans="1:14" x14ac:dyDescent="0.25">
      <c r="G18" s="6" t="s">
        <v>10</v>
      </c>
      <c r="H18" s="5"/>
      <c r="I18" s="11">
        <v>2252781</v>
      </c>
    </row>
    <row r="19" spans="1:14" x14ac:dyDescent="0.25">
      <c r="A19" s="5"/>
      <c r="G19" s="6" t="s">
        <v>35</v>
      </c>
      <c r="H19" s="5"/>
      <c r="I19" s="11">
        <f>I17+I18-I16</f>
        <v>-450744.70999999996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4204.4799999999996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4204.4799999999996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183.35</v>
      </c>
    </row>
    <row r="26" spans="1:14" x14ac:dyDescent="0.25">
      <c r="A26" s="6" t="s">
        <v>44</v>
      </c>
      <c r="B26" s="5">
        <f>B4+E5+I18</f>
        <v>23310543.84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13262.689999999999</v>
      </c>
    </row>
    <row r="28" spans="1:14" x14ac:dyDescent="0.25">
      <c r="A28" s="6" t="s">
        <v>48</v>
      </c>
      <c r="B28" s="5">
        <f>B12+E8+I25</f>
        <v>239.35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1431</v>
      </c>
      <c r="D34" s="6" t="s">
        <v>53</v>
      </c>
      <c r="E34" s="5">
        <v>-22759</v>
      </c>
      <c r="G34" s="6" t="s">
        <v>56</v>
      </c>
      <c r="H34" s="23">
        <v>17.899999999999999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15</v>
      </c>
      <c r="D35" s="6" t="s">
        <v>55</v>
      </c>
      <c r="E35" s="15">
        <v>574656</v>
      </c>
      <c r="G35" s="6" t="s">
        <v>84</v>
      </c>
      <c r="H35" s="23">
        <v>17.57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335</v>
      </c>
      <c r="D36" s="6" t="s">
        <v>57</v>
      </c>
      <c r="E36" s="15">
        <v>19232</v>
      </c>
      <c r="G36" s="6" t="s">
        <v>58</v>
      </c>
      <c r="H36" s="23">
        <v>17.48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463</v>
      </c>
      <c r="D37" s="6" t="s">
        <v>59</v>
      </c>
      <c r="E37" s="5">
        <v>-3132</v>
      </c>
      <c r="G37" s="6" t="s">
        <v>76</v>
      </c>
      <c r="H37" s="23">
        <v>17.88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2244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1327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917</v>
      </c>
      <c r="D40" s="6" t="s">
        <v>64</v>
      </c>
      <c r="E40" s="5">
        <v>2722694</v>
      </c>
      <c r="G40" s="6" t="s">
        <v>56</v>
      </c>
      <c r="H40" s="22">
        <v>6.0000000000000001E-3</v>
      </c>
    </row>
    <row r="41" spans="1:23" s="3" customFormat="1" x14ac:dyDescent="0.25">
      <c r="A41" s="2"/>
      <c r="B41" s="2"/>
      <c r="D41" s="6" t="s">
        <v>65</v>
      </c>
      <c r="E41" s="5">
        <v>10407</v>
      </c>
      <c r="G41" s="6" t="s">
        <v>84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6811</v>
      </c>
      <c r="G42" s="6" t="s">
        <v>58</v>
      </c>
      <c r="H42" s="22">
        <v>2.9000000000000001E-2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3596</v>
      </c>
      <c r="G43" s="6" t="s">
        <v>76</v>
      </c>
      <c r="H43" s="22">
        <v>5.5E-2</v>
      </c>
    </row>
    <row r="44" spans="1:23" x14ac:dyDescent="0.25">
      <c r="A44" s="6" t="s">
        <v>56</v>
      </c>
      <c r="D44" s="6" t="s">
        <v>71</v>
      </c>
      <c r="E44" s="5">
        <f>E40-E45</f>
        <v>92444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-17</v>
      </c>
      <c r="I48" s="13">
        <v>-30</v>
      </c>
      <c r="J48" s="13">
        <v>-39</v>
      </c>
    </row>
    <row r="49" spans="1:10" x14ac:dyDescent="0.25">
      <c r="A49" s="14"/>
      <c r="B49" s="5"/>
      <c r="F49" s="13"/>
      <c r="G49" s="6" t="s">
        <v>58</v>
      </c>
      <c r="H49" s="13">
        <v>-16</v>
      </c>
      <c r="I49" s="13">
        <v>-50</v>
      </c>
      <c r="J49" s="13">
        <v>-113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-10</v>
      </c>
      <c r="I50" s="13">
        <v>-58</v>
      </c>
      <c r="J50" s="13">
        <v>-185</v>
      </c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W50"/>
  <sheetViews>
    <sheetView topLeftCell="C19" workbookViewId="0">
      <selection activeCell="E34" sqref="E34:E37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1183240.19</v>
      </c>
      <c r="D3" s="6" t="s">
        <v>2</v>
      </c>
      <c r="E3" s="7">
        <v>5310266.45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18774728.960000001</v>
      </c>
      <c r="D4" s="6" t="s">
        <v>7</v>
      </c>
      <c r="E4" s="7">
        <v>2662328</v>
      </c>
      <c r="H4" s="6" t="s">
        <v>13</v>
      </c>
      <c r="I4" s="9">
        <v>8</v>
      </c>
      <c r="J4" s="9"/>
    </row>
    <row r="5" spans="1:10" x14ac:dyDescent="0.25">
      <c r="A5" s="6" t="s">
        <v>9</v>
      </c>
      <c r="B5" s="5">
        <f>B4+B6</f>
        <v>19957969.150000002</v>
      </c>
      <c r="D5" s="6" t="s">
        <v>10</v>
      </c>
      <c r="E5" s="5">
        <v>2647938.4500000002</v>
      </c>
      <c r="H5" s="6" t="s">
        <v>81</v>
      </c>
      <c r="I5" s="9">
        <v>3</v>
      </c>
      <c r="J5" s="9"/>
    </row>
    <row r="6" spans="1:10" x14ac:dyDescent="0.25">
      <c r="A6" s="6" t="s">
        <v>7</v>
      </c>
      <c r="B6" s="5">
        <v>1183240.19</v>
      </c>
      <c r="D6" s="6" t="s">
        <v>12</v>
      </c>
      <c r="E6" s="5"/>
      <c r="H6" s="6" t="s">
        <v>15</v>
      </c>
      <c r="I6" s="9">
        <v>4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2</v>
      </c>
      <c r="J7" s="9"/>
    </row>
    <row r="8" spans="1:10" x14ac:dyDescent="0.25">
      <c r="A8" s="6" t="s">
        <v>14</v>
      </c>
      <c r="B8" s="5">
        <v>23191673.370000001</v>
      </c>
      <c r="D8" s="6" t="s">
        <v>16</v>
      </c>
      <c r="E8" s="7">
        <v>56</v>
      </c>
      <c r="G8" s="6"/>
      <c r="H8" s="6"/>
      <c r="I8" s="9"/>
    </row>
    <row r="9" spans="1:10" x14ac:dyDescent="0.25">
      <c r="A9" s="6" t="s">
        <v>18</v>
      </c>
      <c r="B9" s="5">
        <v>0</v>
      </c>
      <c r="D9" s="6" t="s">
        <v>19</v>
      </c>
      <c r="E9" s="10">
        <v>60</v>
      </c>
      <c r="H9" s="6"/>
    </row>
    <row r="10" spans="1:10" x14ac:dyDescent="0.25">
      <c r="A10" s="6" t="s">
        <v>20</v>
      </c>
      <c r="B10" s="5">
        <v>0</v>
      </c>
      <c r="D10" s="6" t="s">
        <v>21</v>
      </c>
      <c r="E10" s="5">
        <f>E8+'20180524_Open'!E10</f>
        <v>3289.6000000000004</v>
      </c>
      <c r="G10" s="6"/>
      <c r="H10" s="6" t="s">
        <v>22</v>
      </c>
      <c r="I10" s="10">
        <f>SUM(I4:I7)</f>
        <v>17</v>
      </c>
    </row>
    <row r="11" spans="1:10" x14ac:dyDescent="0.25">
      <c r="A11" s="6" t="s">
        <v>23</v>
      </c>
      <c r="B11" s="5">
        <f>B9+'20180524_Open'!B11</f>
        <v>8745.0400000000009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220.12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B12+'20180524_Open'!B13</f>
        <v>5712.61</v>
      </c>
      <c r="E13" s="5"/>
      <c r="G13" s="6"/>
      <c r="H13" s="6" t="s">
        <v>28</v>
      </c>
      <c r="I13" s="11">
        <v>13469400</v>
      </c>
    </row>
    <row r="14" spans="1:10" x14ac:dyDescent="0.25">
      <c r="A14" s="6" t="s">
        <v>29</v>
      </c>
      <c r="B14" s="10">
        <v>7071461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13469400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3028816.64</v>
      </c>
    </row>
    <row r="17" spans="1:14" x14ac:dyDescent="0.25">
      <c r="A17" s="12"/>
      <c r="B17" s="5"/>
      <c r="G17" s="6" t="s">
        <v>34</v>
      </c>
      <c r="H17" s="5"/>
      <c r="I17" s="11">
        <v>573438</v>
      </c>
    </row>
    <row r="18" spans="1:14" x14ac:dyDescent="0.25">
      <c r="G18" s="6" t="s">
        <v>10</v>
      </c>
      <c r="H18" s="5"/>
      <c r="I18" s="11">
        <v>2598015</v>
      </c>
    </row>
    <row r="19" spans="1:14" x14ac:dyDescent="0.25">
      <c r="A19" s="5"/>
      <c r="G19" s="6" t="s">
        <v>35</v>
      </c>
      <c r="H19" s="5"/>
      <c r="I19" s="11">
        <f>I17+I18-I16</f>
        <v>142636.35999999987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4021.13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4021.13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54.95</v>
      </c>
    </row>
    <row r="26" spans="1:14" x14ac:dyDescent="0.25">
      <c r="A26" s="6" t="s">
        <v>44</v>
      </c>
      <c r="B26" s="5">
        <f>B4+E5+I18</f>
        <v>24020682.41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13023.34</v>
      </c>
    </row>
    <row r="28" spans="1:14" x14ac:dyDescent="0.25">
      <c r="A28" s="6" t="s">
        <v>48</v>
      </c>
      <c r="B28" s="5">
        <f>B12+E8+I25</f>
        <v>331.07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1401</v>
      </c>
      <c r="D34" s="6" t="s">
        <v>53</v>
      </c>
      <c r="E34" s="5">
        <v>524747</v>
      </c>
      <c r="G34" s="6" t="s">
        <v>56</v>
      </c>
      <c r="H34" s="23">
        <v>17.510000000000002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10</v>
      </c>
      <c r="D35" s="6" t="s">
        <v>55</v>
      </c>
      <c r="E35" s="15">
        <v>551467</v>
      </c>
      <c r="G35" s="6" t="s">
        <v>84</v>
      </c>
      <c r="H35" s="23">
        <v>17.27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335</v>
      </c>
      <c r="D36" s="6" t="s">
        <v>57</v>
      </c>
      <c r="E36" s="15">
        <v>19037</v>
      </c>
      <c r="G36" s="6" t="s">
        <v>58</v>
      </c>
      <c r="H36" s="23">
        <v>17.38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473</v>
      </c>
      <c r="D37" s="6" t="s">
        <v>59</v>
      </c>
      <c r="E37" s="5">
        <v>-2889</v>
      </c>
      <c r="G37" s="6" t="s">
        <v>76</v>
      </c>
      <c r="H37" s="23">
        <v>17.77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2219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1312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907</v>
      </c>
      <c r="D40" s="6" t="s">
        <v>64</v>
      </c>
      <c r="E40" s="5">
        <v>2711286</v>
      </c>
      <c r="G40" s="6" t="s">
        <v>56</v>
      </c>
      <c r="H40" s="22">
        <v>7.0000000000000001E-3</v>
      </c>
    </row>
    <row r="41" spans="1:23" s="3" customFormat="1" x14ac:dyDescent="0.25">
      <c r="A41" s="2"/>
      <c r="B41" s="2"/>
      <c r="D41" s="6" t="s">
        <v>65</v>
      </c>
      <c r="E41" s="5">
        <v>4343</v>
      </c>
      <c r="G41" s="6" t="s">
        <v>84</v>
      </c>
      <c r="H41" s="22">
        <v>1.4999999999999999E-2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-7441</v>
      </c>
      <c r="G42" s="6" t="s">
        <v>58</v>
      </c>
      <c r="H42" s="22">
        <v>2.8000000000000001E-2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11784</v>
      </c>
      <c r="G43" s="6" t="s">
        <v>76</v>
      </c>
      <c r="H43" s="22">
        <v>5.8000000000000003E-2</v>
      </c>
    </row>
    <row r="44" spans="1:23" x14ac:dyDescent="0.25">
      <c r="A44" s="6" t="s">
        <v>56</v>
      </c>
      <c r="D44" s="6" t="s">
        <v>71</v>
      </c>
      <c r="E44" s="5">
        <f>E40-E45</f>
        <v>81036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-16</v>
      </c>
      <c r="I48" s="13">
        <v>-27</v>
      </c>
      <c r="J48" s="13">
        <v>-44</v>
      </c>
    </row>
    <row r="49" spans="1:10" x14ac:dyDescent="0.25">
      <c r="A49" s="14"/>
      <c r="B49" s="5"/>
      <c r="F49" s="13"/>
      <c r="G49" s="6" t="s">
        <v>58</v>
      </c>
      <c r="H49" s="13">
        <v>-16</v>
      </c>
      <c r="I49" s="13">
        <v>-40</v>
      </c>
      <c r="J49" s="13">
        <v>-113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-11</v>
      </c>
      <c r="I50" s="13">
        <v>-49</v>
      </c>
      <c r="J50" s="13">
        <v>-191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W50"/>
  <sheetViews>
    <sheetView topLeftCell="A11" workbookViewId="0">
      <selection activeCell="B26" sqref="B26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1648549.83</v>
      </c>
      <c r="D3" s="6" t="s">
        <v>2</v>
      </c>
      <c r="E3" s="7">
        <v>4523867.5199999996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18329118.399999999</v>
      </c>
      <c r="D4" s="6" t="s">
        <v>7</v>
      </c>
      <c r="E4" s="7">
        <v>1490533.37</v>
      </c>
      <c r="H4" s="6" t="s">
        <v>13</v>
      </c>
      <c r="I4" s="9">
        <v>7</v>
      </c>
      <c r="J4" s="9"/>
    </row>
    <row r="5" spans="1:10" x14ac:dyDescent="0.25">
      <c r="A5" s="6" t="s">
        <v>9</v>
      </c>
      <c r="B5" s="5">
        <f>B4+B6</f>
        <v>20377702.34</v>
      </c>
      <c r="D5" s="6" t="s">
        <v>10</v>
      </c>
      <c r="E5" s="5">
        <v>2814572.55</v>
      </c>
      <c r="H5" s="6" t="s">
        <v>81</v>
      </c>
      <c r="I5" s="9">
        <v>1</v>
      </c>
      <c r="J5" s="9"/>
    </row>
    <row r="6" spans="1:10" x14ac:dyDescent="0.25">
      <c r="A6" s="6" t="s">
        <v>7</v>
      </c>
      <c r="B6" s="5">
        <v>2048583.94</v>
      </c>
      <c r="D6" s="6" t="s">
        <v>12</v>
      </c>
      <c r="E6" s="5"/>
      <c r="H6" s="6" t="s">
        <v>15</v>
      </c>
      <c r="I6" s="9">
        <v>4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2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494.4</v>
      </c>
      <c r="G8" s="6"/>
      <c r="H8" s="6"/>
      <c r="I8" s="9"/>
    </row>
    <row r="9" spans="1:10" x14ac:dyDescent="0.25">
      <c r="A9" s="6" t="s">
        <v>18</v>
      </c>
      <c r="B9" s="5">
        <v>34.11</v>
      </c>
      <c r="D9" s="6" t="s">
        <v>19</v>
      </c>
      <c r="E9" s="10">
        <v>475</v>
      </c>
      <c r="H9" s="6"/>
    </row>
    <row r="10" spans="1:10" x14ac:dyDescent="0.25">
      <c r="A10" s="6" t="s">
        <v>20</v>
      </c>
      <c r="B10" s="5">
        <v>400000</v>
      </c>
      <c r="D10" s="6" t="s">
        <v>21</v>
      </c>
      <c r="E10" s="5">
        <f>E8+'20180523_Open'!E10</f>
        <v>3233.6000000000004</v>
      </c>
      <c r="G10" s="6"/>
      <c r="H10" s="6" t="s">
        <v>22</v>
      </c>
      <c r="I10" s="10">
        <f>SUM(I4:I7)</f>
        <v>14</v>
      </c>
    </row>
    <row r="11" spans="1:10" x14ac:dyDescent="0.25">
      <c r="A11" s="6" t="s">
        <v>23</v>
      </c>
      <c r="B11" s="5">
        <f>B9+'20180523_Open'!B11</f>
        <v>8745.0400000000009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242.22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B12+'20180523_Open'!B13</f>
        <v>5492.49</v>
      </c>
      <c r="E13" s="5"/>
      <c r="G13" s="6"/>
      <c r="H13" s="6" t="s">
        <v>28</v>
      </c>
      <c r="I13" s="11">
        <v>11161320</v>
      </c>
    </row>
    <row r="14" spans="1:10" x14ac:dyDescent="0.25">
      <c r="A14" s="6" t="s">
        <v>29</v>
      </c>
      <c r="B14" s="10">
        <v>6859700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11161320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733462.23</v>
      </c>
    </row>
    <row r="18" spans="1:14" x14ac:dyDescent="0.25">
      <c r="G18" s="6" t="s">
        <v>10</v>
      </c>
      <c r="H18" s="5"/>
      <c r="I18" s="11">
        <v>1680543</v>
      </c>
    </row>
    <row r="19" spans="1:14" x14ac:dyDescent="0.25">
      <c r="A19" s="5"/>
      <c r="G19" s="6" t="s">
        <v>35</v>
      </c>
      <c r="H19" s="5"/>
      <c r="I19" s="11">
        <f>I17+I18-I16</f>
        <v>-314811.41000000015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93.78</v>
      </c>
    </row>
    <row r="26" spans="1:14" x14ac:dyDescent="0.25">
      <c r="A26" s="6" t="s">
        <v>44</v>
      </c>
      <c r="B26" s="5">
        <f>B4+E5+I18</f>
        <v>22824233.949999999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8726.09</v>
      </c>
    </row>
    <row r="28" spans="1:14" x14ac:dyDescent="0.25">
      <c r="A28" s="6" t="s">
        <v>48</v>
      </c>
      <c r="B28" s="5">
        <f>B12+E8+I25</f>
        <v>830.4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1376</v>
      </c>
      <c r="D34" s="6" t="s">
        <v>53</v>
      </c>
      <c r="E34" s="5">
        <v>-2003949</v>
      </c>
      <c r="G34" s="6" t="s">
        <v>75</v>
      </c>
      <c r="H34" s="23">
        <v>22.05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0</v>
      </c>
      <c r="D35" s="6" t="s">
        <v>55</v>
      </c>
      <c r="E35" s="15">
        <v>522976</v>
      </c>
      <c r="G35" s="6" t="s">
        <v>56</v>
      </c>
      <c r="H35" s="23">
        <v>17.93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345</v>
      </c>
      <c r="D36" s="6" t="s">
        <v>57</v>
      </c>
      <c r="E36" s="15">
        <v>19054</v>
      </c>
      <c r="G36" s="6" t="s">
        <v>58</v>
      </c>
      <c r="H36" s="23">
        <v>17.809999999999999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488</v>
      </c>
      <c r="D37" s="6" t="s">
        <v>59</v>
      </c>
      <c r="E37" s="5">
        <v>-2848</v>
      </c>
      <c r="G37" s="6" t="s">
        <v>76</v>
      </c>
      <c r="H37" s="23">
        <v>18.5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2209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1302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907</v>
      </c>
      <c r="D40" s="6" t="s">
        <v>64</v>
      </c>
      <c r="E40" s="5">
        <v>2706943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22449</v>
      </c>
      <c r="G41" s="6" t="s">
        <v>56</v>
      </c>
      <c r="H41" s="22">
        <v>7.0000000000000001E-3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-9760</v>
      </c>
      <c r="G42" s="6" t="s">
        <v>58</v>
      </c>
      <c r="H42" s="22">
        <v>2.9000000000000001E-2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32209</v>
      </c>
      <c r="G43" s="6" t="s">
        <v>76</v>
      </c>
      <c r="H43" s="22">
        <v>0.06</v>
      </c>
    </row>
    <row r="44" spans="1:23" x14ac:dyDescent="0.25">
      <c r="A44" s="6" t="s">
        <v>56</v>
      </c>
      <c r="D44" s="6" t="s">
        <v>71</v>
      </c>
      <c r="E44" s="5">
        <f>E40-E45</f>
        <v>76693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-15</v>
      </c>
      <c r="I48" s="13">
        <v>-27</v>
      </c>
      <c r="J48" s="13">
        <v>-38</v>
      </c>
    </row>
    <row r="49" spans="1:10" x14ac:dyDescent="0.25">
      <c r="A49" s="14"/>
      <c r="B49" s="5"/>
      <c r="F49" s="13"/>
      <c r="G49" s="6" t="s">
        <v>58</v>
      </c>
      <c r="H49" s="13">
        <v>-15</v>
      </c>
      <c r="I49" s="13">
        <v>-40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-15</v>
      </c>
      <c r="I50" s="13">
        <v>-58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W50"/>
  <sheetViews>
    <sheetView topLeftCell="A34"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2642280.39</v>
      </c>
      <c r="D3" s="6" t="s">
        <v>2</v>
      </c>
      <c r="E3" s="7">
        <v>4678318.4000000004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17849874.899999999</v>
      </c>
      <c r="D4" s="6" t="s">
        <v>7</v>
      </c>
      <c r="E4" s="7">
        <v>1408668</v>
      </c>
      <c r="H4" s="6" t="s">
        <v>13</v>
      </c>
      <c r="I4" s="9">
        <v>6</v>
      </c>
      <c r="J4" s="9"/>
    </row>
    <row r="5" spans="1:10" x14ac:dyDescent="0.25">
      <c r="A5" s="6" t="s">
        <v>9</v>
      </c>
      <c r="B5" s="5">
        <f>B4+B6</f>
        <v>21592244.899999999</v>
      </c>
      <c r="D5" s="6" t="s">
        <v>10</v>
      </c>
      <c r="E5" s="5">
        <v>3269650</v>
      </c>
      <c r="H5" s="6" t="s">
        <v>81</v>
      </c>
      <c r="I5" s="9">
        <v>1</v>
      </c>
      <c r="J5" s="9"/>
    </row>
    <row r="6" spans="1:10" x14ac:dyDescent="0.25">
      <c r="A6" s="6" t="s">
        <v>7</v>
      </c>
      <c r="B6" s="5">
        <v>3742370</v>
      </c>
      <c r="D6" s="6" t="s">
        <v>12</v>
      </c>
      <c r="E6" s="5"/>
      <c r="H6" s="6" t="s">
        <v>15</v>
      </c>
      <c r="I6" s="9">
        <v>5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2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460.8</v>
      </c>
      <c r="G8" s="6"/>
      <c r="H8" s="6"/>
      <c r="I8" s="9"/>
    </row>
    <row r="9" spans="1:10" x14ac:dyDescent="0.25">
      <c r="A9" s="6" t="s">
        <v>18</v>
      </c>
      <c r="B9" s="5">
        <v>90.02</v>
      </c>
      <c r="D9" s="6" t="s">
        <v>19</v>
      </c>
      <c r="E9" s="10">
        <v>542</v>
      </c>
      <c r="H9" s="6"/>
    </row>
    <row r="10" spans="1:10" x14ac:dyDescent="0.25">
      <c r="A10" s="6" t="s">
        <v>20</v>
      </c>
      <c r="B10" s="5">
        <v>11000000</v>
      </c>
      <c r="D10" s="6" t="s">
        <v>21</v>
      </c>
      <c r="E10" s="5">
        <f>E8+'20180522_Open'!E10</f>
        <v>2739.2000000000003</v>
      </c>
      <c r="G10" s="6"/>
      <c r="H10" s="6" t="s">
        <v>22</v>
      </c>
      <c r="I10" s="10">
        <f>SUM(I4:I7)</f>
        <v>14</v>
      </c>
    </row>
    <row r="11" spans="1:10" x14ac:dyDescent="0.25">
      <c r="A11" s="6" t="s">
        <v>23</v>
      </c>
      <c r="B11" s="5">
        <f>B9+'20180522_Open'!B11</f>
        <v>8710.93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286.93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B12+'20180522_Open'!B13</f>
        <v>5250.2699999999995</v>
      </c>
      <c r="E13" s="5"/>
      <c r="G13" s="6"/>
      <c r="H13" s="6" t="s">
        <v>28</v>
      </c>
      <c r="I13" s="11">
        <v>11361060</v>
      </c>
    </row>
    <row r="14" spans="1:10" x14ac:dyDescent="0.25">
      <c r="A14" s="6" t="s">
        <v>29</v>
      </c>
      <c r="B14" s="10">
        <v>6569700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11361060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858559.41</v>
      </c>
    </row>
    <row r="18" spans="1:14" x14ac:dyDescent="0.25">
      <c r="G18" s="6" t="s">
        <v>10</v>
      </c>
      <c r="H18" s="5"/>
      <c r="I18" s="11">
        <v>1701891</v>
      </c>
    </row>
    <row r="19" spans="1:14" x14ac:dyDescent="0.25">
      <c r="A19" s="5"/>
      <c r="G19" s="6" t="s">
        <v>35</v>
      </c>
      <c r="H19" s="5"/>
      <c r="I19" s="11">
        <f>I17+I18-I16</f>
        <v>-168366.22999999998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3929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3929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93.78</v>
      </c>
    </row>
    <row r="26" spans="1:14" x14ac:dyDescent="0.25">
      <c r="A26" s="6" t="s">
        <v>44</v>
      </c>
      <c r="B26" s="5">
        <f>B4+E5+I18</f>
        <v>22821415.899999999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11918.47</v>
      </c>
    </row>
    <row r="28" spans="1:14" x14ac:dyDescent="0.25">
      <c r="A28" s="6" t="s">
        <v>48</v>
      </c>
      <c r="B28" s="5">
        <f>B12+E8+I25</f>
        <v>841.51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>
        <v>255</v>
      </c>
      <c r="D34" s="6" t="s">
        <v>53</v>
      </c>
      <c r="E34" s="5">
        <v>-885371</v>
      </c>
      <c r="G34" s="6" t="s">
        <v>75</v>
      </c>
      <c r="H34" s="23">
        <v>20.82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>
        <v>1261</v>
      </c>
      <c r="D35" s="6" t="s">
        <v>55</v>
      </c>
      <c r="E35" s="15">
        <v>702470</v>
      </c>
      <c r="G35" s="6" t="s">
        <v>56</v>
      </c>
      <c r="H35" s="23">
        <v>16.98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345</v>
      </c>
      <c r="D36" s="6" t="s">
        <v>57</v>
      </c>
      <c r="E36" s="15">
        <v>20141</v>
      </c>
      <c r="G36" s="6" t="s">
        <v>58</v>
      </c>
      <c r="H36" s="23">
        <v>17.25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452</v>
      </c>
      <c r="D37" s="6" t="s">
        <v>59</v>
      </c>
      <c r="E37" s="5">
        <v>-4608</v>
      </c>
      <c r="G37" s="6" t="s">
        <v>76</v>
      </c>
      <c r="H37" s="23">
        <v>17.850000000000001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2313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1272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1041</v>
      </c>
      <c r="D40" s="6" t="s">
        <v>64</v>
      </c>
      <c r="E40" s="5">
        <v>2684494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10639</v>
      </c>
      <c r="G41" s="6" t="s">
        <v>56</v>
      </c>
      <c r="H41" s="22">
        <v>8.9999999999999993E-3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11061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-421</v>
      </c>
      <c r="G43" s="6" t="s">
        <v>76</v>
      </c>
      <c r="H43" s="22">
        <v>5.8000000000000003E-2</v>
      </c>
    </row>
    <row r="44" spans="1:23" x14ac:dyDescent="0.25">
      <c r="A44" s="6" t="s">
        <v>56</v>
      </c>
      <c r="D44" s="6" t="s">
        <v>71</v>
      </c>
      <c r="E44" s="5">
        <f>E40-E45</f>
        <v>54244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83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-15</v>
      </c>
      <c r="I48" s="13">
        <v>-27</v>
      </c>
      <c r="J48" s="13">
        <v>-38</v>
      </c>
    </row>
    <row r="49" spans="1:10" x14ac:dyDescent="0.25">
      <c r="A49" s="14"/>
      <c r="B49" s="5"/>
      <c r="F49" s="13"/>
      <c r="G49" s="6" t="s">
        <v>58</v>
      </c>
      <c r="H49" s="13">
        <v>-17</v>
      </c>
      <c r="I49" s="13">
        <v>-40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-17</v>
      </c>
      <c r="I50" s="13">
        <v>-58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W50"/>
  <sheetViews>
    <sheetView topLeftCell="A33" workbookViewId="0">
      <selection activeCell="E48" sqref="E4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4691709.63</v>
      </c>
      <c r="D3" s="6" t="s">
        <v>2</v>
      </c>
      <c r="E3" s="7">
        <v>3960391.38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17017099.199999999</v>
      </c>
      <c r="D4" s="6" t="s">
        <v>7</v>
      </c>
      <c r="E4" s="7">
        <v>779422.03</v>
      </c>
      <c r="H4" s="6" t="s">
        <v>13</v>
      </c>
      <c r="I4" s="9">
        <v>7</v>
      </c>
      <c r="J4" s="9"/>
    </row>
    <row r="5" spans="1:10" x14ac:dyDescent="0.25">
      <c r="A5" s="6" t="s">
        <v>9</v>
      </c>
      <c r="B5" s="5">
        <f>B4+B6</f>
        <v>22708894.989999998</v>
      </c>
      <c r="D5" s="6" t="s">
        <v>10</v>
      </c>
      <c r="E5" s="5">
        <v>3180969.35</v>
      </c>
      <c r="H5" s="6" t="s">
        <v>81</v>
      </c>
      <c r="I5" s="9">
        <v>1</v>
      </c>
      <c r="J5" s="9"/>
    </row>
    <row r="6" spans="1:10" x14ac:dyDescent="0.25">
      <c r="A6" s="6" t="s">
        <v>7</v>
      </c>
      <c r="B6" s="5">
        <v>5691795.79</v>
      </c>
      <c r="D6" s="6" t="s">
        <v>12</v>
      </c>
      <c r="E6" s="5"/>
      <c r="H6" s="6" t="s">
        <v>15</v>
      </c>
      <c r="I6" s="9">
        <v>4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177.6</v>
      </c>
      <c r="G8" s="6"/>
      <c r="H8" s="6"/>
      <c r="I8" s="9"/>
    </row>
    <row r="9" spans="1:10" x14ac:dyDescent="0.25">
      <c r="A9" s="6" t="s">
        <v>18</v>
      </c>
      <c r="B9" s="5">
        <v>86.16</v>
      </c>
      <c r="D9" s="6" t="s">
        <v>19</v>
      </c>
      <c r="E9" s="10">
        <v>217</v>
      </c>
      <c r="H9" s="6"/>
    </row>
    <row r="10" spans="1:10" x14ac:dyDescent="0.25">
      <c r="A10" s="6" t="s">
        <v>20</v>
      </c>
      <c r="B10" s="5">
        <v>1000000</v>
      </c>
      <c r="D10" s="6" t="s">
        <v>21</v>
      </c>
      <c r="E10" s="5">
        <f>E8+'20180521_Open'!E10</f>
        <v>2278.4</v>
      </c>
      <c r="G10" s="6"/>
      <c r="H10" s="6" t="s">
        <v>22</v>
      </c>
      <c r="I10" s="10">
        <f>SUM(I4:I7)</f>
        <v>13</v>
      </c>
    </row>
    <row r="11" spans="1:10" x14ac:dyDescent="0.25">
      <c r="A11" s="6" t="s">
        <v>23</v>
      </c>
      <c r="B11" s="5">
        <f>B9+'20180521_Open'!B11</f>
        <v>8620.91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239.53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B12+'20180521_Open'!B13</f>
        <v>4963.3399999999992</v>
      </c>
      <c r="E13" s="5"/>
      <c r="G13" s="6"/>
      <c r="H13" s="6" t="s">
        <v>28</v>
      </c>
      <c r="I13" s="11">
        <v>10627800</v>
      </c>
    </row>
    <row r="14" spans="1:10" x14ac:dyDescent="0.25">
      <c r="A14" s="6" t="s">
        <v>29</v>
      </c>
      <c r="B14" s="10">
        <v>6219700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10627800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1060413.19</v>
      </c>
    </row>
    <row r="18" spans="1:14" x14ac:dyDescent="0.25">
      <c r="G18" s="6" t="s">
        <v>10</v>
      </c>
      <c r="H18" s="5"/>
      <c r="I18" s="11">
        <v>1594170</v>
      </c>
    </row>
    <row r="19" spans="1:14" x14ac:dyDescent="0.25">
      <c r="A19" s="5"/>
      <c r="G19" s="6" t="s">
        <v>35</v>
      </c>
      <c r="H19" s="5"/>
      <c r="I19" s="11">
        <f>I17+I18-I16</f>
        <v>-74233.450000000186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3835.22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3835.22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113.46</v>
      </c>
    </row>
    <row r="26" spans="1:14" x14ac:dyDescent="0.25">
      <c r="A26" s="6" t="s">
        <v>44</v>
      </c>
      <c r="B26" s="5">
        <f>B4+E5+I18</f>
        <v>21792238.550000001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11076.96</v>
      </c>
    </row>
    <row r="28" spans="1:14" x14ac:dyDescent="0.25">
      <c r="A28" s="6" t="s">
        <v>48</v>
      </c>
      <c r="B28" s="5">
        <f>B12+E8+I25</f>
        <v>530.59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-139817</v>
      </c>
      <c r="G34" s="6" t="s">
        <v>75</v>
      </c>
      <c r="H34" s="23">
        <v>18.760000000000002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539616</v>
      </c>
      <c r="G35" s="6" t="s">
        <v>56</v>
      </c>
      <c r="H35" s="23">
        <v>17.010000000000002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15314</v>
      </c>
      <c r="G36" s="6" t="s">
        <v>58</v>
      </c>
      <c r="H36" s="23">
        <v>17.489999999999998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-3331</v>
      </c>
      <c r="G37" s="6" t="s">
        <v>76</v>
      </c>
      <c r="H37" s="23">
        <v>17.87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v>2011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2673855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-29975</v>
      </c>
      <c r="G41" s="6" t="s">
        <v>56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4997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-34973</v>
      </c>
      <c r="G43" s="6" t="s">
        <v>76</v>
      </c>
      <c r="H43" s="22">
        <v>5.3999999999999999E-2</v>
      </c>
    </row>
    <row r="44" spans="1:23" x14ac:dyDescent="0.25">
      <c r="A44" s="6" t="s">
        <v>56</v>
      </c>
      <c r="D44" s="6" t="s">
        <v>71</v>
      </c>
      <c r="E44" s="5">
        <f>E40-E45</f>
        <v>43605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-15</v>
      </c>
      <c r="I48" s="13">
        <v>-24</v>
      </c>
      <c r="J48" s="13">
        <v>-38</v>
      </c>
    </row>
    <row r="49" spans="1:10" x14ac:dyDescent="0.25">
      <c r="A49" s="14"/>
      <c r="B49" s="5"/>
      <c r="F49" s="13"/>
      <c r="G49" s="6" t="s">
        <v>58</v>
      </c>
      <c r="H49" s="13">
        <v>-17</v>
      </c>
      <c r="I49" s="13">
        <v>-46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-19</v>
      </c>
      <c r="I50" s="13">
        <v>-62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/>
  <dimension ref="A1:W50"/>
  <sheetViews>
    <sheetView topLeftCell="A31" workbookViewId="0">
      <selection activeCell="D41" sqref="D4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4485199.1500000004</v>
      </c>
      <c r="D3" s="6" t="s">
        <v>2</v>
      </c>
      <c r="E3" s="7">
        <v>4015210.25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18200960.100000001</v>
      </c>
      <c r="D4" s="6" t="s">
        <v>7</v>
      </c>
      <c r="E4" s="7">
        <v>1069128.95</v>
      </c>
      <c r="H4" s="6" t="s">
        <v>13</v>
      </c>
      <c r="I4" s="9">
        <v>6</v>
      </c>
      <c r="J4" s="9">
        <v>-1</v>
      </c>
    </row>
    <row r="5" spans="1:10" x14ac:dyDescent="0.25">
      <c r="A5" s="6" t="s">
        <v>9</v>
      </c>
      <c r="B5" s="5">
        <v>22686159.25</v>
      </c>
      <c r="D5" s="6" t="s">
        <v>10</v>
      </c>
      <c r="E5" s="5">
        <v>2946081.3</v>
      </c>
      <c r="H5" s="6" t="s">
        <v>81</v>
      </c>
      <c r="I5" s="9"/>
      <c r="J5" s="9"/>
    </row>
    <row r="6" spans="1:10" x14ac:dyDescent="0.25">
      <c r="A6" s="6" t="s">
        <v>7</v>
      </c>
      <c r="B6" s="5">
        <v>4485199.1500000004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180.8</v>
      </c>
      <c r="G8" s="6"/>
      <c r="H8" s="6"/>
      <c r="I8" s="9"/>
    </row>
    <row r="9" spans="1:10" x14ac:dyDescent="0.25">
      <c r="A9" s="6" t="s">
        <v>18</v>
      </c>
      <c r="B9" s="5">
        <v>0</v>
      </c>
      <c r="D9" s="6" t="s">
        <v>19</v>
      </c>
      <c r="E9" s="10">
        <v>166</v>
      </c>
      <c r="H9" s="6"/>
    </row>
    <row r="10" spans="1:10" x14ac:dyDescent="0.25">
      <c r="A10" s="6" t="s">
        <v>20</v>
      </c>
      <c r="B10" s="5">
        <v>0</v>
      </c>
      <c r="D10" s="6" t="s">
        <v>21</v>
      </c>
      <c r="E10" s="5">
        <f>E8+'20180518_Open'!E10</f>
        <v>2100.8000000000002</v>
      </c>
      <c r="G10" s="6"/>
      <c r="H10" s="6" t="s">
        <v>22</v>
      </c>
      <c r="I10" s="10">
        <f>SUM(I4:I7)</f>
        <v>8</v>
      </c>
    </row>
    <row r="11" spans="1:10" x14ac:dyDescent="0.25">
      <c r="A11" s="6" t="s">
        <v>23</v>
      </c>
      <c r="B11" s="5">
        <f>B9+'20180518_Open'!B11</f>
        <v>8534.75</v>
      </c>
      <c r="D11" s="6"/>
      <c r="E11" s="5"/>
      <c r="G11" s="6"/>
      <c r="H11" s="6" t="s">
        <v>24</v>
      </c>
      <c r="I11" s="10">
        <f>SUM(J4:J7)</f>
        <v>-1</v>
      </c>
    </row>
    <row r="12" spans="1:10" x14ac:dyDescent="0.25">
      <c r="A12" s="6" t="s">
        <v>16</v>
      </c>
      <c r="B12" s="7">
        <v>484.23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B12+'20180518_Open'!B13</f>
        <v>4723.8099999999995</v>
      </c>
      <c r="E13" s="5"/>
      <c r="G13" s="6"/>
      <c r="H13" s="6" t="s">
        <v>28</v>
      </c>
      <c r="I13" s="11">
        <v>6552540</v>
      </c>
    </row>
    <row r="14" spans="1:10" x14ac:dyDescent="0.25">
      <c r="A14" s="6" t="s">
        <v>29</v>
      </c>
      <c r="B14" s="10">
        <v>6659700</v>
      </c>
      <c r="G14" s="6"/>
      <c r="H14" s="6" t="s">
        <v>30</v>
      </c>
      <c r="I14" s="11">
        <v>-820560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5731980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1676376.65</v>
      </c>
    </row>
    <row r="18" spans="1:14" x14ac:dyDescent="0.25">
      <c r="G18" s="6" t="s">
        <v>10</v>
      </c>
      <c r="H18" s="5"/>
      <c r="I18" s="11">
        <v>979290</v>
      </c>
    </row>
    <row r="19" spans="1:14" x14ac:dyDescent="0.25">
      <c r="A19" s="5"/>
      <c r="G19" s="6" t="s">
        <v>35</v>
      </c>
      <c r="H19" s="5"/>
      <c r="I19" s="11">
        <f>I17+I18-I16</f>
        <v>-73149.990000000224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3721.76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3721.76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442.01</v>
      </c>
    </row>
    <row r="26" spans="1:14" x14ac:dyDescent="0.25">
      <c r="A26" s="6" t="s">
        <v>44</v>
      </c>
      <c r="B26" s="5">
        <f>B4+E5+I18</f>
        <v>22126331.400000002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10546.369999999999</v>
      </c>
    </row>
    <row r="28" spans="1:14" x14ac:dyDescent="0.25">
      <c r="A28" s="6" t="s">
        <v>48</v>
      </c>
      <c r="B28" s="5">
        <f>B12+E8+I25</f>
        <v>1107.04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-1828652</v>
      </c>
      <c r="G34" s="6" t="s">
        <v>75</v>
      </c>
      <c r="H34" s="23">
        <v>21.15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501098</v>
      </c>
      <c r="G35" s="6" t="s">
        <v>56</v>
      </c>
      <c r="H35" s="23">
        <v>17.7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14619</v>
      </c>
      <c r="G36" s="6" t="s">
        <v>58</v>
      </c>
      <c r="H36" s="23">
        <v>18.28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-3717</v>
      </c>
      <c r="G37" s="6" t="s">
        <v>76</v>
      </c>
      <c r="H37" s="23">
        <v>19.39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2703862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-20541</v>
      </c>
      <c r="G41" s="6" t="s">
        <v>56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-7368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-13173</v>
      </c>
      <c r="G43" s="6" t="s">
        <v>76</v>
      </c>
      <c r="H43" s="22">
        <v>5.5E-2</v>
      </c>
    </row>
    <row r="44" spans="1:23" x14ac:dyDescent="0.25">
      <c r="A44" s="5"/>
      <c r="D44" s="6" t="s">
        <v>71</v>
      </c>
      <c r="E44" s="5">
        <f>E40-E45</f>
        <v>73612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-21</v>
      </c>
      <c r="J48" s="13">
        <v>-47</v>
      </c>
    </row>
    <row r="49" spans="1:10" x14ac:dyDescent="0.25">
      <c r="A49" s="14"/>
      <c r="B49" s="5"/>
      <c r="F49" s="13"/>
      <c r="G49" s="6" t="s">
        <v>58</v>
      </c>
      <c r="H49" s="13">
        <v>-31</v>
      </c>
      <c r="I49" s="13">
        <v>-76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-31</v>
      </c>
      <c r="I50" s="13">
        <v>-99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W50"/>
  <sheetViews>
    <sheetView workbookViewId="0">
      <selection activeCell="E1" sqref="E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5164891.24</v>
      </c>
      <c r="D3" s="6" t="s">
        <v>2</v>
      </c>
      <c r="E3" s="7">
        <v>4071009.75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13729227.300000001</v>
      </c>
      <c r="D4" s="6" t="s">
        <v>7</v>
      </c>
      <c r="E4" s="7">
        <v>1578662.4</v>
      </c>
      <c r="H4" s="6" t="s">
        <v>11</v>
      </c>
      <c r="I4" s="9">
        <v>4</v>
      </c>
      <c r="J4" s="9">
        <v>-1</v>
      </c>
    </row>
    <row r="5" spans="1:10" x14ac:dyDescent="0.25">
      <c r="A5" s="6" t="s">
        <v>9</v>
      </c>
      <c r="B5" s="5">
        <v>22394899.359999999</v>
      </c>
      <c r="D5" s="6" t="s">
        <v>10</v>
      </c>
      <c r="E5" s="5">
        <v>2492347.35</v>
      </c>
      <c r="H5" s="6" t="s">
        <v>13</v>
      </c>
      <c r="I5" s="9">
        <v>9</v>
      </c>
      <c r="J5" s="9">
        <v>-1</v>
      </c>
    </row>
    <row r="6" spans="1:10" x14ac:dyDescent="0.25">
      <c r="A6" s="6" t="s">
        <v>7</v>
      </c>
      <c r="B6" s="5">
        <v>8665672.6600000001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454.4</v>
      </c>
      <c r="G8" s="6"/>
      <c r="H8" s="6"/>
      <c r="I8" s="9"/>
    </row>
    <row r="9" spans="1:10" x14ac:dyDescent="0.25">
      <c r="A9" s="6" t="s">
        <v>18</v>
      </c>
      <c r="B9" s="5">
        <v>781.42</v>
      </c>
      <c r="D9" s="6" t="s">
        <v>19</v>
      </c>
      <c r="E9" s="10">
        <v>439</v>
      </c>
      <c r="H9" s="6"/>
    </row>
    <row r="10" spans="1:10" x14ac:dyDescent="0.25">
      <c r="A10" s="6" t="s">
        <v>20</v>
      </c>
      <c r="B10" s="5">
        <v>3500000</v>
      </c>
      <c r="D10" s="6" t="s">
        <v>21</v>
      </c>
      <c r="E10" s="5">
        <f>E8+'20180517_Open'!E10</f>
        <v>1920</v>
      </c>
      <c r="G10" s="6"/>
      <c r="H10" s="6" t="s">
        <v>22</v>
      </c>
      <c r="I10" s="10">
        <f>SUM(I4:I7)</f>
        <v>15</v>
      </c>
    </row>
    <row r="11" spans="1:10" x14ac:dyDescent="0.25">
      <c r="A11" s="6" t="s">
        <v>23</v>
      </c>
      <c r="B11" s="5">
        <f>B9+'20180517_Open'!B11</f>
        <v>8534.75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566.98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B12+'20180517_Open'!B13</f>
        <v>4239.58</v>
      </c>
      <c r="E13" s="5"/>
      <c r="G13" s="6"/>
      <c r="H13" s="6" t="s">
        <v>28</v>
      </c>
      <c r="I13" s="11">
        <v>12091980</v>
      </c>
    </row>
    <row r="14" spans="1:10" x14ac:dyDescent="0.25">
      <c r="A14" s="6" t="s">
        <v>29</v>
      </c>
      <c r="B14" s="10">
        <v>5105700</v>
      </c>
      <c r="G14" s="6"/>
      <c r="H14" s="6" t="s">
        <v>30</v>
      </c>
      <c r="I14" s="11">
        <v>-806160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11285820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755108.89</v>
      </c>
    </row>
    <row r="18" spans="1:14" x14ac:dyDescent="0.25">
      <c r="G18" s="6" t="s">
        <v>10</v>
      </c>
      <c r="H18" s="5"/>
      <c r="I18" s="11">
        <v>1815741</v>
      </c>
    </row>
    <row r="19" spans="1:14" x14ac:dyDescent="0.25">
      <c r="A19" s="5"/>
      <c r="G19" s="6" t="s">
        <v>35</v>
      </c>
      <c r="H19" s="5"/>
      <c r="I19" s="11">
        <f>I17+I18-I16</f>
        <v>-157966.75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3279.75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3279.75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1330.3</v>
      </c>
    </row>
    <row r="26" spans="1:14" x14ac:dyDescent="0.25">
      <c r="A26" s="6" t="s">
        <v>44</v>
      </c>
      <c r="B26" s="5">
        <f>B4+E5+I18</f>
        <v>18037315.649999999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9439.33</v>
      </c>
    </row>
    <row r="28" spans="1:14" x14ac:dyDescent="0.25">
      <c r="A28" s="6" t="s">
        <v>48</v>
      </c>
      <c r="B28" s="5">
        <f>B12+E8+I25</f>
        <v>2351.6799999999998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605145</v>
      </c>
      <c r="G34" s="6" t="s">
        <v>75</v>
      </c>
      <c r="H34" s="23">
        <v>19.38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621968</v>
      </c>
      <c r="G35" s="6" t="s">
        <v>56</v>
      </c>
      <c r="H35" s="23">
        <v>18.63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13002</v>
      </c>
      <c r="G36" s="6" t="s">
        <v>58</v>
      </c>
      <c r="H36" s="23">
        <v>18.91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-4304</v>
      </c>
      <c r="G37" s="6" t="s">
        <v>76</v>
      </c>
      <c r="H37" s="23">
        <v>19.39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2724403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14507</v>
      </c>
      <c r="G41" s="6" t="s">
        <v>56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20666</v>
      </c>
      <c r="G42" s="6" t="s">
        <v>58</v>
      </c>
      <c r="H42" s="22">
        <v>2.7E-2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-6159</v>
      </c>
      <c r="G43" s="6" t="s">
        <v>76</v>
      </c>
      <c r="H43" s="22">
        <v>5.0999999999999997E-2</v>
      </c>
    </row>
    <row r="44" spans="1:23" x14ac:dyDescent="0.25">
      <c r="A44" s="5"/>
      <c r="D44" s="6" t="s">
        <v>71</v>
      </c>
      <c r="E44" s="5">
        <f>E40-E45</f>
        <v>94153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-21</v>
      </c>
      <c r="J48" s="13">
        <v>-47</v>
      </c>
    </row>
    <row r="49" spans="1:10" x14ac:dyDescent="0.25">
      <c r="A49" s="14"/>
      <c r="B49" s="5"/>
      <c r="F49" s="13"/>
      <c r="G49" s="6" t="s">
        <v>58</v>
      </c>
      <c r="H49" s="13">
        <v>-31</v>
      </c>
      <c r="I49" s="13">
        <v>-76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-31</v>
      </c>
      <c r="I50" s="13">
        <v>-99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W50"/>
  <sheetViews>
    <sheetView workbookViewId="0">
      <selection activeCell="B9" sqref="B9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5137278.3</v>
      </c>
      <c r="D3" s="6" t="s">
        <v>2</v>
      </c>
      <c r="E3" s="7">
        <v>4605072.9000000004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11334220.5</v>
      </c>
      <c r="D4" s="6" t="s">
        <v>7</v>
      </c>
      <c r="E4" s="7">
        <v>2407920.2999999998</v>
      </c>
      <c r="H4" s="6" t="s">
        <v>11</v>
      </c>
      <c r="I4" s="9">
        <v>1</v>
      </c>
      <c r="J4" s="9">
        <v>-1</v>
      </c>
    </row>
    <row r="5" spans="1:10" x14ac:dyDescent="0.25">
      <c r="A5" s="6" t="s">
        <v>9</v>
      </c>
      <c r="B5" s="5">
        <v>22472034.57</v>
      </c>
      <c r="D5" s="6" t="s">
        <v>10</v>
      </c>
      <c r="E5" s="5">
        <v>2197152.6</v>
      </c>
      <c r="H5" s="6" t="s">
        <v>13</v>
      </c>
      <c r="I5" s="9">
        <v>8</v>
      </c>
      <c r="J5" s="9">
        <v>-1</v>
      </c>
    </row>
    <row r="6" spans="1:10" x14ac:dyDescent="0.25">
      <c r="A6" s="6" t="s">
        <v>7</v>
      </c>
      <c r="B6" s="5">
        <v>11137814.07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574.4</v>
      </c>
      <c r="G8" s="6"/>
      <c r="H8" s="6"/>
      <c r="I8" s="9"/>
    </row>
    <row r="9" spans="1:10" x14ac:dyDescent="0.25">
      <c r="A9" s="6" t="s">
        <v>18</v>
      </c>
      <c r="B9" s="5">
        <v>535.77</v>
      </c>
      <c r="D9" s="6" t="s">
        <v>19</v>
      </c>
      <c r="E9" s="10">
        <v>612</v>
      </c>
      <c r="H9" s="6"/>
    </row>
    <row r="10" spans="1:10" x14ac:dyDescent="0.25">
      <c r="A10" s="6" t="s">
        <v>20</v>
      </c>
      <c r="B10" s="5">
        <v>6000000</v>
      </c>
      <c r="D10" s="6" t="s">
        <v>21</v>
      </c>
      <c r="E10" s="5">
        <f>E8+'20180516_Open'!E10</f>
        <v>1465.6</v>
      </c>
      <c r="G10" s="6"/>
      <c r="H10" s="6" t="s">
        <v>22</v>
      </c>
      <c r="I10" s="10">
        <f>SUM(I4:I7)</f>
        <v>11</v>
      </c>
    </row>
    <row r="11" spans="1:10" x14ac:dyDescent="0.25">
      <c r="A11" s="6" t="s">
        <v>23</v>
      </c>
      <c r="B11" s="5">
        <f>B9+'20180516_Open'!B11</f>
        <v>7753.33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497.92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B12+'20180516_Open'!B13</f>
        <v>3672.6</v>
      </c>
      <c r="E13" s="5"/>
      <c r="G13" s="6"/>
      <c r="H13" s="6" t="s">
        <v>28</v>
      </c>
      <c r="I13" s="11">
        <v>8914800</v>
      </c>
    </row>
    <row r="14" spans="1:10" x14ac:dyDescent="0.25">
      <c r="A14" s="6" t="s">
        <v>29</v>
      </c>
      <c r="B14" s="10">
        <v>4190100</v>
      </c>
      <c r="G14" s="6"/>
      <c r="H14" s="6" t="s">
        <v>30</v>
      </c>
      <c r="I14" s="11">
        <v>-1625580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7289220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1297270.19</v>
      </c>
    </row>
    <row r="18" spans="1:14" x14ac:dyDescent="0.25">
      <c r="G18" s="6" t="s">
        <v>10</v>
      </c>
      <c r="H18" s="5"/>
      <c r="I18" s="11">
        <v>1339929</v>
      </c>
    </row>
    <row r="19" spans="1:14" x14ac:dyDescent="0.25">
      <c r="A19" s="5"/>
      <c r="G19" s="6" t="s">
        <v>35</v>
      </c>
      <c r="H19" s="5"/>
      <c r="I19" s="11">
        <f>I17+I18-I16</f>
        <v>-91617.450000000186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1949.45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1949.45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244.85</v>
      </c>
    </row>
    <row r="26" spans="1:14" x14ac:dyDescent="0.25">
      <c r="A26" s="6" t="s">
        <v>44</v>
      </c>
      <c r="B26" s="5">
        <f>B4+E5+I18</f>
        <v>14871302.1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7087.65</v>
      </c>
    </row>
    <row r="28" spans="1:14" x14ac:dyDescent="0.25">
      <c r="A28" s="6" t="s">
        <v>48</v>
      </c>
      <c r="B28" s="5">
        <f>B12+E8+I25</f>
        <v>1317.1699999999998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200470</v>
      </c>
      <c r="G34" s="6" t="s">
        <v>75</v>
      </c>
      <c r="H34" s="23">
        <v>19.61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446611</v>
      </c>
      <c r="G35" s="6" t="s">
        <v>56</v>
      </c>
      <c r="H35" s="23">
        <v>19.66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10679</v>
      </c>
      <c r="G36" s="6" t="s">
        <v>58</v>
      </c>
      <c r="H36" s="23">
        <v>19.739999999999998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-3245</v>
      </c>
      <c r="G37" s="6" t="s">
        <v>76</v>
      </c>
      <c r="H37" s="23">
        <v>20.02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2709896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44916</v>
      </c>
      <c r="G41" s="6" t="s">
        <v>56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21413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23503</v>
      </c>
      <c r="G43" s="6" t="s">
        <v>76</v>
      </c>
      <c r="H43" s="22">
        <v>5.2999999999999999E-2</v>
      </c>
    </row>
    <row r="44" spans="1:23" x14ac:dyDescent="0.25">
      <c r="A44" s="5"/>
      <c r="D44" s="6" t="s">
        <v>71</v>
      </c>
      <c r="E44" s="5">
        <f>E40-E45</f>
        <v>79646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-8</v>
      </c>
      <c r="I48" s="13">
        <v>-21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-32</v>
      </c>
      <c r="I49" s="13">
        <v>-77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-99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/>
  <dimension ref="A1:W50"/>
  <sheetViews>
    <sheetView topLeftCell="A10" workbookViewId="0">
      <selection activeCell="E44" sqref="E4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7599095.2800000003</v>
      </c>
      <c r="D3" s="6" t="s">
        <v>2</v>
      </c>
      <c r="E3" s="7">
        <v>2740652.5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8001074</v>
      </c>
      <c r="D4" s="6" t="s">
        <v>7</v>
      </c>
      <c r="E4" s="7">
        <v>1199722.2</v>
      </c>
      <c r="H4" s="6" t="s">
        <v>11</v>
      </c>
      <c r="I4" s="9">
        <v>1</v>
      </c>
      <c r="J4" s="9"/>
    </row>
    <row r="5" spans="1:10" x14ac:dyDescent="0.25">
      <c r="A5" s="6" t="s">
        <v>9</v>
      </c>
      <c r="B5" s="5">
        <v>24600964.690000001</v>
      </c>
      <c r="D5" s="6" t="s">
        <v>10</v>
      </c>
      <c r="E5" s="5">
        <v>1540930.3</v>
      </c>
      <c r="H5" s="6" t="s">
        <v>13</v>
      </c>
      <c r="I5" s="9">
        <v>3</v>
      </c>
      <c r="J5" s="9"/>
    </row>
    <row r="6" spans="1:10" x14ac:dyDescent="0.25">
      <c r="A6" s="6" t="s">
        <v>7</v>
      </c>
      <c r="B6" s="5">
        <v>16599890.689999999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555.20000000000005</v>
      </c>
      <c r="G8" s="6"/>
      <c r="H8" s="6"/>
      <c r="I8" s="9"/>
    </row>
    <row r="9" spans="1:10" x14ac:dyDescent="0.25">
      <c r="A9" s="6" t="s">
        <v>18</v>
      </c>
      <c r="B9" s="5">
        <v>795.41</v>
      </c>
      <c r="D9" s="6" t="s">
        <v>19</v>
      </c>
      <c r="E9" s="10">
        <v>617</v>
      </c>
      <c r="H9" s="6"/>
    </row>
    <row r="10" spans="1:10" x14ac:dyDescent="0.25">
      <c r="A10" s="6" t="s">
        <v>20</v>
      </c>
      <c r="B10" s="5">
        <v>9500000</v>
      </c>
      <c r="D10" s="6" t="s">
        <v>21</v>
      </c>
      <c r="E10" s="5">
        <f>E8+'20180515_Open'!E10</f>
        <v>891.2</v>
      </c>
      <c r="G10" s="6"/>
      <c r="H10" s="6" t="s">
        <v>22</v>
      </c>
      <c r="I10" s="10">
        <f>SUM(I4:I7)</f>
        <v>4</v>
      </c>
    </row>
    <row r="11" spans="1:10" x14ac:dyDescent="0.25">
      <c r="A11" s="6" t="s">
        <v>23</v>
      </c>
      <c r="B11" s="5">
        <f>B9+'20180515_Open'!B11</f>
        <v>7217.5599999999995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343.27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B12+'20180515_Open'!B13</f>
        <v>3174.68</v>
      </c>
      <c r="E13" s="5"/>
      <c r="G13" s="6"/>
      <c r="H13" s="6" t="s">
        <v>28</v>
      </c>
      <c r="I13" s="11">
        <v>3291720</v>
      </c>
    </row>
    <row r="14" spans="1:10" x14ac:dyDescent="0.25">
      <c r="A14" s="6" t="s">
        <v>29</v>
      </c>
      <c r="B14" s="10">
        <v>2920100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3291720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2185932.04</v>
      </c>
    </row>
    <row r="18" spans="1:14" x14ac:dyDescent="0.25">
      <c r="G18" s="6" t="s">
        <v>10</v>
      </c>
      <c r="H18" s="5"/>
      <c r="I18" s="11">
        <v>492723</v>
      </c>
    </row>
    <row r="19" spans="1:14" x14ac:dyDescent="0.25">
      <c r="A19" s="5"/>
      <c r="G19" s="6" t="s">
        <v>35</v>
      </c>
      <c r="H19" s="5"/>
      <c r="I19" s="11">
        <f>I17+I18-I16</f>
        <v>-50161.600000000093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1704.6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1704.6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10034727.300000001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5770.48</v>
      </c>
    </row>
    <row r="28" spans="1:14" x14ac:dyDescent="0.25">
      <c r="A28" s="6" t="s">
        <v>48</v>
      </c>
      <c r="B28" s="5">
        <f>B12+E8+I25</f>
        <v>1295.8600000000001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-224561</v>
      </c>
      <c r="G34" s="6" t="s">
        <v>75</v>
      </c>
      <c r="H34" s="23">
        <v>20.170000000000002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203749</v>
      </c>
      <c r="G35" s="6" t="s">
        <v>56</v>
      </c>
      <c r="H35" s="23">
        <v>18.829999999999998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7750</v>
      </c>
      <c r="G36" s="6" t="s">
        <v>58</v>
      </c>
      <c r="H36" s="23">
        <v>18.5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-1556</v>
      </c>
      <c r="G37" s="6" t="s">
        <v>76</v>
      </c>
      <c r="H37" s="23">
        <v>18.78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2664980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4273</v>
      </c>
      <c r="G41" s="6" t="s">
        <v>56</v>
      </c>
      <c r="H41" s="22">
        <v>1.2999999999999999E-2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4945</v>
      </c>
      <c r="G42" s="6" t="s">
        <v>58</v>
      </c>
      <c r="H42" s="22">
        <v>3.5000000000000003E-2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-672</v>
      </c>
      <c r="G43" s="6" t="s">
        <v>76</v>
      </c>
      <c r="H43" s="22">
        <v>0.06</v>
      </c>
    </row>
    <row r="44" spans="1:23" x14ac:dyDescent="0.25">
      <c r="A44" s="5"/>
      <c r="D44" s="6" t="s">
        <v>71</v>
      </c>
      <c r="E44" s="5">
        <f>E40-E45</f>
        <v>34730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-34</v>
      </c>
      <c r="I49" s="13">
        <v>-76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-92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W50"/>
  <sheetViews>
    <sheetView topLeftCell="A16" workbookViewId="0">
      <selection activeCell="E44" sqref="E4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8759261.0199999996</v>
      </c>
      <c r="D3" s="6" t="s">
        <v>2</v>
      </c>
      <c r="E3" s="7">
        <v>3128965.55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6341224.5</v>
      </c>
      <c r="D4" s="6" t="s">
        <v>7</v>
      </c>
      <c r="E4" s="7">
        <v>2611857.5499999998</v>
      </c>
      <c r="H4" s="6" t="s">
        <v>11</v>
      </c>
      <c r="I4" s="9">
        <v>1</v>
      </c>
      <c r="J4" s="9">
        <v>-3</v>
      </c>
    </row>
    <row r="5" spans="1:10" x14ac:dyDescent="0.25">
      <c r="A5" s="6" t="s">
        <v>9</v>
      </c>
      <c r="B5" s="5">
        <v>24601273.050000001</v>
      </c>
      <c r="D5" s="6" t="s">
        <v>10</v>
      </c>
      <c r="E5" s="5">
        <v>517108</v>
      </c>
      <c r="H5" s="6" t="s">
        <v>13</v>
      </c>
      <c r="I5" s="9"/>
      <c r="J5" s="9">
        <v>-1</v>
      </c>
    </row>
    <row r="6" spans="1:10" x14ac:dyDescent="0.25">
      <c r="A6" s="6" t="s">
        <v>7</v>
      </c>
      <c r="B6" s="5">
        <v>18260048.550000001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32</v>
      </c>
      <c r="G8" s="6"/>
      <c r="H8" s="6"/>
      <c r="I8" s="9"/>
    </row>
    <row r="9" spans="1:10" x14ac:dyDescent="0.25">
      <c r="A9" s="6" t="s">
        <v>18</v>
      </c>
      <c r="B9" s="5">
        <v>787.53</v>
      </c>
      <c r="D9" s="6" t="s">
        <v>19</v>
      </c>
      <c r="E9" s="10">
        <v>20</v>
      </c>
      <c r="H9" s="6"/>
    </row>
    <row r="10" spans="1:10" x14ac:dyDescent="0.25">
      <c r="A10" s="6" t="s">
        <v>20</v>
      </c>
      <c r="B10" s="5">
        <v>9500000</v>
      </c>
      <c r="D10" s="6" t="s">
        <v>21</v>
      </c>
      <c r="E10" s="5">
        <f>E8+'20180514_Open '!E10</f>
        <v>336</v>
      </c>
      <c r="G10" s="6"/>
      <c r="H10" s="6" t="s">
        <v>22</v>
      </c>
      <c r="I10" s="10">
        <f>SUM(I4:I7)</f>
        <v>1</v>
      </c>
    </row>
    <row r="11" spans="1:10" x14ac:dyDescent="0.25">
      <c r="A11" s="6" t="s">
        <v>23</v>
      </c>
      <c r="B11" s="5">
        <f>B9+'20180514_Open '!B11</f>
        <v>6422.15</v>
      </c>
      <c r="D11" s="6"/>
      <c r="E11" s="5"/>
      <c r="G11" s="6"/>
      <c r="H11" s="6" t="s">
        <v>24</v>
      </c>
      <c r="I11" s="10">
        <f>SUM(J4:J7)</f>
        <v>-4</v>
      </c>
    </row>
    <row r="12" spans="1:10" x14ac:dyDescent="0.25">
      <c r="A12" s="6" t="s">
        <v>16</v>
      </c>
      <c r="B12" s="7">
        <v>790.65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B12+'20180514_Open '!B13</f>
        <v>2831.41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2310100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-2728816.6400000001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6858332.5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3167.41</v>
      </c>
    </row>
    <row r="28" spans="1:14" x14ac:dyDescent="0.25">
      <c r="A28" s="6" t="s">
        <v>48</v>
      </c>
      <c r="B28" s="5">
        <f>B12+E8+I25</f>
        <v>1220.04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390118</v>
      </c>
      <c r="G34" s="6" t="s">
        <v>75</v>
      </c>
      <c r="H34" s="23">
        <v>20.87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33201</v>
      </c>
      <c r="G35" s="6" t="s">
        <v>56</v>
      </c>
      <c r="H35" s="23">
        <v>19.53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2454</v>
      </c>
      <c r="G36" s="6" t="s">
        <v>58</v>
      </c>
      <c r="H36" s="23">
        <v>19.61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-299</v>
      </c>
      <c r="G37" s="6" t="s">
        <v>76</v>
      </c>
      <c r="H37" s="23">
        <v>19.989999999999998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v>340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2660707</v>
      </c>
      <c r="G40" s="6" t="s">
        <v>75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9779</v>
      </c>
      <c r="G41" s="6" t="s">
        <v>56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1110</v>
      </c>
      <c r="G42" s="6" t="s">
        <v>58</v>
      </c>
      <c r="H42" s="22">
        <v>3.5999999999999997E-2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8669</v>
      </c>
      <c r="G43" s="6" t="s">
        <v>76</v>
      </c>
      <c r="H43" s="22">
        <v>6.2E-2</v>
      </c>
    </row>
    <row r="44" spans="1:23" x14ac:dyDescent="0.25">
      <c r="A44" s="5"/>
      <c r="D44" s="6" t="s">
        <v>71</v>
      </c>
      <c r="E44" s="5">
        <f>E40-E45</f>
        <v>30457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-34</v>
      </c>
      <c r="I49" s="13">
        <v>-76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-92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A1:W50"/>
  <sheetViews>
    <sheetView workbookViewId="0">
      <selection activeCell="B11" sqref="B1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5942719.8799999999</v>
      </c>
      <c r="D3" s="6" t="s">
        <v>2</v>
      </c>
      <c r="E3" s="7">
        <v>3182466.79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12521031.6</v>
      </c>
      <c r="D4" s="6" t="s">
        <v>7</v>
      </c>
      <c r="E4" s="7">
        <v>2450342.69</v>
      </c>
      <c r="H4" s="6" t="s">
        <v>11</v>
      </c>
      <c r="I4" s="9">
        <v>7</v>
      </c>
      <c r="J4" s="9">
        <v>-17</v>
      </c>
    </row>
    <row r="5" spans="1:10" x14ac:dyDescent="0.25">
      <c r="A5" s="6" t="s">
        <v>9</v>
      </c>
      <c r="B5" s="5">
        <v>24464183.27</v>
      </c>
      <c r="D5" s="6" t="s">
        <v>10</v>
      </c>
      <c r="E5" s="5">
        <v>732124.1</v>
      </c>
      <c r="H5" s="6" t="s">
        <v>13</v>
      </c>
      <c r="I5" s="9"/>
      <c r="J5" s="9"/>
    </row>
    <row r="6" spans="1:10" x14ac:dyDescent="0.25">
      <c r="A6" s="6" t="s">
        <v>7</v>
      </c>
      <c r="B6" s="5">
        <v>11943151.67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16</v>
      </c>
      <c r="G8" s="6"/>
      <c r="H8" s="6"/>
      <c r="I8" s="9"/>
    </row>
    <row r="9" spans="1:10" x14ac:dyDescent="0.25">
      <c r="A9" s="6" t="s">
        <v>18</v>
      </c>
      <c r="B9" s="5">
        <v>431.79</v>
      </c>
      <c r="D9" s="6" t="s">
        <v>19</v>
      </c>
      <c r="E9" s="10">
        <v>20</v>
      </c>
      <c r="H9" s="6"/>
    </row>
    <row r="10" spans="1:10" x14ac:dyDescent="0.25">
      <c r="A10" s="6" t="s">
        <v>20</v>
      </c>
      <c r="B10" s="5">
        <v>6000000</v>
      </c>
      <c r="D10" s="6" t="s">
        <v>21</v>
      </c>
      <c r="E10" s="5">
        <f>E8+'20180511_Open'!E10</f>
        <v>304</v>
      </c>
      <c r="G10" s="6"/>
      <c r="H10" s="6" t="s">
        <v>22</v>
      </c>
      <c r="I10" s="10">
        <f>SUM(I4:I7)</f>
        <v>7</v>
      </c>
    </row>
    <row r="11" spans="1:10" x14ac:dyDescent="0.25">
      <c r="A11" s="6" t="s">
        <v>23</v>
      </c>
      <c r="B11" s="5">
        <f>B9+'20180511_Open'!B11</f>
        <v>5634.62</v>
      </c>
      <c r="D11" s="6"/>
      <c r="E11" s="5"/>
      <c r="G11" s="6"/>
      <c r="H11" s="6" t="s">
        <v>24</v>
      </c>
      <c r="I11" s="10">
        <f>SUM(J4:J7)</f>
        <v>-17</v>
      </c>
    </row>
    <row r="12" spans="1:10" x14ac:dyDescent="0.25">
      <c r="A12" s="6" t="s">
        <v>16</v>
      </c>
      <c r="B12" s="7">
        <v>698.29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B12+'20180511_Open'!B13</f>
        <v>2040.76</v>
      </c>
      <c r="E13" s="5"/>
      <c r="G13" s="6"/>
      <c r="H13" s="6" t="s">
        <v>28</v>
      </c>
      <c r="I13" s="11">
        <v>5730060</v>
      </c>
    </row>
    <row r="14" spans="1:10" x14ac:dyDescent="0.25">
      <c r="A14" s="6" t="s">
        <v>29</v>
      </c>
      <c r="B14" s="10">
        <v>4309900</v>
      </c>
      <c r="G14" s="6"/>
      <c r="H14" s="6" t="s">
        <v>30</v>
      </c>
      <c r="I14" s="11">
        <v>-13915860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-8185800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665979.82999999996</v>
      </c>
    </row>
    <row r="18" spans="1:14" x14ac:dyDescent="0.25">
      <c r="G18" s="6" t="s">
        <v>10</v>
      </c>
      <c r="H18" s="5"/>
      <c r="I18" s="11">
        <v>2088909</v>
      </c>
    </row>
    <row r="19" spans="1:14" x14ac:dyDescent="0.25">
      <c r="A19" s="5"/>
      <c r="G19" s="6" t="s">
        <v>35</v>
      </c>
      <c r="H19" s="5"/>
      <c r="I19" s="11">
        <f>I17+I18-I16</f>
        <v>26072.189999999944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1056.81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1056.81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15342064.699999999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3401.57</v>
      </c>
    </row>
    <row r="28" spans="1:14" x14ac:dyDescent="0.25">
      <c r="A28" s="6" t="s">
        <v>48</v>
      </c>
      <c r="B28" s="5">
        <f>B12+E8+I25</f>
        <v>1111.6799999999998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674288</v>
      </c>
      <c r="G34" s="6" t="s">
        <v>52</v>
      </c>
      <c r="H34" s="23">
        <v>22.83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26845</v>
      </c>
      <c r="G35" s="6" t="s">
        <v>54</v>
      </c>
      <c r="H35" s="23">
        <v>21.17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2023</v>
      </c>
      <c r="G36" s="6" t="s">
        <v>56</v>
      </c>
      <c r="H36" s="23">
        <v>21.46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-81</v>
      </c>
      <c r="G37" s="6" t="s">
        <v>58</v>
      </c>
      <c r="H37" s="23">
        <v>21.74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2649297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1396</v>
      </c>
      <c r="G41" s="6" t="s">
        <v>54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6297</v>
      </c>
      <c r="G42" s="6" t="s">
        <v>56</v>
      </c>
      <c r="H42" s="22">
        <v>3.6999999999999998E-2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-4902</v>
      </c>
      <c r="G43" s="6" t="s">
        <v>58</v>
      </c>
      <c r="H43" s="22">
        <v>6.0999999999999999E-2</v>
      </c>
    </row>
    <row r="44" spans="1:23" x14ac:dyDescent="0.25">
      <c r="A44" s="5"/>
      <c r="D44" s="6" t="s">
        <v>71</v>
      </c>
      <c r="E44" s="5">
        <f>E40-E45</f>
        <v>19047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/>
  <dimension ref="A1:W50"/>
  <sheetViews>
    <sheetView topLeftCell="A22" workbookViewId="0">
      <selection activeCell="C28" sqref="C2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2475619.2400000002</v>
      </c>
      <c r="D3" s="6" t="s">
        <v>2</v>
      </c>
      <c r="E3" s="7">
        <v>3188572.79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11735857.699999999</v>
      </c>
      <c r="D4" s="6" t="s">
        <v>7</v>
      </c>
      <c r="E4" s="7">
        <v>2462124.9900000002</v>
      </c>
      <c r="H4" s="6" t="s">
        <v>11</v>
      </c>
      <c r="I4" s="9">
        <v>1</v>
      </c>
      <c r="J4" s="9">
        <v>-12</v>
      </c>
    </row>
    <row r="5" spans="1:10" x14ac:dyDescent="0.25">
      <c r="A5" s="6" t="s">
        <v>9</v>
      </c>
      <c r="B5" s="5">
        <v>24513720.870000001</v>
      </c>
      <c r="D5" s="6" t="s">
        <v>10</v>
      </c>
      <c r="E5" s="5">
        <v>726447.8</v>
      </c>
      <c r="H5" s="6" t="s">
        <v>13</v>
      </c>
      <c r="I5" s="9"/>
      <c r="J5" s="9"/>
    </row>
    <row r="6" spans="1:10" x14ac:dyDescent="0.25">
      <c r="A6" s="6" t="s">
        <v>7</v>
      </c>
      <c r="B6" s="5">
        <v>12777863.17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32</v>
      </c>
      <c r="G8" s="6"/>
      <c r="H8" s="6"/>
      <c r="I8" s="9"/>
    </row>
    <row r="9" spans="1:10" x14ac:dyDescent="0.25">
      <c r="A9" s="6" t="s">
        <v>18</v>
      </c>
      <c r="B9" s="5">
        <v>2243.9299999999998</v>
      </c>
      <c r="D9" s="6" t="s">
        <v>19</v>
      </c>
      <c r="E9" s="10">
        <v>60</v>
      </c>
      <c r="H9" s="6"/>
    </row>
    <row r="10" spans="1:10" x14ac:dyDescent="0.25">
      <c r="A10" s="6" t="s">
        <v>20</v>
      </c>
      <c r="B10" s="5">
        <v>10300000</v>
      </c>
      <c r="D10" s="6" t="s">
        <v>21</v>
      </c>
      <c r="E10" s="5">
        <f>E8+'20180510_Open'!E10</f>
        <v>288</v>
      </c>
      <c r="G10" s="6"/>
      <c r="H10" s="6" t="s">
        <v>22</v>
      </c>
      <c r="I10" s="10">
        <f>SUM(I4:I7)</f>
        <v>1</v>
      </c>
    </row>
    <row r="11" spans="1:10" x14ac:dyDescent="0.25">
      <c r="A11" s="6" t="s">
        <v>23</v>
      </c>
      <c r="B11" s="5">
        <f>B9+'20180510_Open'!B11</f>
        <v>5202.83</v>
      </c>
      <c r="D11" s="6"/>
      <c r="E11" s="5"/>
      <c r="G11" s="6"/>
      <c r="H11" s="6" t="s">
        <v>24</v>
      </c>
      <c r="I11" s="10">
        <f>SUM(J4:J7)</f>
        <v>-12</v>
      </c>
    </row>
    <row r="12" spans="1:10" x14ac:dyDescent="0.25">
      <c r="A12" s="6" t="s">
        <v>16</v>
      </c>
      <c r="B12" s="7">
        <v>519.99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B12+'20180510_Open'!B13</f>
        <v>1342.47</v>
      </c>
      <c r="E13" s="5"/>
      <c r="G13" s="6"/>
      <c r="H13" s="6" t="s">
        <v>28</v>
      </c>
      <c r="I13" s="11">
        <v>820260</v>
      </c>
    </row>
    <row r="14" spans="1:10" x14ac:dyDescent="0.25">
      <c r="A14" s="6" t="s">
        <v>29</v>
      </c>
      <c r="B14" s="10">
        <v>4309900</v>
      </c>
      <c r="G14" s="6"/>
      <c r="H14" s="6" t="s">
        <v>30</v>
      </c>
      <c r="I14" s="11">
        <v>-9843120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-9022860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1261441.22</v>
      </c>
    </row>
    <row r="18" spans="1:14" x14ac:dyDescent="0.25">
      <c r="G18" s="6" t="s">
        <v>10</v>
      </c>
      <c r="H18" s="5"/>
      <c r="I18" s="11">
        <v>1473120</v>
      </c>
    </row>
    <row r="19" spans="1:14" x14ac:dyDescent="0.25">
      <c r="A19" s="5"/>
      <c r="G19" s="6" t="s">
        <v>35</v>
      </c>
      <c r="H19" s="5"/>
      <c r="I19" s="11">
        <f>I17+I18-I16</f>
        <v>5744.5799999996088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659.42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659.42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283.52</v>
      </c>
    </row>
    <row r="26" spans="1:14" x14ac:dyDescent="0.25">
      <c r="A26" s="6" t="s">
        <v>44</v>
      </c>
      <c r="B26" s="5">
        <f>B4+E5+I18</f>
        <v>13935425.5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2289.89</v>
      </c>
    </row>
    <row r="28" spans="1:14" x14ac:dyDescent="0.25">
      <c r="A28" s="6" t="s">
        <v>48</v>
      </c>
      <c r="B28" s="5">
        <f>B12+E8+I25</f>
        <v>835.51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>
        <v>390</v>
      </c>
      <c r="D34" s="6" t="s">
        <v>53</v>
      </c>
      <c r="E34" s="5">
        <v>-872440</v>
      </c>
      <c r="G34" s="6" t="s">
        <v>52</v>
      </c>
      <c r="H34" s="23">
        <v>22.51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>
        <v>50</v>
      </c>
      <c r="D35" s="6" t="s">
        <v>55</v>
      </c>
      <c r="E35" s="15">
        <v>-4848</v>
      </c>
      <c r="G35" s="6" t="s">
        <v>54</v>
      </c>
      <c r="H35" s="23">
        <v>22.06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10</v>
      </c>
      <c r="D36" s="6" t="s">
        <v>57</v>
      </c>
      <c r="E36" s="15">
        <v>1482</v>
      </c>
      <c r="G36" s="6" t="s">
        <v>56</v>
      </c>
      <c r="H36" s="23">
        <v>21.95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</v>
      </c>
      <c r="D37" s="6" t="s">
        <v>59</v>
      </c>
      <c r="E37" s="5">
        <v>124</v>
      </c>
      <c r="G37" s="6" t="s">
        <v>58</v>
      </c>
      <c r="H37" s="23">
        <v>22.4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460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2649034</v>
      </c>
      <c r="G40" s="6" t="s">
        <v>52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-1453</v>
      </c>
      <c r="G41" s="6" t="s">
        <v>54</v>
      </c>
      <c r="H41" s="22">
        <v>1.2999999999999999E-2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2813</v>
      </c>
      <c r="G42" s="6" t="s">
        <v>56</v>
      </c>
      <c r="H42" s="22">
        <v>3.5999999999999997E-2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-4266</v>
      </c>
      <c r="G43" s="6" t="s">
        <v>58</v>
      </c>
      <c r="H43" s="22">
        <v>0.06</v>
      </c>
    </row>
    <row r="44" spans="1:23" x14ac:dyDescent="0.25">
      <c r="A44" s="5"/>
      <c r="D44" s="6" t="s">
        <v>71</v>
      </c>
      <c r="E44" s="5">
        <f>E40-E45</f>
        <v>18784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/>
  <dimension ref="A1:W50"/>
  <sheetViews>
    <sheetView topLeftCell="B16" workbookViewId="0">
      <selection activeCell="B32" sqref="B32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9355848.4000000004</v>
      </c>
      <c r="D3" s="6" t="s">
        <v>2</v>
      </c>
      <c r="E3" s="7">
        <v>3128965.55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6126588.9000000004</v>
      </c>
      <c r="D4" s="6" t="s">
        <v>7</v>
      </c>
      <c r="E4" s="7">
        <v>2611857.5499999998</v>
      </c>
      <c r="H4" s="6" t="s">
        <v>11</v>
      </c>
      <c r="I4" s="9">
        <v>3</v>
      </c>
      <c r="J4" s="9">
        <v>-7</v>
      </c>
    </row>
    <row r="5" spans="1:10" x14ac:dyDescent="0.25">
      <c r="A5" s="6" t="s">
        <v>9</v>
      </c>
      <c r="B5" s="5">
        <v>24483078.129999999</v>
      </c>
      <c r="D5" s="6" t="s">
        <v>10</v>
      </c>
      <c r="E5" s="5">
        <v>517108</v>
      </c>
      <c r="H5" s="6" t="s">
        <v>13</v>
      </c>
      <c r="I5" s="9"/>
      <c r="J5" s="9"/>
    </row>
    <row r="6" spans="1:10" x14ac:dyDescent="0.25">
      <c r="A6" s="6" t="s">
        <v>7</v>
      </c>
      <c r="B6" s="5">
        <v>18356489.23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64</v>
      </c>
      <c r="G8" s="6"/>
      <c r="H8" s="6"/>
      <c r="I8" s="9"/>
    </row>
    <row r="9" spans="1:10" x14ac:dyDescent="0.25">
      <c r="A9" s="6" t="s">
        <v>18</v>
      </c>
      <c r="B9" s="5">
        <v>640.83000000000004</v>
      </c>
      <c r="D9" s="6" t="s">
        <v>19</v>
      </c>
      <c r="E9" s="10">
        <v>50</v>
      </c>
      <c r="H9" s="6"/>
    </row>
    <row r="10" spans="1:10" x14ac:dyDescent="0.25">
      <c r="A10" s="6" t="s">
        <v>20</v>
      </c>
      <c r="B10" s="5">
        <v>9000000</v>
      </c>
      <c r="D10" s="6" t="s">
        <v>21</v>
      </c>
      <c r="E10" s="5">
        <f>E8+'20180509_Open'!E10</f>
        <v>256</v>
      </c>
      <c r="G10" s="6"/>
      <c r="H10" s="6" t="s">
        <v>22</v>
      </c>
      <c r="I10" s="10">
        <f>SUM(I4:I7)</f>
        <v>3</v>
      </c>
    </row>
    <row r="11" spans="1:10" x14ac:dyDescent="0.25">
      <c r="A11" s="6" t="s">
        <v>23</v>
      </c>
      <c r="B11" s="5">
        <f>B9+'20180509_Open'!B11</f>
        <v>2958.8999999999996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487.46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B12+'20180509_Open'!B13</f>
        <v>822.48</v>
      </c>
      <c r="E13" s="5"/>
      <c r="G13" s="6"/>
      <c r="H13" s="6" t="s">
        <v>28</v>
      </c>
      <c r="I13" s="11">
        <v>2446740</v>
      </c>
    </row>
    <row r="14" spans="1:10" x14ac:dyDescent="0.25">
      <c r="A14" s="6" t="s">
        <v>29</v>
      </c>
      <c r="B14" s="10">
        <v>2259900</v>
      </c>
      <c r="G14" s="6"/>
      <c r="H14" s="6" t="s">
        <v>30</v>
      </c>
      <c r="I14" s="11">
        <v>-5709060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-3262320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1882559.74</v>
      </c>
    </row>
    <row r="18" spans="1:14" x14ac:dyDescent="0.25">
      <c r="G18" s="6" t="s">
        <v>10</v>
      </c>
      <c r="H18" s="5"/>
      <c r="I18" s="11">
        <v>854784</v>
      </c>
    </row>
    <row r="19" spans="1:14" x14ac:dyDescent="0.25">
      <c r="A19" s="5"/>
      <c r="G19" s="6" t="s">
        <v>35</v>
      </c>
      <c r="H19" s="5"/>
      <c r="I19" s="11">
        <f>I17+I18-I16</f>
        <v>8527.1000000000931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244.44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I21+'20180509_Open'!I21</f>
        <v>375.9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7498480.9000000004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1454.38</v>
      </c>
    </row>
    <row r="28" spans="1:14" x14ac:dyDescent="0.25">
      <c r="A28" s="6" t="s">
        <v>48</v>
      </c>
      <c r="B28" s="5">
        <f>B12+E8+I25</f>
        <v>551.46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240</v>
      </c>
      <c r="D34" s="6" t="s">
        <v>53</v>
      </c>
      <c r="E34" s="5">
        <v>194361</v>
      </c>
      <c r="G34" s="6" t="s">
        <v>52</v>
      </c>
      <c r="H34" s="23">
        <v>23.92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>
        <v>10</v>
      </c>
      <c r="D35" s="6" t="s">
        <v>55</v>
      </c>
      <c r="E35" s="15">
        <v>22928</v>
      </c>
      <c r="G35" s="6" t="s">
        <v>54</v>
      </c>
      <c r="H35" s="23">
        <v>23.46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1695</v>
      </c>
      <c r="G36" s="6" t="s">
        <v>56</v>
      </c>
      <c r="H36" s="23">
        <v>23.35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>
        <v>10</v>
      </c>
      <c r="D37" s="6" t="s">
        <v>59</v>
      </c>
      <c r="E37" s="5">
        <v>-270</v>
      </c>
      <c r="G37" s="6" t="s">
        <v>58</v>
      </c>
      <c r="H37" s="23">
        <v>23.8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260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2650487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11585</v>
      </c>
      <c r="G41" s="6" t="s">
        <v>54</v>
      </c>
      <c r="H41" s="22">
        <v>1.0999999999999999E-2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8780</v>
      </c>
      <c r="G42" s="6" t="s">
        <v>56</v>
      </c>
      <c r="H42" s="22">
        <v>3.3000000000000002E-2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2805</v>
      </c>
      <c r="G43" s="6" t="s">
        <v>58</v>
      </c>
      <c r="H43" s="22">
        <v>5.8000000000000003E-2</v>
      </c>
    </row>
    <row r="44" spans="1:23" x14ac:dyDescent="0.25">
      <c r="A44" s="5"/>
      <c r="D44" s="6" t="s">
        <v>71</v>
      </c>
      <c r="E44" s="5">
        <f>E40-E45</f>
        <v>20237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A1:W50"/>
  <sheetViews>
    <sheetView topLeftCell="C16" workbookViewId="0">
      <selection activeCell="I24" sqref="I2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7711124.1900000004</v>
      </c>
      <c r="D3" s="6" t="s">
        <v>2</v>
      </c>
      <c r="E3" s="7">
        <v>3162980.55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4778539.8</v>
      </c>
      <c r="D4" s="6" t="s">
        <v>7</v>
      </c>
      <c r="E4" s="7">
        <v>2620568.5499999998</v>
      </c>
      <c r="H4" s="6" t="s">
        <v>11</v>
      </c>
      <c r="I4" s="9">
        <v>2</v>
      </c>
      <c r="J4" s="9">
        <v>-5</v>
      </c>
    </row>
    <row r="5" spans="1:10" x14ac:dyDescent="0.25">
      <c r="A5" s="6" t="s">
        <v>9</v>
      </c>
      <c r="B5" s="5">
        <v>24490512.48</v>
      </c>
      <c r="D5" s="6" t="s">
        <v>10</v>
      </c>
      <c r="E5" s="5">
        <v>542412</v>
      </c>
      <c r="H5" s="6" t="s">
        <v>13</v>
      </c>
      <c r="I5" s="9"/>
      <c r="J5" s="9"/>
    </row>
    <row r="6" spans="1:10" x14ac:dyDescent="0.25">
      <c r="A6" s="6" t="s">
        <v>7</v>
      </c>
      <c r="B6" s="5">
        <v>19711972.68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64</v>
      </c>
      <c r="G8" s="6"/>
      <c r="H8" s="6"/>
      <c r="I8" s="9"/>
    </row>
    <row r="9" spans="1:10" x14ac:dyDescent="0.25">
      <c r="A9" s="6" t="s">
        <v>18</v>
      </c>
      <c r="B9" s="5">
        <v>848.49</v>
      </c>
      <c r="D9" s="6" t="s">
        <v>19</v>
      </c>
      <c r="E9" s="10">
        <v>100</v>
      </c>
      <c r="H9" s="6"/>
    </row>
    <row r="10" spans="1:10" x14ac:dyDescent="0.25">
      <c r="A10" s="6" t="s">
        <v>20</v>
      </c>
      <c r="B10" s="5">
        <v>12000000</v>
      </c>
      <c r="D10" s="6" t="s">
        <v>21</v>
      </c>
      <c r="E10" s="5">
        <f>E8+'20180508_Open'!E10</f>
        <v>192</v>
      </c>
      <c r="G10" s="6"/>
      <c r="H10" s="6" t="s">
        <v>22</v>
      </c>
      <c r="I10" s="10">
        <f>SUM(I4:I7)</f>
        <v>2</v>
      </c>
    </row>
    <row r="11" spans="1:10" x14ac:dyDescent="0.25">
      <c r="A11" s="6" t="s">
        <v>23</v>
      </c>
      <c r="B11" s="5">
        <f>B9+'20180508_Open'!B11</f>
        <v>2318.0699999999997</v>
      </c>
      <c r="D11" s="6"/>
      <c r="E11" s="5"/>
      <c r="G11" s="6"/>
      <c r="H11" s="6" t="s">
        <v>24</v>
      </c>
      <c r="I11" s="10">
        <f>SUM(J4:J7)</f>
        <v>-5</v>
      </c>
    </row>
    <row r="12" spans="1:10" x14ac:dyDescent="0.25">
      <c r="A12" s="6" t="s">
        <v>16</v>
      </c>
      <c r="B12" s="7">
        <v>274.52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B12+'20180508_Open'!B13</f>
        <v>335.02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1760700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/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2103171.1800000002</v>
      </c>
    </row>
    <row r="18" spans="1:14" x14ac:dyDescent="0.25">
      <c r="G18" s="6" t="s">
        <v>10</v>
      </c>
      <c r="H18" s="5"/>
      <c r="I18" s="11">
        <v>612900</v>
      </c>
    </row>
    <row r="19" spans="1:14" x14ac:dyDescent="0.25">
      <c r="A19" s="5"/>
      <c r="G19" s="6" t="s">
        <v>35</v>
      </c>
      <c r="H19" s="5"/>
      <c r="I19" s="11">
        <f>I17+I18-I16</f>
        <v>-12745.459999999963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131.46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I21</f>
        <v>131.46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5933851.7999999998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658.48</v>
      </c>
    </row>
    <row r="28" spans="1:14" x14ac:dyDescent="0.25">
      <c r="A28" s="6" t="s">
        <v>48</v>
      </c>
      <c r="B28" s="5">
        <f>B12+E8+I25</f>
        <v>338.52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230</v>
      </c>
      <c r="D34" s="6" t="s">
        <v>53</v>
      </c>
      <c r="E34" s="5">
        <v>-541944</v>
      </c>
      <c r="G34" s="6" t="s">
        <v>52</v>
      </c>
      <c r="H34" s="23">
        <v>23.92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/>
      <c r="D35" s="6" t="s">
        <v>55</v>
      </c>
      <c r="E35" s="15">
        <v>-41628</v>
      </c>
      <c r="G35" s="6" t="s">
        <v>54</v>
      </c>
      <c r="H35" s="23">
        <v>23.76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1031</v>
      </c>
      <c r="G36" s="6" t="s">
        <v>56</v>
      </c>
      <c r="H36" s="23">
        <v>23.65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/>
      <c r="D37" s="6" t="s">
        <v>59</v>
      </c>
      <c r="E37" s="5">
        <v>503</v>
      </c>
      <c r="G37" s="6" t="s">
        <v>58</v>
      </c>
      <c r="H37" s="23">
        <v>23.8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230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2638903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5883</v>
      </c>
      <c r="G41" s="6" t="s">
        <v>54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7442</v>
      </c>
      <c r="G42" s="6" t="s">
        <v>56</v>
      </c>
      <c r="H42" s="22">
        <v>3.3000000000000002E-2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-1559</v>
      </c>
      <c r="G43" s="6" t="s">
        <v>58</v>
      </c>
      <c r="H43" s="22">
        <v>5.6000000000000001E-2</v>
      </c>
    </row>
    <row r="44" spans="1:23" x14ac:dyDescent="0.25">
      <c r="A44" s="5"/>
      <c r="D44" s="6" t="s">
        <v>71</v>
      </c>
      <c r="E44" s="5">
        <f>E40-E45</f>
        <v>8653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W50"/>
  <sheetViews>
    <sheetView topLeftCell="A25" workbookViewId="0">
      <selection activeCell="E34" sqref="E34:E37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5927051.5300000003</v>
      </c>
      <c r="D3" s="6" t="s">
        <v>2</v>
      </c>
      <c r="E3" s="7">
        <v>3100014.55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1351707</v>
      </c>
      <c r="D4" s="6" t="s">
        <v>7</v>
      </c>
      <c r="E4" s="7">
        <v>2813482.55</v>
      </c>
      <c r="H4" s="6" t="s">
        <v>8</v>
      </c>
      <c r="I4" s="9"/>
      <c r="J4" s="9"/>
    </row>
    <row r="5" spans="1:10" x14ac:dyDescent="0.25">
      <c r="A5" s="6" t="s">
        <v>9</v>
      </c>
      <c r="B5" s="5">
        <v>24450228.109999999</v>
      </c>
      <c r="D5" s="6" t="s">
        <v>10</v>
      </c>
      <c r="E5" s="5">
        <v>286532</v>
      </c>
      <c r="H5" s="6" t="s">
        <v>11</v>
      </c>
      <c r="I5" s="9"/>
      <c r="J5" s="9"/>
    </row>
    <row r="6" spans="1:10" x14ac:dyDescent="0.25">
      <c r="A6" s="6" t="s">
        <v>7</v>
      </c>
      <c r="B6" s="5">
        <v>23098521.109999999</v>
      </c>
      <c r="D6" s="6" t="s">
        <v>12</v>
      </c>
      <c r="E6" s="5"/>
      <c r="H6" s="6" t="s">
        <v>13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15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128</v>
      </c>
      <c r="G8" s="6"/>
      <c r="H8" s="6" t="s">
        <v>17</v>
      </c>
      <c r="I8" s="9"/>
    </row>
    <row r="9" spans="1:10" x14ac:dyDescent="0.25">
      <c r="A9" s="6" t="s">
        <v>18</v>
      </c>
      <c r="B9" s="5">
        <v>1469.58</v>
      </c>
      <c r="D9" s="6" t="s">
        <v>19</v>
      </c>
      <c r="E9" s="10">
        <v>190</v>
      </c>
      <c r="H9" s="6"/>
    </row>
    <row r="10" spans="1:10" x14ac:dyDescent="0.25">
      <c r="A10" s="6" t="s">
        <v>20</v>
      </c>
      <c r="B10" s="5">
        <v>17800000</v>
      </c>
      <c r="D10" s="6" t="s">
        <v>21</v>
      </c>
      <c r="E10" s="5">
        <f>E8</f>
        <v>128</v>
      </c>
      <c r="G10" s="6"/>
      <c r="H10" s="6" t="s">
        <v>22</v>
      </c>
      <c r="I10" s="10"/>
    </row>
    <row r="11" spans="1:10" x14ac:dyDescent="0.25">
      <c r="A11" s="6" t="s">
        <v>23</v>
      </c>
      <c r="B11" s="5">
        <f>B9</f>
        <v>1469.58</v>
      </c>
      <c r="D11" s="6"/>
      <c r="E11" s="5"/>
      <c r="G11" s="6"/>
      <c r="H11" s="6" t="s">
        <v>24</v>
      </c>
      <c r="I11" s="10"/>
    </row>
    <row r="12" spans="1:10" x14ac:dyDescent="0.25">
      <c r="A12" s="6" t="s">
        <v>25</v>
      </c>
      <c r="B12" s="7">
        <v>60.5</v>
      </c>
      <c r="E12" s="5"/>
      <c r="G12" s="6" t="s">
        <v>26</v>
      </c>
      <c r="I12" s="5"/>
    </row>
    <row r="13" spans="1:10" x14ac:dyDescent="0.25">
      <c r="A13" s="6" t="s">
        <v>27</v>
      </c>
      <c r="B13" s="5">
        <f>B12</f>
        <v>60.5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/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2728816.6400000001</v>
      </c>
    </row>
    <row r="18" spans="1:14" x14ac:dyDescent="0.25">
      <c r="G18" s="6" t="s">
        <v>10</v>
      </c>
      <c r="H18" s="5"/>
      <c r="I18" s="11">
        <v>0</v>
      </c>
    </row>
    <row r="19" spans="1:14" x14ac:dyDescent="0.25">
      <c r="A19" s="5"/>
      <c r="G19" s="6" t="s">
        <v>35</v>
      </c>
      <c r="H19" s="5"/>
      <c r="I19" s="11"/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37</v>
      </c>
      <c r="I21" s="11"/>
      <c r="N21" s="5"/>
    </row>
    <row r="22" spans="1:14" x14ac:dyDescent="0.25">
      <c r="G22" s="6"/>
      <c r="H22" s="6" t="s">
        <v>38</v>
      </c>
      <c r="I22" s="11"/>
    </row>
    <row r="23" spans="1:14" x14ac:dyDescent="0.25">
      <c r="G23" s="6"/>
      <c r="H23" s="6" t="s">
        <v>39</v>
      </c>
      <c r="I23" s="11"/>
      <c r="N23" s="5"/>
    </row>
    <row r="24" spans="1:14" x14ac:dyDescent="0.25">
      <c r="A24" s="4" t="s">
        <v>40</v>
      </c>
      <c r="H24" s="6" t="s">
        <v>41</v>
      </c>
      <c r="I24" s="11"/>
    </row>
    <row r="25" spans="1:14" x14ac:dyDescent="0.25">
      <c r="A25" s="6" t="s">
        <v>42</v>
      </c>
      <c r="B25" s="5">
        <f>B8+E7+I16+B45</f>
        <v>31310386.16</v>
      </c>
      <c r="H25" s="6" t="s">
        <v>43</v>
      </c>
      <c r="I25" s="11"/>
    </row>
    <row r="26" spans="1:14" x14ac:dyDescent="0.25">
      <c r="A26" s="6" t="s">
        <v>44</v>
      </c>
      <c r="B26" s="5">
        <f>B4+E5+I18</f>
        <v>1638239</v>
      </c>
      <c r="G26" s="6"/>
      <c r="H26" s="6" t="s">
        <v>45</v>
      </c>
      <c r="I26" s="5"/>
    </row>
    <row r="27" spans="1:14" x14ac:dyDescent="0.25">
      <c r="A27" s="6" t="s">
        <v>46</v>
      </c>
      <c r="B27" s="5">
        <f>$B$13+$E$10+$I$25</f>
        <v>188.5</v>
      </c>
      <c r="H27" s="6" t="s">
        <v>47</v>
      </c>
      <c r="I27" s="5"/>
    </row>
    <row r="28" spans="1:14" x14ac:dyDescent="0.25">
      <c r="A28" s="6" t="s">
        <v>48</v>
      </c>
      <c r="B28" s="5">
        <f>B12+E8+I26</f>
        <v>188.5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150</v>
      </c>
      <c r="D34" s="6" t="s">
        <v>53</v>
      </c>
      <c r="E34" s="5">
        <v>-233165</v>
      </c>
      <c r="G34" s="14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/>
      <c r="D35" s="6" t="s">
        <v>55</v>
      </c>
      <c r="E35" s="15">
        <v>-34275</v>
      </c>
      <c r="G35" s="16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-372</v>
      </c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/>
      <c r="D37" s="6" t="s">
        <v>59</v>
      </c>
      <c r="E37" s="5">
        <v>388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60</v>
      </c>
      <c r="B38" s="13">
        <f>SUM(B34:B37)</f>
        <v>150</v>
      </c>
      <c r="D38" s="2"/>
      <c r="E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</row>
    <row r="40" spans="1:23" x14ac:dyDescent="0.25">
      <c r="A40" s="6" t="s">
        <v>63</v>
      </c>
      <c r="B40" s="10"/>
      <c r="D40" s="6" t="s">
        <v>64</v>
      </c>
      <c r="E40" s="5">
        <v>2633004</v>
      </c>
    </row>
    <row r="41" spans="1:23" s="3" customFormat="1" x14ac:dyDescent="0.25">
      <c r="A41" s="2"/>
      <c r="B41" s="2"/>
      <c r="D41" s="6" t="s">
        <v>65</v>
      </c>
      <c r="E41" s="5">
        <v>2754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2754</v>
      </c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0</v>
      </c>
      <c r="G43" s="5"/>
    </row>
    <row r="44" spans="1:23" x14ac:dyDescent="0.25">
      <c r="A44" s="5"/>
      <c r="D44" s="6" t="s">
        <v>71</v>
      </c>
      <c r="E44" s="5">
        <f>E40-E45</f>
        <v>2754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20180625_Open</vt:lpstr>
      <vt:lpstr>20180622_Open</vt:lpstr>
      <vt:lpstr>20180621_Open</vt:lpstr>
      <vt:lpstr>20180620_Open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 </vt:lpstr>
      <vt:lpstr>20180606_Open</vt:lpstr>
      <vt:lpstr>20180605_Open</vt:lpstr>
      <vt:lpstr>20180604_Open</vt:lpstr>
      <vt:lpstr>20180601_Open</vt:lpstr>
      <vt:lpstr>20180531_Open</vt:lpstr>
      <vt:lpstr>20180530_Open</vt:lpstr>
      <vt:lpstr>20180529_Open 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</vt:lpstr>
      <vt:lpstr>20180514_Open </vt:lpstr>
      <vt:lpstr>20180511_Open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2018-07-03T00:27:00Z</cp:lastPrinted>
  <dcterms:created xsi:type="dcterms:W3CDTF">2018-03-19T23:14:56Z</dcterms:created>
  <dcterms:modified xsi:type="dcterms:W3CDTF">2018-07-12T07:52:26Z</dcterms:modified>
</cp:coreProperties>
</file>