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68" windowWidth="4776" windowHeight="2832"/>
  </bookViews>
  <sheets>
    <sheet name="模板" sheetId="1" r:id="rId1"/>
    <sheet name="20170613" sheetId="11" r:id="rId2"/>
    <sheet name="20170518" sheetId="10" r:id="rId3"/>
    <sheet name="20170511" sheetId="9" r:id="rId4"/>
    <sheet name="20170508" sheetId="8" r:id="rId5"/>
    <sheet name="20170503" sheetId="7" r:id="rId6"/>
    <sheet name="20170426" sheetId="6" r:id="rId7"/>
    <sheet name="20170417" sheetId="5" r:id="rId8"/>
    <sheet name="20170412" sheetId="4" r:id="rId9"/>
    <sheet name="20170411" sheetId="3" r:id="rId10"/>
    <sheet name="20170410" sheetId="2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C89" i="1" l="1"/>
  <c r="C88" i="1"/>
  <c r="C87" i="1"/>
  <c r="C86" i="1"/>
  <c r="F60" i="1" l="1"/>
  <c r="F34" i="1"/>
  <c r="B85" i="1" l="1"/>
  <c r="F79" i="1"/>
  <c r="F72" i="1"/>
  <c r="F14" i="1"/>
  <c r="C85" i="1" l="1"/>
  <c r="D111" i="1" l="1"/>
  <c r="E116" i="1"/>
  <c r="C118" i="1"/>
  <c r="C119" i="1"/>
  <c r="E120" i="1"/>
  <c r="C116" i="1"/>
  <c r="E123" i="1"/>
  <c r="E118" i="1"/>
  <c r="C117" i="1"/>
  <c r="E119" i="1"/>
  <c r="C120" i="1"/>
  <c r="C123" i="1"/>
  <c r="E117" i="1"/>
  <c r="I97" i="1"/>
  <c r="F123" i="1" l="1"/>
  <c r="F129" i="1" s="1"/>
  <c r="F119" i="1"/>
  <c r="F117" i="1"/>
  <c r="D116" i="1"/>
  <c r="F116" i="1" s="1"/>
  <c r="D120" i="1"/>
  <c r="F120" i="1" s="1"/>
  <c r="D118" i="1"/>
  <c r="F118" i="1" s="1"/>
  <c r="I47" i="1"/>
  <c r="K32" i="1"/>
  <c r="I56" i="1"/>
  <c r="J42" i="1"/>
  <c r="K100" i="1"/>
  <c r="J46" i="1"/>
  <c r="J40" i="1"/>
  <c r="I101" i="1"/>
  <c r="I27" i="1"/>
  <c r="J43" i="1"/>
  <c r="J52" i="1"/>
  <c r="K24" i="1"/>
  <c r="L99" i="1"/>
  <c r="I64" i="1"/>
  <c r="J59" i="1"/>
  <c r="K76" i="1"/>
  <c r="I32" i="1"/>
  <c r="K41" i="1"/>
  <c r="I22" i="1"/>
  <c r="K40" i="1"/>
  <c r="J22" i="1"/>
  <c r="J12" i="1"/>
  <c r="J41" i="1"/>
  <c r="I75" i="1"/>
  <c r="J31" i="1"/>
  <c r="K13" i="1"/>
  <c r="I24" i="1"/>
  <c r="J51" i="1"/>
  <c r="J70" i="1"/>
  <c r="K68" i="1"/>
  <c r="I46" i="1"/>
  <c r="I52" i="1"/>
  <c r="K22" i="1"/>
  <c r="I41" i="1"/>
  <c r="I76" i="1"/>
  <c r="K51" i="1"/>
  <c r="K26" i="1"/>
  <c r="K70" i="1"/>
  <c r="K49" i="1"/>
  <c r="I20" i="1"/>
  <c r="J20" i="1"/>
  <c r="K30" i="1"/>
  <c r="J78" i="1"/>
  <c r="K12" i="1"/>
  <c r="K29" i="1"/>
  <c r="J38" i="1"/>
  <c r="K43" i="1"/>
  <c r="K44" i="1"/>
  <c r="I45" i="1"/>
  <c r="J23" i="1"/>
  <c r="I77" i="1"/>
  <c r="J68" i="1"/>
  <c r="K52" i="1"/>
  <c r="J11" i="1"/>
  <c r="K53" i="1"/>
  <c r="J32" i="1"/>
  <c r="K98" i="1"/>
  <c r="I30" i="1"/>
  <c r="K28" i="1"/>
  <c r="I55" i="1"/>
  <c r="J39" i="1"/>
  <c r="I54" i="1"/>
  <c r="K38" i="1"/>
  <c r="K75" i="1"/>
  <c r="I5" i="1"/>
  <c r="J69" i="1"/>
  <c r="I25" i="1"/>
  <c r="K46" i="1"/>
  <c r="K31" i="1"/>
  <c r="L100" i="1"/>
  <c r="K54" i="1"/>
  <c r="I23" i="1"/>
  <c r="K50" i="1"/>
  <c r="I71" i="1"/>
  <c r="K25" i="1"/>
  <c r="J50" i="1"/>
  <c r="J24" i="1"/>
  <c r="J58" i="1"/>
  <c r="I26" i="1"/>
  <c r="J65" i="1"/>
  <c r="J49" i="1"/>
  <c r="K78" i="1"/>
  <c r="J67" i="1"/>
  <c r="K64" i="1"/>
  <c r="L101" i="1"/>
  <c r="I29" i="1"/>
  <c r="J47" i="1"/>
  <c r="I65" i="1"/>
  <c r="J54" i="1"/>
  <c r="J13" i="1"/>
  <c r="K19" i="1"/>
  <c r="J56" i="1"/>
  <c r="J66" i="1"/>
  <c r="K58" i="1"/>
  <c r="I44" i="1"/>
  <c r="J21" i="1"/>
  <c r="J44" i="1"/>
  <c r="I59" i="1"/>
  <c r="I57" i="1"/>
  <c r="I40" i="1"/>
  <c r="K27" i="1"/>
  <c r="I12" i="1"/>
  <c r="K67" i="1"/>
  <c r="I48" i="1"/>
  <c r="I67" i="1"/>
  <c r="J55" i="1"/>
  <c r="J25" i="1"/>
  <c r="K5" i="1"/>
  <c r="I98" i="1"/>
  <c r="K45" i="1"/>
  <c r="K20" i="1"/>
  <c r="I66" i="1"/>
  <c r="K56" i="1"/>
  <c r="L98" i="1"/>
  <c r="K97" i="1"/>
  <c r="I50" i="1"/>
  <c r="I38" i="1"/>
  <c r="I43" i="1"/>
  <c r="J53" i="1"/>
  <c r="J75" i="1"/>
  <c r="I78" i="1"/>
  <c r="J30" i="1"/>
  <c r="K71" i="1"/>
  <c r="I58" i="1"/>
  <c r="I100" i="1"/>
  <c r="I39" i="1"/>
  <c r="J57" i="1"/>
  <c r="J71" i="1"/>
  <c r="J48" i="1"/>
  <c r="I49" i="1"/>
  <c r="I42" i="1"/>
  <c r="J77" i="1"/>
  <c r="J19" i="1"/>
  <c r="K69" i="1"/>
  <c r="I69" i="1"/>
  <c r="J18" i="1"/>
  <c r="K11" i="1"/>
  <c r="I13" i="1"/>
  <c r="K77" i="1"/>
  <c r="I21" i="1"/>
  <c r="K99" i="1"/>
  <c r="K57" i="1"/>
  <c r="I70" i="1"/>
  <c r="L97" i="1"/>
  <c r="J64" i="1"/>
  <c r="I53" i="1"/>
  <c r="K55" i="1"/>
  <c r="J76" i="1"/>
  <c r="J29" i="1"/>
  <c r="K47" i="1"/>
  <c r="I31" i="1"/>
  <c r="K21" i="1"/>
  <c r="J27" i="1"/>
  <c r="I11" i="1"/>
  <c r="I51" i="1"/>
  <c r="I19" i="1"/>
  <c r="I68" i="1"/>
  <c r="I99" i="1"/>
  <c r="K48" i="1"/>
  <c r="J5" i="1"/>
  <c r="K42" i="1"/>
  <c r="K66" i="1"/>
  <c r="K18" i="1"/>
  <c r="J26" i="1"/>
  <c r="I18" i="1"/>
  <c r="K23" i="1"/>
  <c r="J28" i="1"/>
  <c r="K65" i="1"/>
  <c r="J45" i="1"/>
  <c r="K101" i="1"/>
  <c r="K39" i="1"/>
  <c r="K59" i="1"/>
  <c r="I28" i="1"/>
  <c r="G120" i="1" l="1"/>
  <c r="G116" i="1"/>
  <c r="G118" i="1"/>
  <c r="G119" i="1"/>
  <c r="G117" i="1"/>
  <c r="D99" i="1"/>
  <c r="D100" i="1"/>
  <c r="D98" i="1"/>
  <c r="D97" i="1"/>
  <c r="D101" i="1"/>
  <c r="N99" i="1"/>
  <c r="M99" i="1"/>
  <c r="D102" i="1" l="1"/>
  <c r="F6" i="1" l="1"/>
  <c r="B87" i="1" l="1"/>
  <c r="B86" i="1"/>
  <c r="B88" i="1"/>
  <c r="B89" i="1" s="1"/>
  <c r="B84" i="1"/>
  <c r="C84" i="1"/>
</calcChain>
</file>

<file path=xl/sharedStrings.xml><?xml version="1.0" encoding="utf-8"?>
<sst xmlns="http://schemas.openxmlformats.org/spreadsheetml/2006/main" count="3147" uniqueCount="199">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</sst>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00"/>
    <numFmt numFmtId="177" formatCode="0.00_ "/>
    <numFmt numFmtId="178" formatCode="###,###,##0.0000"/>
    <numFmt numFmtId="179" formatCode="#,##0_ 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</cellStyleXfs>
  <cellXfs count="6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</cellXfs>
  <cellStyles count="540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abSelected="1" workbookViewId="0">
      <selection activeCell="F47" sqref="F47"/>
    </sheetView>
  </sheetViews>
  <sheetFormatPr defaultRowHeight="14.4" x14ac:dyDescent="0.25"/>
  <cols>
    <col min="1" max="1" width="11.88671875" customWidth="1"/>
    <col min="3" max="3" width="11.44140625" customWidth="1"/>
    <col min="4" max="4" width="10.554687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tr">
        <f>[1]!s_div_progress(A5,"20161231")</f>
        <v>实施</v>
      </c>
      <c r="J5" s="44" t="str">
        <f>[1]!s_div_recorddate(A5,"2016/12/31")</f>
        <v>2017-03-28</v>
      </c>
      <c r="K5" s="44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tr">
        <f>[1]!s_div_progress(A11,"20161231")</f>
        <v>实施</v>
      </c>
      <c r="J11" s="49" t="str">
        <f>[1]!s_div_recorddate(A11,"2016/12/31")</f>
        <v>2017-05-08</v>
      </c>
      <c r="K11" s="49" t="str">
        <f>[1]!s_div_exdate(A11,"2016/12/31")</f>
        <v>2017-05-09</v>
      </c>
    </row>
    <row r="12" spans="1:12" s="12" customFormat="1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tr">
        <f>[1]!s_div_progress(A12,"20161231")</f>
        <v>实施</v>
      </c>
      <c r="J12" s="44" t="str">
        <f>[1]!s_div_recorddate(A12,"2016/12/31")</f>
        <v>2017-04-27</v>
      </c>
      <c r="K12" s="44" t="str">
        <f>[1]!s_div_exdate(A12,"2016/12/31")</f>
        <v>2017-04-28</v>
      </c>
      <c r="L12" s="13"/>
    </row>
    <row r="13" spans="1:12" s="12" customFormat="1" x14ac:dyDescent="0.25">
      <c r="A13" s="50" t="s">
        <v>180</v>
      </c>
      <c r="B13" s="50" t="s">
        <v>181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tr">
        <f>[1]!s_div_progress(A13,"20161231")</f>
        <v>实施</v>
      </c>
      <c r="J13" s="42" t="str">
        <f>[1]!s_div_recorddate(A13,"2016/12/31")</f>
        <v>2017-05-16</v>
      </c>
      <c r="K13" s="42" t="str">
        <f>[1]!s_div_exdate(A13,"2016/12/31")</f>
        <v>2017-05-17</v>
      </c>
      <c r="L13" s="13"/>
    </row>
    <row r="14" spans="1:12" x14ac:dyDescent="0.25">
      <c r="A14" s="1" t="s">
        <v>106</v>
      </c>
      <c r="F14" s="2">
        <f>SUM(F11:F13)</f>
        <v>2.7443</v>
      </c>
      <c r="H14" s="12"/>
      <c r="I14" s="9"/>
      <c r="J14" s="9"/>
      <c r="K14" s="9"/>
      <c r="L14" s="1"/>
    </row>
    <row r="15" spans="1:12" x14ac:dyDescent="0.25">
      <c r="I15" s="9"/>
      <c r="J15" s="9"/>
      <c r="K15" s="9"/>
      <c r="L15" s="1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s="9"/>
      <c r="J17" s="9"/>
      <c r="K17" s="9"/>
    </row>
    <row r="18" spans="1:11" s="12" customFormat="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tr">
        <f>[1]!s_div_progress(A18,"20161231")</f>
        <v>实施</v>
      </c>
      <c r="J18" s="42" t="str">
        <f>[1]!s_div_recorddate(A18,"2016/12/31")</f>
        <v>2017-05-24</v>
      </c>
      <c r="K18" s="42" t="str">
        <f>[1]!s_div_exdate(A18,"2016/12/31")</f>
        <v>2017-05-25</v>
      </c>
    </row>
    <row r="19" spans="1:11" s="12" customFormat="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tr">
        <f>[1]!s_div_progress(A19,"20161231")</f>
        <v>实施</v>
      </c>
      <c r="J19" s="60" t="str">
        <f>[1]!s_div_recorddate(A19,"2016/12/31")</f>
        <v>2017-06-05</v>
      </c>
      <c r="K19" s="60" t="str">
        <f>[1]!s_div_exdate(A19,"2016/12/31")</f>
        <v>2017-06-06</v>
      </c>
    </row>
    <row r="20" spans="1:11" s="12" customFormat="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tr">
        <f>[1]!s_div_progress(A20,"20161231")</f>
        <v>实施</v>
      </c>
      <c r="J20" s="49" t="str">
        <f>[1]!s_div_recorddate(A20,"2016/12/31")</f>
        <v>2017-06-05</v>
      </c>
      <c r="K20" s="49" t="str">
        <f>[1]!s_div_exdate(A20,"2016/12/31")</f>
        <v>2017-06-06</v>
      </c>
    </row>
    <row r="21" spans="1:11" s="12" customFormat="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tr">
        <f>[1]!s_div_progress(A21,"20161231")</f>
        <v>股东大会通过</v>
      </c>
      <c r="J21" s="42">
        <f>[1]!s_div_recorddate(A21,"2016/12/31")</f>
        <v>0</v>
      </c>
      <c r="K21" s="42">
        <f>[1]!s_div_exdate(A21,"2016/12/31")</f>
        <v>0</v>
      </c>
    </row>
    <row r="22" spans="1:11" s="12" customFormat="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tr">
        <f>[1]!s_div_progress(A22,"20161231")</f>
        <v>董事会预案</v>
      </c>
      <c r="J22" s="42">
        <f>[1]!s_div_recorddate(A22,"2016/12/31")</f>
        <v>0</v>
      </c>
      <c r="K22" s="42">
        <f>[1]!s_div_exdate(A22,"2016/12/31")</f>
        <v>0</v>
      </c>
    </row>
    <row r="23" spans="1:11" s="12" customFormat="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tr">
        <f>[1]!s_div_progress(A23,"20161231")</f>
        <v>实施</v>
      </c>
      <c r="J23" s="42" t="str">
        <f>[1]!s_div_recorddate(A23,"2016/12/31")</f>
        <v>2017-06-08</v>
      </c>
      <c r="K23" s="42" t="str">
        <f>[1]!s_div_exdate(A23,"2016/12/31")</f>
        <v>2017-06-09</v>
      </c>
    </row>
    <row r="24" spans="1:11" s="12" customFormat="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tr">
        <f>[1]!s_div_progress(A24,"20161231")</f>
        <v>实施</v>
      </c>
      <c r="J24" s="44" t="str">
        <f>[1]!s_div_recorddate(A24,"2016/12/31")</f>
        <v>2017-06-13</v>
      </c>
      <c r="K24" s="44" t="str">
        <f>[1]!s_div_exdate(A24,"2016/12/31")</f>
        <v>2017-06-14</v>
      </c>
    </row>
    <row r="25" spans="1:11" s="12" customFormat="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tr">
        <f>[1]!s_div_progress(A25,"20161231")</f>
        <v>实施</v>
      </c>
      <c r="J25" s="44" t="str">
        <f>[1]!s_div_recorddate(A25,"2016/12/31")</f>
        <v>2017-06-13</v>
      </c>
      <c r="K25" s="44" t="str">
        <f>[1]!s_div_exdate(A25,"2016/12/31")</f>
        <v>2017-06-14</v>
      </c>
    </row>
    <row r="26" spans="1:11" s="12" customFormat="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tr">
        <f>[1]!s_div_progress(A26,"20161231")</f>
        <v>实施</v>
      </c>
      <c r="J26" s="41" t="str">
        <f>[1]!s_div_recorddate(A26,"2016/12/31")</f>
        <v>2017-06-15</v>
      </c>
      <c r="K26" s="41" t="str">
        <f>[1]!s_div_exdate(A26,"2016/12/31")</f>
        <v>2017-06-16</v>
      </c>
    </row>
    <row r="27" spans="1:11" s="12" customFormat="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tr">
        <f>[1]!s_div_progress(A27,"20161231")</f>
        <v>实施</v>
      </c>
      <c r="J27" s="41" t="str">
        <f>[1]!s_div_recorddate(A27,"2016/12/31")</f>
        <v>2017-06-15</v>
      </c>
      <c r="K27" s="41" t="str">
        <f>[1]!s_div_exdate(A27,"2016/12/31")</f>
        <v>2017-06-16</v>
      </c>
    </row>
    <row r="28" spans="1:11" s="12" customFormat="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tr">
        <f>[1]!s_div_progress(A28,"20161231")</f>
        <v>实施</v>
      </c>
      <c r="J28" s="41" t="str">
        <f>[1]!s_div_recorddate(A28,"2016/12/31")</f>
        <v>2017-06-15</v>
      </c>
      <c r="K28" s="41" t="str">
        <f>[1]!s_div_exdate(A28,"2016/12/31")</f>
        <v>2017-06-16</v>
      </c>
    </row>
    <row r="29" spans="1:11" s="12" customFormat="1" x14ac:dyDescent="0.25">
      <c r="A29" s="22" t="s">
        <v>88</v>
      </c>
      <c r="B29" s="23" t="s">
        <v>89</v>
      </c>
      <c r="C29" s="23">
        <v>20170517</v>
      </c>
      <c r="D29" s="23">
        <v>20170518</v>
      </c>
      <c r="E29" s="23">
        <v>0.2</v>
      </c>
      <c r="F29" s="23">
        <v>0.2316</v>
      </c>
      <c r="G29" s="18" t="s">
        <v>126</v>
      </c>
      <c r="H29" s="24"/>
      <c r="I29" s="25" t="str">
        <f>[1]!s_div_progress(A29,"20161231")</f>
        <v>股东大会通过</v>
      </c>
      <c r="J29" s="26">
        <f>[1]!s_div_recorddate(A29,"2016/12/31")</f>
        <v>0</v>
      </c>
      <c r="K29" s="26">
        <f>[1]!s_div_exdate(A29,"2016/12/31")</f>
        <v>0</v>
      </c>
    </row>
    <row r="30" spans="1:11" s="12" customFormat="1" x14ac:dyDescent="0.25">
      <c r="A30" s="50" t="s">
        <v>135</v>
      </c>
      <c r="B30" s="50" t="s">
        <v>136</v>
      </c>
      <c r="C30" s="18">
        <v>20170518</v>
      </c>
      <c r="D30" s="18">
        <v>20170519</v>
      </c>
      <c r="E30" s="18">
        <v>0.15</v>
      </c>
      <c r="F30" s="18">
        <v>0.41249000000000002</v>
      </c>
      <c r="G30" s="18" t="s">
        <v>126</v>
      </c>
      <c r="H30" s="18"/>
      <c r="I30" s="16" t="str">
        <f>[1]!s_div_progress(A30,"20161231")</f>
        <v>董事会预案</v>
      </c>
      <c r="J30" s="18">
        <f>[1]!s_div_recorddate(A30,"2016/12/31")</f>
        <v>0</v>
      </c>
      <c r="K30" s="18">
        <f>[1]!s_div_exdate(A30,"2016/12/31")</f>
        <v>0</v>
      </c>
    </row>
    <row r="31" spans="1:11" s="12" customFormat="1" x14ac:dyDescent="0.25">
      <c r="A31" s="18" t="s">
        <v>139</v>
      </c>
      <c r="B31" s="18" t="s">
        <v>33</v>
      </c>
      <c r="C31" s="18">
        <v>20170529</v>
      </c>
      <c r="D31" s="18">
        <v>20170531</v>
      </c>
      <c r="E31" s="18">
        <v>0.20499999999999999</v>
      </c>
      <c r="F31" s="18">
        <v>0.34986899999999999</v>
      </c>
      <c r="G31" s="18" t="s">
        <v>112</v>
      </c>
      <c r="H31" s="18"/>
      <c r="I31" s="35" t="str">
        <f>[1]!s_div_progress(A31,"20161231")</f>
        <v>股东大会通过</v>
      </c>
      <c r="J31" s="18">
        <f>[1]!s_div_recorddate(A31,"2016/12/31")</f>
        <v>0</v>
      </c>
      <c r="K31" s="18">
        <f>[1]!s_div_exdate(A31,"2016/12/31")</f>
        <v>0</v>
      </c>
    </row>
    <row r="32" spans="1:11" x14ac:dyDescent="0.25">
      <c r="A32" s="18" t="s">
        <v>94</v>
      </c>
      <c r="B32" s="18" t="s">
        <v>95</v>
      </c>
      <c r="C32" s="18">
        <v>20170607</v>
      </c>
      <c r="D32" s="18">
        <v>20170608</v>
      </c>
      <c r="E32" s="18">
        <v>0.02</v>
      </c>
      <c r="F32" s="18">
        <v>5.8517E-2</v>
      </c>
      <c r="G32" s="18" t="s">
        <v>126</v>
      </c>
      <c r="H32" s="18"/>
      <c r="I32" s="16" t="str">
        <f>[1]!s_div_progress(A32,"20161231")</f>
        <v>股东大会通过</v>
      </c>
      <c r="J32" s="18">
        <f>[1]!s_div_recorddate(A32,"2016/12/31")</f>
        <v>0</v>
      </c>
      <c r="K32" s="18">
        <f>[1]!s_div_exdate(A32,"2016/12/31")</f>
        <v>0</v>
      </c>
    </row>
    <row r="34" spans="1:11" x14ac:dyDescent="0.25">
      <c r="A34" s="1" t="s">
        <v>106</v>
      </c>
      <c r="F34" s="2">
        <f>SUM(F18:F32)</f>
        <v>17.290475999999995</v>
      </c>
      <c r="I34" s="9"/>
      <c r="J34" s="9"/>
      <c r="K34" s="9"/>
    </row>
    <row r="35" spans="1:11" x14ac:dyDescent="0.25">
      <c r="A35" s="1"/>
      <c r="F35" s="3"/>
      <c r="I35" s="9"/>
      <c r="J35" s="9"/>
      <c r="K35" s="9"/>
    </row>
    <row r="36" spans="1:11" x14ac:dyDescent="0.25">
      <c r="A36" s="2" t="s">
        <v>107</v>
      </c>
      <c r="F36" s="3"/>
      <c r="I36" s="9"/>
      <c r="J36" s="9"/>
      <c r="K36" s="9"/>
    </row>
    <row r="37" spans="1:11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s="9"/>
      <c r="J37" s="9"/>
      <c r="K37" s="9"/>
    </row>
    <row r="38" spans="1:11" s="12" customFormat="1" x14ac:dyDescent="0.25">
      <c r="A38" s="18" t="s">
        <v>46</v>
      </c>
      <c r="B38" s="18" t="s">
        <v>47</v>
      </c>
      <c r="C38" s="18">
        <v>20170616</v>
      </c>
      <c r="D38" s="18">
        <v>20170619</v>
      </c>
      <c r="E38" s="18">
        <v>0.15</v>
      </c>
      <c r="F38" s="18">
        <v>0.279783</v>
      </c>
      <c r="G38" s="18" t="s">
        <v>126</v>
      </c>
      <c r="H38" s="18"/>
      <c r="I38" s="16" t="str">
        <f>[1]!s_div_progress(A38,"20161231")</f>
        <v>股东大会通过</v>
      </c>
      <c r="J38" s="18">
        <f>[1]!s_div_recorddate(A38,"2016/12/31")</f>
        <v>0</v>
      </c>
      <c r="K38" s="18">
        <f>[1]!s_div_exdate(A38,"2016/12/31")</f>
        <v>0</v>
      </c>
    </row>
    <row r="39" spans="1:11" s="12" customFormat="1" ht="15.6" x14ac:dyDescent="0.25">
      <c r="A39" s="17" t="s">
        <v>48</v>
      </c>
      <c r="B39" s="18" t="s">
        <v>49</v>
      </c>
      <c r="C39" s="18">
        <v>20170616</v>
      </c>
      <c r="D39" s="18">
        <v>20170619</v>
      </c>
      <c r="E39" s="18">
        <v>0.189</v>
      </c>
      <c r="F39" s="18">
        <v>0.25459999999999999</v>
      </c>
      <c r="G39" s="18" t="s">
        <v>112</v>
      </c>
      <c r="H39" s="21"/>
      <c r="I39" s="19" t="str">
        <f>[1]!s_div_progress(A39,"20161231")</f>
        <v>股东大会通过</v>
      </c>
      <c r="J39" s="16">
        <f>[1]!s_div_recorddate(A39,"2016/12/31")</f>
        <v>0</v>
      </c>
      <c r="K39" s="16">
        <f>[1]!s_div_exdate(A39,"2016/12/31")</f>
        <v>0</v>
      </c>
    </row>
    <row r="40" spans="1:11" s="12" customFormat="1" ht="15.6" x14ac:dyDescent="0.25">
      <c r="A40" s="4" t="s">
        <v>10</v>
      </c>
      <c r="B40" s="6" t="s">
        <v>11</v>
      </c>
      <c r="C40" s="6">
        <v>20170623</v>
      </c>
      <c r="D40" s="6">
        <v>20170626</v>
      </c>
      <c r="E40" s="6">
        <v>0.17</v>
      </c>
      <c r="F40" s="6">
        <v>1.0262</v>
      </c>
      <c r="G40" s="6" t="s">
        <v>112</v>
      </c>
      <c r="H40" s="21"/>
      <c r="I40" s="7" t="str">
        <f>[1]!s_div_progress(A40,"20161231")</f>
        <v>董事会预案</v>
      </c>
      <c r="J40" s="9">
        <f>[1]!s_div_recorddate(A40,"2016/12/31")</f>
        <v>0</v>
      </c>
      <c r="K40" s="9">
        <f>[1]!s_div_exdate(A40,"2016/12/31")</f>
        <v>0</v>
      </c>
    </row>
    <row r="41" spans="1:11" s="12" customFormat="1" x14ac:dyDescent="0.25">
      <c r="A41" s="17" t="s">
        <v>100</v>
      </c>
      <c r="B41" s="18" t="s">
        <v>101</v>
      </c>
      <c r="C41" s="18">
        <v>20170623</v>
      </c>
      <c r="D41" s="18">
        <v>20170626</v>
      </c>
      <c r="E41" s="18">
        <v>0.16800000000000001</v>
      </c>
      <c r="F41" s="18">
        <v>2.057194</v>
      </c>
      <c r="G41" s="6" t="s">
        <v>128</v>
      </c>
      <c r="H41" s="18"/>
      <c r="I41" s="31" t="str">
        <f>[1]!s_div_progress(A41,"20161231")</f>
        <v>董事会预案</v>
      </c>
      <c r="J41" s="32">
        <f>[1]!s_div_recorddate(A41,"2016/12/31")</f>
        <v>0</v>
      </c>
      <c r="K41" s="32">
        <f>[1]!s_div_exdate(A41,"2016/12/31")</f>
        <v>0</v>
      </c>
    </row>
    <row r="42" spans="1:11" s="12" customFormat="1" x14ac:dyDescent="0.25">
      <c r="A42" s="18" t="s">
        <v>123</v>
      </c>
      <c r="B42" s="18" t="s">
        <v>124</v>
      </c>
      <c r="C42" s="18">
        <v>20170623</v>
      </c>
      <c r="D42" s="18">
        <v>20170624</v>
      </c>
      <c r="E42" s="18">
        <v>0.16500000000000001</v>
      </c>
      <c r="F42" s="18">
        <v>2.3982610000000002</v>
      </c>
      <c r="G42" s="18" t="s">
        <v>126</v>
      </c>
      <c r="H42" s="18"/>
      <c r="I42" s="16" t="str">
        <f>[1]!s_div_progress(A42,"20161231")</f>
        <v>董事会预案</v>
      </c>
      <c r="J42" s="18">
        <f>[1]!s_div_recorddate(A42,"2016/12/31")</f>
        <v>0</v>
      </c>
      <c r="K42" s="18">
        <f>[1]!s_div_exdate(A42,"2016/12/31")</f>
        <v>0</v>
      </c>
    </row>
    <row r="43" spans="1:11" s="12" customFormat="1" x14ac:dyDescent="0.25">
      <c r="A43" s="17" t="s">
        <v>60</v>
      </c>
      <c r="B43" s="18" t="s">
        <v>61</v>
      </c>
      <c r="C43" s="18">
        <v>20170627</v>
      </c>
      <c r="D43" s="18">
        <v>20170628</v>
      </c>
      <c r="E43" s="18">
        <v>0.15</v>
      </c>
      <c r="F43" s="18">
        <v>0.288045</v>
      </c>
      <c r="G43" s="18" t="s">
        <v>126</v>
      </c>
      <c r="H43" s="18"/>
      <c r="I43" s="19" t="str">
        <f>[1]!s_div_progress(A43,"20161231")</f>
        <v>股东大会通过</v>
      </c>
      <c r="J43" s="16">
        <f>[1]!s_div_recorddate(A43,"2016/12/31")</f>
        <v>0</v>
      </c>
      <c r="K43" s="16">
        <f>[1]!s_div_exdate(A43,"2016/12/31")</f>
        <v>0</v>
      </c>
    </row>
    <row r="44" spans="1:11" s="12" customFormat="1" x14ac:dyDescent="0.25">
      <c r="A44" s="17" t="s">
        <v>90</v>
      </c>
      <c r="B44" s="17" t="s">
        <v>91</v>
      </c>
      <c r="C44" s="17">
        <v>20170629</v>
      </c>
      <c r="D44" s="17">
        <v>20170630</v>
      </c>
      <c r="E44" s="17">
        <v>0.19439999999999999</v>
      </c>
      <c r="F44" s="17">
        <v>0.16950000000000001</v>
      </c>
      <c r="G44" s="18" t="s">
        <v>112</v>
      </c>
      <c r="H44" s="17"/>
      <c r="I44" s="20" t="str">
        <f>[1]!s_div_progress(A44,"20161231")</f>
        <v>董事会预案</v>
      </c>
      <c r="J44" s="17">
        <f>[1]!s_div_recorddate(A44,"2016/12/31")</f>
        <v>0</v>
      </c>
      <c r="K44" s="17">
        <f>[1]!s_div_exdate(A44,"2016/12/31")</f>
        <v>0</v>
      </c>
    </row>
    <row r="45" spans="1:11" x14ac:dyDescent="0.25">
      <c r="A45" s="18" t="s">
        <v>12</v>
      </c>
      <c r="B45" s="18" t="s">
        <v>13</v>
      </c>
      <c r="C45" s="18">
        <v>20170630</v>
      </c>
      <c r="D45" s="18">
        <v>20170631</v>
      </c>
      <c r="E45" s="18">
        <v>0.1</v>
      </c>
      <c r="F45" s="18">
        <v>0.18887799999999999</v>
      </c>
      <c r="G45" s="18" t="s">
        <v>126</v>
      </c>
      <c r="H45" s="18"/>
      <c r="I45" s="16" t="str">
        <f>[1]!s_div_progress(A45,"20161231")</f>
        <v>董事会预案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17" t="s">
        <v>34</v>
      </c>
      <c r="B46" s="18" t="s">
        <v>35</v>
      </c>
      <c r="C46" s="18">
        <v>20170630</v>
      </c>
      <c r="D46" s="18">
        <v>20170703</v>
      </c>
      <c r="E46" s="18">
        <v>6.7869999999999999</v>
      </c>
      <c r="F46" s="18">
        <v>2.005763</v>
      </c>
      <c r="G46" s="18" t="s">
        <v>112</v>
      </c>
      <c r="H46" s="18"/>
      <c r="I46" s="34" t="str">
        <f>[1]!s_div_progress(A46,"20161231")</f>
        <v>股东大会通过</v>
      </c>
      <c r="J46" s="16">
        <f>[1]!s_div_recorddate(A46,"2016/12/31")</f>
        <v>0</v>
      </c>
      <c r="K46" s="16">
        <f>[1]!s_div_exdate(A46,"2016/12/31")</f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6">
        <v>2.97</v>
      </c>
      <c r="F47" s="6">
        <v>3.3755000000000002</v>
      </c>
      <c r="G47" s="6" t="s">
        <v>112</v>
      </c>
      <c r="I47" s="7" t="str">
        <f>[1]!s_div_progress(A47,"20161231")</f>
        <v>董事会预案</v>
      </c>
      <c r="J47" s="9">
        <f>[1]!s_div_recorddate(A47,"2016/12/31")</f>
        <v>0</v>
      </c>
      <c r="K47" s="9">
        <f>[1]!s_div_exdate(A47,"2016/12/31")</f>
        <v>0</v>
      </c>
    </row>
    <row r="48" spans="1:11" x14ac:dyDescent="0.25">
      <c r="A48" s="4" t="s">
        <v>66</v>
      </c>
      <c r="B48" s="6" t="s">
        <v>67</v>
      </c>
      <c r="C48" s="6">
        <v>20170704</v>
      </c>
      <c r="D48" s="6">
        <v>20170705</v>
      </c>
      <c r="E48" s="6">
        <v>0.55000000000000004</v>
      </c>
      <c r="F48" s="6">
        <v>3.4405999999999999</v>
      </c>
      <c r="G48" s="6" t="s">
        <v>112</v>
      </c>
      <c r="I48" s="7" t="str">
        <f>[1]!s_div_progress(A48,"20161231")</f>
        <v>董事会预案</v>
      </c>
      <c r="J48" s="9">
        <f>[1]!s_div_recorddate(A48,"2016/12/31")</f>
        <v>0</v>
      </c>
      <c r="K48" s="9">
        <f>[1]!s_div_exdate(A48,"2016/12/31")</f>
        <v>0</v>
      </c>
    </row>
    <row r="49" spans="1:11" x14ac:dyDescent="0.25">
      <c r="A49" s="18" t="s">
        <v>22</v>
      </c>
      <c r="B49" s="18" t="s">
        <v>23</v>
      </c>
      <c r="C49" s="18">
        <v>20170706</v>
      </c>
      <c r="D49" s="18">
        <v>20170707</v>
      </c>
      <c r="E49" s="18">
        <v>0.25</v>
      </c>
      <c r="F49" s="18">
        <v>0.23519999999999999</v>
      </c>
      <c r="G49" s="18" t="s">
        <v>112</v>
      </c>
      <c r="H49" s="18"/>
      <c r="I49" s="34" t="str">
        <f>[1]!s_div_progress(A49,"20161231")</f>
        <v>股东大会通过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45" t="s">
        <v>50</v>
      </c>
      <c r="B50" s="46" t="s">
        <v>51</v>
      </c>
      <c r="C50" s="46">
        <v>20170706</v>
      </c>
      <c r="D50" s="46">
        <v>20170707</v>
      </c>
      <c r="E50" s="46">
        <v>0.25</v>
      </c>
      <c r="F50" s="46">
        <v>0.83879199999999998</v>
      </c>
      <c r="G50" s="46" t="s">
        <v>126</v>
      </c>
      <c r="H50" s="46"/>
      <c r="I50" s="47" t="str">
        <f>[1]!s_div_progress(A50,"20161231")</f>
        <v>股东大会通过</v>
      </c>
      <c r="J50" s="48">
        <f>[1]!s_div_recorddate(A50,"2016/12/31")</f>
        <v>0</v>
      </c>
      <c r="K50" s="48">
        <f>[1]!s_div_exdate(A50,"2016/12/31")</f>
        <v>0</v>
      </c>
    </row>
    <row r="51" spans="1:11" x14ac:dyDescent="0.25">
      <c r="A51" s="17" t="s">
        <v>64</v>
      </c>
      <c r="B51" s="17" t="s">
        <v>65</v>
      </c>
      <c r="C51" s="17">
        <v>20170706</v>
      </c>
      <c r="D51" s="17">
        <v>20170707</v>
      </c>
      <c r="E51" s="17">
        <v>0.17</v>
      </c>
      <c r="F51" s="17">
        <v>3.7248000000000001</v>
      </c>
      <c r="G51" s="18" t="s">
        <v>112</v>
      </c>
      <c r="H51" s="17"/>
      <c r="I51" s="20" t="str">
        <f>[1]!s_div_progress(A51,"20161231")</f>
        <v>董事会预案</v>
      </c>
      <c r="J51" s="17">
        <f>[1]!s_div_recorddate(A51,"2016/12/31")</f>
        <v>0</v>
      </c>
      <c r="K51" s="17">
        <f>[1]!s_div_exdate(A51,"2016/12/31")</f>
        <v>0</v>
      </c>
    </row>
    <row r="52" spans="1:11" x14ac:dyDescent="0.25">
      <c r="A52" s="18" t="s">
        <v>76</v>
      </c>
      <c r="B52" s="18" t="s">
        <v>77</v>
      </c>
      <c r="C52" s="18">
        <v>20170707</v>
      </c>
      <c r="D52" s="18">
        <v>20170710</v>
      </c>
      <c r="E52" s="18">
        <v>0.23430000000000001</v>
      </c>
      <c r="F52" s="18">
        <v>2.8348520000000001</v>
      </c>
      <c r="G52" s="18" t="s">
        <v>126</v>
      </c>
      <c r="H52" s="18"/>
      <c r="I52" s="16" t="str">
        <f>[1]!s_div_progress(A52,"20161231")</f>
        <v>董事会预案</v>
      </c>
      <c r="J52" s="18">
        <f>[1]!s_div_recorddate(A52,"2016/12/31")</f>
        <v>0</v>
      </c>
      <c r="K52" s="18">
        <f>[1]!s_div_exdate(A52,"2016/12/31")</f>
        <v>0</v>
      </c>
    </row>
    <row r="53" spans="1:11" x14ac:dyDescent="0.2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tr">
        <f>[1]!s_div_progress(A53,"20161231")</f>
        <v>股东大会通过</v>
      </c>
      <c r="J53" s="17">
        <f>[1]!s_div_recorddate(A53,"2016/12/31")</f>
        <v>0</v>
      </c>
      <c r="K53" s="17">
        <f>[1]!s_div_exdate(A53,"2016/12/31")</f>
        <v>0</v>
      </c>
    </row>
    <row r="54" spans="1:11" x14ac:dyDescent="0.25">
      <c r="A54" s="17" t="s">
        <v>68</v>
      </c>
      <c r="B54" s="17" t="s">
        <v>69</v>
      </c>
      <c r="C54" s="17">
        <v>20170712</v>
      </c>
      <c r="D54" s="17">
        <v>20170713</v>
      </c>
      <c r="E54" s="17">
        <v>0.27150000000000002</v>
      </c>
      <c r="F54" s="17">
        <v>4.3476999999999997</v>
      </c>
      <c r="G54" s="18" t="s">
        <v>112</v>
      </c>
      <c r="H54" s="17"/>
      <c r="I54" s="20" t="str">
        <f>[1]!s_div_progress(A54,"20161231")</f>
        <v>董事会预案</v>
      </c>
      <c r="J54" s="17">
        <f>[1]!s_div_recorddate(A54,"2016/12/31")</f>
        <v>0</v>
      </c>
      <c r="K54" s="17">
        <f>[1]!s_div_exdate(A54,"2016/12/31")</f>
        <v>0</v>
      </c>
    </row>
    <row r="55" spans="1:11" x14ac:dyDescent="0.25">
      <c r="A55" s="18" t="s">
        <v>92</v>
      </c>
      <c r="B55" s="18" t="s">
        <v>93</v>
      </c>
      <c r="C55" s="18">
        <v>20170712</v>
      </c>
      <c r="D55" s="18">
        <v>20170713</v>
      </c>
      <c r="E55" s="18">
        <v>9.8000000000000004E-2</v>
      </c>
      <c r="F55" s="18">
        <v>0.91089699999999996</v>
      </c>
      <c r="G55" s="18" t="s">
        <v>126</v>
      </c>
      <c r="H55" s="18"/>
      <c r="I55" s="16" t="str">
        <f>[1]!s_div_progress(A55,"20161231")</f>
        <v>董事会预案</v>
      </c>
      <c r="J55" s="18">
        <f>[1]!s_div_recorddate(A55,"2016/12/31")</f>
        <v>0</v>
      </c>
      <c r="K55" s="18">
        <f>[1]!s_div_exdate(A55,"2016/12/31")</f>
        <v>0</v>
      </c>
    </row>
    <row r="56" spans="1:11" x14ac:dyDescent="0.25">
      <c r="A56" s="45" t="s">
        <v>98</v>
      </c>
      <c r="B56" s="46" t="s">
        <v>99</v>
      </c>
      <c r="C56" s="46">
        <v>20170712</v>
      </c>
      <c r="D56" s="46">
        <v>20170713</v>
      </c>
      <c r="E56" s="46">
        <v>0.11</v>
      </c>
      <c r="F56" s="46">
        <v>0.28001500000000001</v>
      </c>
      <c r="G56" s="46" t="s">
        <v>126</v>
      </c>
      <c r="H56" s="46"/>
      <c r="I56" s="47" t="str">
        <f>[1]!s_div_progress(A56,"20161231")</f>
        <v>股东大会通过</v>
      </c>
      <c r="J56" s="48">
        <f>[1]!s_div_recorddate(A56,"2016/12/31")</f>
        <v>0</v>
      </c>
      <c r="K56" s="48">
        <f>[1]!s_div_exdate(A56,"2016/12/31")</f>
        <v>0</v>
      </c>
    </row>
    <row r="57" spans="1:11" x14ac:dyDescent="0.25">
      <c r="A57" s="45" t="s">
        <v>30</v>
      </c>
      <c r="B57" s="45" t="s">
        <v>31</v>
      </c>
      <c r="C57" s="45">
        <v>20170714</v>
      </c>
      <c r="D57" s="45">
        <v>20170717</v>
      </c>
      <c r="E57" s="45">
        <v>9.1000000000000004E-3</v>
      </c>
      <c r="F57" s="45">
        <v>7.7499999999999999E-3</v>
      </c>
      <c r="G57" s="6" t="s">
        <v>112</v>
      </c>
      <c r="H57" s="45"/>
      <c r="I57" s="34" t="str">
        <f>[1]!s_div_progress(A57,"20161231")</f>
        <v>股东大会通过</v>
      </c>
      <c r="J57" s="48">
        <f>[1]!s_div_recorddate(A57,"2016/12/31")</f>
        <v>0</v>
      </c>
      <c r="K57" s="48">
        <f>[1]!s_div_exdate(A57,"2016/12/31")</f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3" t="str">
        <f>[1]!s_div_progress(A58,"20161231")</f>
        <v>股东大会通过</v>
      </c>
      <c r="J58" s="4">
        <f>[1]!s_div_recorddate(A58,"2016/12/31")</f>
        <v>0</v>
      </c>
      <c r="K58" s="4">
        <f>[1]!s_div_exdate(A58,"2016/12/31")</f>
        <v>0</v>
      </c>
    </row>
    <row r="59" spans="1:11" x14ac:dyDescent="0.25">
      <c r="A59" s="18" t="s">
        <v>58</v>
      </c>
      <c r="B59" s="18" t="s">
        <v>59</v>
      </c>
      <c r="C59" s="18">
        <v>20170718</v>
      </c>
      <c r="D59" s="18">
        <v>20170719</v>
      </c>
      <c r="E59" s="18">
        <v>0.16</v>
      </c>
      <c r="F59" s="18">
        <v>0.42698999999999998</v>
      </c>
      <c r="G59" s="18" t="s">
        <v>126</v>
      </c>
      <c r="H59" s="18"/>
      <c r="I59" s="16" t="str">
        <f>[1]!s_div_progress(A59,"20161231")</f>
        <v>董事会预案</v>
      </c>
      <c r="J59" s="18">
        <f>[1]!s_div_recorddate(A59,"2016/12/31")</f>
        <v>0</v>
      </c>
      <c r="K59" s="18">
        <f>[1]!s_div_exdate(A59,"2016/12/31")</f>
        <v>0</v>
      </c>
    </row>
    <row r="60" spans="1:11" x14ac:dyDescent="0.25">
      <c r="A60" s="1" t="s">
        <v>106</v>
      </c>
      <c r="F60" s="2">
        <f>SUM(F38:F59)</f>
        <v>31.964653999999999</v>
      </c>
      <c r="I60" s="9"/>
      <c r="J60" s="9"/>
      <c r="K60" s="9"/>
    </row>
    <row r="61" spans="1:11" x14ac:dyDescent="0.25">
      <c r="I61" s="9"/>
      <c r="J61" s="9"/>
      <c r="K61" s="9"/>
    </row>
    <row r="62" spans="1:11" x14ac:dyDescent="0.25">
      <c r="A62" s="2" t="s">
        <v>108</v>
      </c>
      <c r="I62" s="9"/>
      <c r="J62" s="9"/>
      <c r="K62" s="9"/>
    </row>
    <row r="63" spans="1:11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I63" s="9"/>
      <c r="J63" s="9"/>
      <c r="K63" s="9"/>
    </row>
    <row r="64" spans="1:11" s="12" customFormat="1" x14ac:dyDescent="0.25">
      <c r="A64" s="51" t="s">
        <v>102</v>
      </c>
      <c r="B64" s="50" t="s">
        <v>103</v>
      </c>
      <c r="C64" s="6">
        <v>20170724</v>
      </c>
      <c r="D64" s="6">
        <v>20170725</v>
      </c>
      <c r="E64" s="6">
        <v>0.215</v>
      </c>
      <c r="F64" s="6">
        <v>0.39</v>
      </c>
      <c r="G64" s="6" t="s">
        <v>112</v>
      </c>
      <c r="H64"/>
      <c r="I64" s="7" t="str">
        <f>[1]!s_div_progress(A64,"20161231")</f>
        <v>股东大会通过</v>
      </c>
      <c r="J64" s="9">
        <f>[1]!s_div_recorddate(A64,"2016/12/31")</f>
        <v>0</v>
      </c>
      <c r="K64" s="9">
        <f>[1]!s_div_exdate(A64,"2016/12/31")</f>
        <v>0</v>
      </c>
    </row>
    <row r="65" spans="1:11" s="12" customFormat="1" x14ac:dyDescent="0.25">
      <c r="A65" s="51" t="s">
        <v>38</v>
      </c>
      <c r="B65" s="51" t="s">
        <v>39</v>
      </c>
      <c r="C65" s="45">
        <v>20170726</v>
      </c>
      <c r="D65" s="45">
        <v>20170727</v>
      </c>
      <c r="E65" s="45">
        <v>0.34</v>
      </c>
      <c r="F65" s="45">
        <v>0.26057000000000002</v>
      </c>
      <c r="G65" s="6" t="s">
        <v>112</v>
      </c>
      <c r="H65" s="45"/>
      <c r="I65" s="47" t="str">
        <f>[1]!s_div_progress(A65,"20161231")</f>
        <v>董事会预案</v>
      </c>
      <c r="J65" s="48">
        <f>[1]!s_div_recorddate(A65,"2016/12/31")</f>
        <v>0</v>
      </c>
      <c r="K65" s="48">
        <f>[1]!s_div_exdate(A65,"2016/12/31")</f>
        <v>0</v>
      </c>
    </row>
    <row r="66" spans="1:11" x14ac:dyDescent="0.25">
      <c r="A66" s="18" t="s">
        <v>84</v>
      </c>
      <c r="B66" s="18" t="s">
        <v>85</v>
      </c>
      <c r="C66" s="18">
        <v>20170804</v>
      </c>
      <c r="D66" s="18">
        <v>20170807</v>
      </c>
      <c r="E66" s="18">
        <v>0.5</v>
      </c>
      <c r="F66" s="18">
        <v>1.0121</v>
      </c>
      <c r="G66" s="18" t="s">
        <v>126</v>
      </c>
      <c r="H66" s="18"/>
      <c r="I66" s="16" t="str">
        <f>[1]!s_div_progress(A66,"20161231")</f>
        <v>董事会预案</v>
      </c>
      <c r="J66" s="18">
        <f>[1]!s_div_recorddate(A66,"2016/12/31")</f>
        <v>0</v>
      </c>
      <c r="K66" s="18">
        <f>[1]!s_div_exdate(A66,"2016/12/31")</f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3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3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3" t="str">
        <f>[1]!s_div_progress(A69,"20161231")</f>
        <v>股东大会通过</v>
      </c>
      <c r="J69" s="4">
        <f>[1]!s_div_recorddate(A69,"2016/12/31")</f>
        <v>0</v>
      </c>
      <c r="K69" s="4">
        <f>[1]!s_div_exdate(A69,"2016/12/31")</f>
        <v>0</v>
      </c>
    </row>
    <row r="70" spans="1:11" x14ac:dyDescent="0.25">
      <c r="A70" s="18" t="s">
        <v>74</v>
      </c>
      <c r="B70" s="18" t="s">
        <v>75</v>
      </c>
      <c r="C70" s="18">
        <v>20170811</v>
      </c>
      <c r="D70" s="18">
        <v>20170814</v>
      </c>
      <c r="E70" s="18">
        <v>8.7999999999999995E-2</v>
      </c>
      <c r="F70" s="18">
        <v>0.37609999999999999</v>
      </c>
      <c r="G70" s="18" t="s">
        <v>126</v>
      </c>
      <c r="H70" s="18"/>
      <c r="I70" s="16" t="str">
        <f>[1]!s_div_progress(A70,"20161231")</f>
        <v>董事会预案</v>
      </c>
      <c r="J70" s="18">
        <f>[1]!s_div_recorddate(A70,"2016/12/31")</f>
        <v>0</v>
      </c>
      <c r="K70" s="18">
        <f>[1]!s_div_exdate(A70,"2016/12/31")</f>
        <v>0</v>
      </c>
    </row>
    <row r="71" spans="1:11" x14ac:dyDescent="0.25">
      <c r="A71" s="4" t="s">
        <v>14</v>
      </c>
      <c r="B71" s="6" t="s">
        <v>15</v>
      </c>
      <c r="C71" s="6">
        <v>20170818</v>
      </c>
      <c r="D71" s="6">
        <v>20170821</v>
      </c>
      <c r="E71" s="6">
        <v>0.35</v>
      </c>
      <c r="F71" s="6">
        <v>1.63</v>
      </c>
      <c r="G71" s="6" t="s">
        <v>112</v>
      </c>
      <c r="I71" s="7" t="str">
        <f>[1]!s_div_progress(A71,"20161231")</f>
        <v>董事会预案</v>
      </c>
      <c r="J71" s="9">
        <f>[1]!s_div_recorddate(A71,"2016/12/31")</f>
        <v>0</v>
      </c>
      <c r="K71" s="9">
        <f>[1]!s_div_exdate(A71,"2016/12/31")</f>
        <v>0</v>
      </c>
    </row>
    <row r="72" spans="1:11" x14ac:dyDescent="0.25">
      <c r="A72" s="1" t="s">
        <v>106</v>
      </c>
      <c r="F72" s="2">
        <f>SUM(F66:F71)</f>
        <v>5.7286000000000001</v>
      </c>
      <c r="I72" s="9"/>
      <c r="J72" s="9"/>
      <c r="K72" s="9"/>
    </row>
    <row r="73" spans="1:11" x14ac:dyDescent="0.25">
      <c r="I73" s="9"/>
      <c r="J73" s="9"/>
      <c r="K73" s="9"/>
    </row>
    <row r="74" spans="1:11" x14ac:dyDescent="0.25">
      <c r="A74" s="2" t="s">
        <v>109</v>
      </c>
      <c r="I74" s="9"/>
      <c r="J74" s="9"/>
      <c r="K74" s="9"/>
    </row>
    <row r="75" spans="1:11" x14ac:dyDescent="0.25">
      <c r="A75" s="16" t="s">
        <v>10</v>
      </c>
      <c r="B75" s="16" t="s">
        <v>11</v>
      </c>
      <c r="C75" s="16">
        <v>20170920</v>
      </c>
      <c r="D75" s="16">
        <v>20170921</v>
      </c>
      <c r="E75" s="16">
        <v>0.12690000000000001</v>
      </c>
      <c r="F75" s="16">
        <v>0.7661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6" t="s">
        <v>94</v>
      </c>
      <c r="B76" s="16" t="s">
        <v>95</v>
      </c>
      <c r="C76" s="16">
        <v>20170920</v>
      </c>
      <c r="D76" s="16">
        <v>20170921</v>
      </c>
      <c r="E76" s="16">
        <v>3.5000000000000001E-3</v>
      </c>
      <c r="F76" s="16">
        <v>9.7000000000000003E-3</v>
      </c>
      <c r="G76" s="16" t="s">
        <v>9</v>
      </c>
      <c r="H76" s="16"/>
      <c r="I76" s="16" t="str">
        <f>[1]!s_div_progress(A76,"20161231")</f>
        <v>股东大会通过</v>
      </c>
      <c r="J76" s="16">
        <f>[1]!s_div_recorddate(A76,"2016/12/31")</f>
        <v>0</v>
      </c>
      <c r="K76" s="16">
        <f>[1]!s_div_exdate(A76,"2016/12/31")</f>
        <v>0</v>
      </c>
    </row>
    <row r="77" spans="1:11" x14ac:dyDescent="0.25">
      <c r="A77" s="18" t="s">
        <v>48</v>
      </c>
      <c r="B77" s="18" t="s">
        <v>49</v>
      </c>
      <c r="C77" s="18">
        <v>20170928</v>
      </c>
      <c r="D77" s="18">
        <v>20170929</v>
      </c>
      <c r="E77" s="18">
        <v>7.9600000000000004E-2</v>
      </c>
      <c r="F77" s="18">
        <v>0.10979999999999999</v>
      </c>
      <c r="G77" s="18" t="s">
        <v>9</v>
      </c>
      <c r="H77" s="18"/>
      <c r="I77" s="16" t="str">
        <f>[1]!s_div_progress(A77,"20161231")</f>
        <v>股东大会通过</v>
      </c>
      <c r="J77" s="18">
        <f>[1]!s_div_recorddate(A77,"2016/12/31")</f>
        <v>0</v>
      </c>
      <c r="K77" s="18">
        <f>[1]!s_div_exdate(A77,"2016/12/31")</f>
        <v>0</v>
      </c>
    </row>
    <row r="78" spans="1:11" s="12" customFormat="1" x14ac:dyDescent="0.25">
      <c r="A78" s="18" t="s">
        <v>123</v>
      </c>
      <c r="B78" s="18" t="s">
        <v>124</v>
      </c>
      <c r="C78" s="18">
        <v>20170830</v>
      </c>
      <c r="D78" s="18">
        <v>20170926</v>
      </c>
      <c r="E78" s="18">
        <v>0.11</v>
      </c>
      <c r="F78" s="18">
        <v>1.3920999999999999</v>
      </c>
      <c r="G78" s="18" t="s">
        <v>9</v>
      </c>
      <c r="H78" s="18"/>
      <c r="I78" s="16" t="str">
        <f>[1]!s_div_progress(A78,"20161231")</f>
        <v>董事会预案</v>
      </c>
      <c r="J78" s="18">
        <f>[1]!s_div_progress(B78,"20161231")</f>
        <v>0</v>
      </c>
      <c r="K78" s="18">
        <f>[1]!s_div_progress(C78,"20161231")</f>
        <v>0</v>
      </c>
    </row>
    <row r="79" spans="1:11" x14ac:dyDescent="0.25">
      <c r="A79" s="1" t="s">
        <v>106</v>
      </c>
      <c r="F79" s="2">
        <f>SUM(F75:F78)</f>
        <v>2.2776999999999998</v>
      </c>
    </row>
    <row r="83" spans="1:12" x14ac:dyDescent="0.25">
      <c r="A83" s="1" t="s">
        <v>110</v>
      </c>
      <c r="B83" s="1" t="s">
        <v>111</v>
      </c>
      <c r="C83" s="39" t="s">
        <v>141</v>
      </c>
    </row>
    <row r="84" spans="1:12" x14ac:dyDescent="0.25">
      <c r="A84" s="1" t="s">
        <v>115</v>
      </c>
      <c r="B84">
        <f>$F$6</f>
        <v>1.0547</v>
      </c>
      <c r="C84" s="12">
        <f>$F$6</f>
        <v>1.0547</v>
      </c>
    </row>
    <row r="85" spans="1:12" x14ac:dyDescent="0.25">
      <c r="A85" s="1" t="s">
        <v>116</v>
      </c>
      <c r="B85" s="12">
        <f>$F$5+$F$12+$F$11+$F$13</f>
        <v>3.7989999999999999</v>
      </c>
      <c r="C85" s="12">
        <f>$F$5+$F$12+$F$11+$F$13</f>
        <v>3.7989999999999999</v>
      </c>
    </row>
    <row r="86" spans="1:12" x14ac:dyDescent="0.25">
      <c r="A86" s="1" t="s">
        <v>117</v>
      </c>
      <c r="B86">
        <f>$F$6+$F$14+$F$34</f>
        <v>21.089475999999994</v>
      </c>
      <c r="C86" s="12">
        <f>$F$5+$F$12+$F$11+$F$13+SUM($F$18:$F$25)</f>
        <v>15.150700000000001</v>
      </c>
    </row>
    <row r="87" spans="1:12" s="12" customFormat="1" x14ac:dyDescent="0.25">
      <c r="A87" s="13" t="s">
        <v>188</v>
      </c>
      <c r="B87" s="12">
        <f>F6+F14+F34+F60</f>
        <v>53.054129999999994</v>
      </c>
      <c r="C87" s="12">
        <f>$F$5+$F$12+$F$11+$F$13+SUM($F$18:$F$25)</f>
        <v>15.150700000000001</v>
      </c>
    </row>
    <row r="88" spans="1:12" x14ac:dyDescent="0.25">
      <c r="A88" s="1" t="s">
        <v>118</v>
      </c>
      <c r="B88">
        <f>$F$6+$F$14+$F$34+$F$60+$F$72+$F$79</f>
        <v>61.060429999999997</v>
      </c>
      <c r="C88" s="12">
        <f>$F$5+$F$12+$F$11+$F$13+SUM($F$18:$F$25)</f>
        <v>15.150700000000001</v>
      </c>
    </row>
    <row r="89" spans="1:12" x14ac:dyDescent="0.25">
      <c r="A89" s="13" t="s">
        <v>140</v>
      </c>
      <c r="B89" s="12">
        <f>B88</f>
        <v>61.060429999999997</v>
      </c>
      <c r="C89" s="12">
        <f>$F$5+$F$12+$F$11+$F$13+SUM($F$18:$F$25)</f>
        <v>15.150700000000001</v>
      </c>
    </row>
    <row r="90" spans="1:12" x14ac:dyDescent="0.25">
      <c r="A90" s="13"/>
      <c r="B90" s="12"/>
    </row>
    <row r="91" spans="1:12" x14ac:dyDescent="0.25">
      <c r="A91" s="11"/>
      <c r="B91" s="10"/>
    </row>
    <row r="92" spans="1:12" x14ac:dyDescent="0.25">
      <c r="A92" s="11"/>
      <c r="B92" s="10"/>
    </row>
    <row r="94" spans="1:12" x14ac:dyDescent="0.25">
      <c r="A94" t="s">
        <v>146</v>
      </c>
    </row>
    <row r="95" spans="1:12" x14ac:dyDescent="0.25">
      <c r="A95" t="s">
        <v>147</v>
      </c>
    </row>
    <row r="96" spans="1:12" x14ac:dyDescent="0.25">
      <c r="B96" s="9" t="s">
        <v>0</v>
      </c>
      <c r="C96" s="9" t="s">
        <v>1</v>
      </c>
      <c r="D96" t="s">
        <v>161</v>
      </c>
      <c r="E96" t="s">
        <v>162</v>
      </c>
      <c r="F96" t="s">
        <v>163</v>
      </c>
      <c r="G96" t="s">
        <v>164</v>
      </c>
      <c r="H96" t="s">
        <v>165</v>
      </c>
      <c r="I96" t="s">
        <v>166</v>
      </c>
      <c r="J96" t="s">
        <v>171</v>
      </c>
      <c r="K96" t="s">
        <v>172</v>
      </c>
      <c r="L96" t="s">
        <v>176</v>
      </c>
    </row>
    <row r="97" spans="1:14" x14ac:dyDescent="0.25">
      <c r="B97" s="9" t="s">
        <v>167</v>
      </c>
      <c r="C97" s="9" t="s">
        <v>148</v>
      </c>
      <c r="D97">
        <f>I97*G97/100*H97/K97</f>
        <v>2.3916640463682898E-3</v>
      </c>
      <c r="E97" s="12">
        <v>20160517</v>
      </c>
      <c r="F97">
        <v>908</v>
      </c>
      <c r="G97">
        <v>5.7529251252096134E-3</v>
      </c>
      <c r="H97">
        <v>0.66</v>
      </c>
      <c r="I97" s="53">
        <f>[1]!s_dq_close("000016.SH",J97,1)</f>
        <v>2335.6471999999999</v>
      </c>
      <c r="J97">
        <v>20170420</v>
      </c>
      <c r="K97" s="53">
        <f>[1]!s_dq_close(B97,J97,1)</f>
        <v>37.08</v>
      </c>
      <c r="L97" s="16" t="str">
        <f>[1]!s_div_progress(B97,"20161231")</f>
        <v>实施</v>
      </c>
    </row>
    <row r="98" spans="1:14" x14ac:dyDescent="0.25">
      <c r="B98" s="9" t="s">
        <v>168</v>
      </c>
      <c r="C98" s="9" t="s">
        <v>149</v>
      </c>
      <c r="D98" s="12">
        <f t="shared" ref="D98:D101" si="0">I98*G98/100*H98/K98</f>
        <v>5.5695271197894443E-3</v>
      </c>
      <c r="E98" s="12">
        <v>20160629</v>
      </c>
      <c r="F98">
        <v>888</v>
      </c>
      <c r="G98">
        <v>7.1069790405038418E-3</v>
      </c>
      <c r="H98">
        <v>0.25</v>
      </c>
      <c r="I98" s="52">
        <f>[1]!s_dq_close("000016.SH",J98,1)</f>
        <v>2344.741</v>
      </c>
      <c r="J98">
        <v>20170425</v>
      </c>
      <c r="K98" s="53">
        <f>[1]!s_dq_close(B98,J98,1)</f>
        <v>7.48</v>
      </c>
      <c r="L98" s="16" t="str">
        <f>[1]!s_div_progress(B98,"20161231")</f>
        <v>实施</v>
      </c>
    </row>
    <row r="99" spans="1:14" x14ac:dyDescent="0.25">
      <c r="B99" s="9" t="s">
        <v>169</v>
      </c>
      <c r="C99" s="9" t="s">
        <v>150</v>
      </c>
      <c r="D99" s="12">
        <f>I99*G99/100*H99/K99</f>
        <v>9.3180126438711605E-4</v>
      </c>
      <c r="E99" s="12" t="s">
        <v>175</v>
      </c>
      <c r="F99">
        <v>1071</v>
      </c>
      <c r="G99">
        <v>2.2475750207508181E-3</v>
      </c>
      <c r="H99">
        <v>0.17799999999999999</v>
      </c>
      <c r="I99" s="53">
        <f>[1]!s_dq_close("000016.SH",J99,1)</f>
        <v>2350.0671000000002</v>
      </c>
      <c r="J99">
        <v>20170320</v>
      </c>
      <c r="K99" s="53">
        <f>[1]!s_dq_close(B99,J99,1)</f>
        <v>10.09</v>
      </c>
      <c r="L99" s="16" t="str">
        <f>[1]!s_div_progress(B99,"20161231")</f>
        <v>实施</v>
      </c>
      <c r="M99" s="42">
        <f>[1]!s_div_recorddate(D99,"2016/12/31")</f>
        <v>0</v>
      </c>
      <c r="N99" s="42">
        <f>[1]!s_div_exdate(D99,"2016/12/31")</f>
        <v>0</v>
      </c>
    </row>
    <row r="100" spans="1:14" x14ac:dyDescent="0.25">
      <c r="B100" s="9" t="s">
        <v>173</v>
      </c>
      <c r="C100" s="9" t="s">
        <v>151</v>
      </c>
      <c r="D100" s="12">
        <f t="shared" si="0"/>
        <v>1.1503486456221437E-3</v>
      </c>
      <c r="E100" s="12" t="s">
        <v>175</v>
      </c>
      <c r="F100">
        <v>1371</v>
      </c>
      <c r="G100">
        <v>2.3379881040057602E-3</v>
      </c>
      <c r="H100">
        <v>0.5</v>
      </c>
      <c r="I100" s="53">
        <f>[1]!s_dq_close("000016.SH",J100,1)</f>
        <v>2359.752</v>
      </c>
      <c r="J100">
        <v>20170331</v>
      </c>
      <c r="K100" s="53">
        <f>[1]!s_dq_close(B100,J100,1)</f>
        <v>23.98</v>
      </c>
      <c r="L100" s="16" t="str">
        <f>[1]!s_div_progress(B100,"20161231")</f>
        <v>董事会预案</v>
      </c>
    </row>
    <row r="101" spans="1:14" x14ac:dyDescent="0.25">
      <c r="B101" s="9" t="s">
        <v>170</v>
      </c>
      <c r="C101" s="9" t="s">
        <v>152</v>
      </c>
      <c r="D101" s="12">
        <f t="shared" si="0"/>
        <v>3.1980254970424973E-4</v>
      </c>
      <c r="E101" s="12" t="s">
        <v>174</v>
      </c>
      <c r="F101">
        <v>1111</v>
      </c>
      <c r="G101">
        <v>1.1681276906323279E-3</v>
      </c>
      <c r="H101">
        <v>0.155</v>
      </c>
      <c r="I101" s="53">
        <f>[1]!s_dq_close("000016.SH",J101,1)</f>
        <v>2359.752</v>
      </c>
      <c r="J101">
        <v>20170331</v>
      </c>
      <c r="K101" s="53">
        <f>[1]!s_dq_close(B101,J101,1)</f>
        <v>13.36</v>
      </c>
      <c r="L101" s="16" t="str">
        <f>[1]!s_div_progress(B101,"20161231")</f>
        <v>董事会预案</v>
      </c>
    </row>
    <row r="102" spans="1:14" x14ac:dyDescent="0.25">
      <c r="B102" s="9" t="s">
        <v>178</v>
      </c>
      <c r="D102">
        <f>SUM(D97:D101)</f>
        <v>1.0363143625871244E-2</v>
      </c>
    </row>
    <row r="104" spans="1:14" x14ac:dyDescent="0.25">
      <c r="A104" s="12" t="s">
        <v>155</v>
      </c>
    </row>
    <row r="105" spans="1:14" x14ac:dyDescent="0.25">
      <c r="B105" s="9" t="s">
        <v>0</v>
      </c>
      <c r="C105" s="9" t="s">
        <v>1</v>
      </c>
      <c r="D105" t="s">
        <v>161</v>
      </c>
      <c r="E105" t="s">
        <v>162</v>
      </c>
    </row>
    <row r="106" spans="1:14" x14ac:dyDescent="0.25">
      <c r="B106" s="9">
        <v>600109</v>
      </c>
      <c r="C106" s="9" t="s">
        <v>156</v>
      </c>
      <c r="D106" s="18">
        <v>6.2300000000000001E-2</v>
      </c>
      <c r="E106" s="18">
        <v>20170608</v>
      </c>
    </row>
    <row r="107" spans="1:14" x14ac:dyDescent="0.25">
      <c r="B107" s="9">
        <v>600637</v>
      </c>
      <c r="C107" s="9" t="s">
        <v>157</v>
      </c>
      <c r="D107" s="45">
        <v>0.26057000000000002</v>
      </c>
      <c r="E107" s="45">
        <v>20170727</v>
      </c>
    </row>
    <row r="108" spans="1:14" x14ac:dyDescent="0.25">
      <c r="B108" s="9">
        <v>600893</v>
      </c>
      <c r="C108" s="9" t="s">
        <v>158</v>
      </c>
    </row>
    <row r="109" spans="1:14" x14ac:dyDescent="0.25">
      <c r="B109" s="9">
        <v>601377</v>
      </c>
      <c r="C109" s="9" t="s">
        <v>159</v>
      </c>
      <c r="D109" s="18">
        <v>0.41249000000000002</v>
      </c>
      <c r="E109" s="18">
        <v>20170519</v>
      </c>
    </row>
    <row r="110" spans="1:14" x14ac:dyDescent="0.25">
      <c r="B110" s="9">
        <v>601998</v>
      </c>
      <c r="C110" s="9" t="s">
        <v>160</v>
      </c>
      <c r="D110" s="6">
        <v>0.39</v>
      </c>
      <c r="E110" s="6">
        <v>20170725</v>
      </c>
    </row>
    <row r="111" spans="1:14" x14ac:dyDescent="0.25">
      <c r="B111" t="s">
        <v>179</v>
      </c>
      <c r="D111">
        <f>SUM(D106:D110)</f>
        <v>1.1253600000000001</v>
      </c>
    </row>
    <row r="115" spans="1:7" x14ac:dyDescent="0.25">
      <c r="A115" s="9" t="s">
        <v>0</v>
      </c>
      <c r="B115" s="9" t="s">
        <v>1</v>
      </c>
      <c r="C115" t="s">
        <v>184</v>
      </c>
      <c r="E115" t="s">
        <v>185</v>
      </c>
      <c r="F115" t="s">
        <v>186</v>
      </c>
      <c r="G115" t="s">
        <v>187</v>
      </c>
    </row>
    <row r="116" spans="1:7" x14ac:dyDescent="0.25">
      <c r="A116" s="9" t="s">
        <v>167</v>
      </c>
      <c r="B116" s="9" t="s">
        <v>148</v>
      </c>
      <c r="C116" s="55">
        <f>[1]!s_share_liqa_pct(A116,"20170511")</f>
        <v>100</v>
      </c>
      <c r="D116" s="56">
        <f>C116/100</f>
        <v>1</v>
      </c>
      <c r="E116" s="55">
        <f>[1]!s_share_total(A116,"20170511",1)</f>
        <v>2954946709.0000005</v>
      </c>
      <c r="F116" s="57">
        <f>E116*D116</f>
        <v>2954946709.0000005</v>
      </c>
      <c r="G116">
        <f>F116/F129</f>
        <v>5.7529251252096134E-3</v>
      </c>
    </row>
    <row r="117" spans="1:7" x14ac:dyDescent="0.25">
      <c r="A117" s="9" t="s">
        <v>168</v>
      </c>
      <c r="B117" s="9" t="s">
        <v>149</v>
      </c>
      <c r="C117" s="55">
        <f>[1]!s_share_liqa_pct(A117,"20170511")</f>
        <v>26.490198776352887</v>
      </c>
      <c r="D117" s="56">
        <v>0.3</v>
      </c>
      <c r="E117" s="55">
        <f>[1]!s_share_total(A117,"20170511",1)</f>
        <v>12168154385</v>
      </c>
      <c r="F117" s="57">
        <f t="shared" ref="F117:F120" si="1">E117*D117</f>
        <v>3650446315.5</v>
      </c>
      <c r="G117" s="12">
        <f>F117/$F$129</f>
        <v>7.1069790405038418E-3</v>
      </c>
    </row>
    <row r="118" spans="1:7" x14ac:dyDescent="0.25">
      <c r="A118" s="9" t="s">
        <v>169</v>
      </c>
      <c r="B118" s="9" t="s">
        <v>150</v>
      </c>
      <c r="C118" s="55">
        <f>[1]!s_share_liqa_pct(A118,"20170511")</f>
        <v>10.000043310855</v>
      </c>
      <c r="D118" s="56">
        <f t="shared" ref="D118:D120" si="2">C118/100</f>
        <v>0.10000043310855</v>
      </c>
      <c r="E118" s="55">
        <f>[1]!s_share_total(A118,"20170511",1)</f>
        <v>11544450000</v>
      </c>
      <c r="F118" s="57">
        <f t="shared" si="1"/>
        <v>1154450000</v>
      </c>
      <c r="G118" s="12">
        <f t="shared" ref="G118:G120" si="3">F118/$F$129</f>
        <v>2.2475750207508181E-3</v>
      </c>
    </row>
    <row r="119" spans="1:7" x14ac:dyDescent="0.25">
      <c r="A119" s="9" t="s">
        <v>173</v>
      </c>
      <c r="B119" s="9" t="s">
        <v>151</v>
      </c>
      <c r="C119" s="55">
        <f>[1]!s_share_liqa_pct(A119,"20170511")</f>
        <v>10.000083271573583</v>
      </c>
      <c r="D119" s="56">
        <v>0.2</v>
      </c>
      <c r="E119" s="55">
        <f>[1]!s_share_total(A119,"20170511",1)</f>
        <v>6004450000</v>
      </c>
      <c r="F119" s="57">
        <f t="shared" si="1"/>
        <v>1200890000</v>
      </c>
      <c r="G119" s="12">
        <f t="shared" si="3"/>
        <v>2.3379881040057602E-3</v>
      </c>
    </row>
    <row r="120" spans="1:7" x14ac:dyDescent="0.25">
      <c r="A120" s="9" t="s">
        <v>170</v>
      </c>
      <c r="B120" s="9" t="s">
        <v>152</v>
      </c>
      <c r="C120" s="55">
        <f>[1]!s_share_liqa_pct(A120,"20170511")</f>
        <v>5.9187598381632194</v>
      </c>
      <c r="D120" s="56">
        <f t="shared" si="2"/>
        <v>5.9187598381632192E-2</v>
      </c>
      <c r="E120" s="55">
        <f>[1]!s_share_total(A120,"20170511",1)</f>
        <v>10137258757</v>
      </c>
      <c r="F120" s="57">
        <f t="shared" si="1"/>
        <v>600000000</v>
      </c>
      <c r="G120" s="12">
        <f t="shared" si="3"/>
        <v>1.1681276906323279E-3</v>
      </c>
    </row>
    <row r="123" spans="1:7" x14ac:dyDescent="0.25">
      <c r="A123" s="58" t="s">
        <v>16</v>
      </c>
      <c r="B123" s="58" t="s">
        <v>17</v>
      </c>
      <c r="C123" s="55">
        <f>[1]!s_share_liqa_pct(A123,"20170511")</f>
        <v>81.796473917279002</v>
      </c>
      <c r="D123" s="56">
        <v>1</v>
      </c>
      <c r="E123" s="55">
        <f>[1]!s_share_total(A123,"20170511",1)</f>
        <v>25219845601</v>
      </c>
      <c r="F123" s="57">
        <f>E123*D123</f>
        <v>25219845601</v>
      </c>
    </row>
    <row r="129" spans="1:6" x14ac:dyDescent="0.25">
      <c r="A129" s="58" t="s">
        <v>16</v>
      </c>
      <c r="B129" s="58" t="s">
        <v>17</v>
      </c>
      <c r="C129" s="59">
        <v>4.9050000000000002</v>
      </c>
      <c r="F129">
        <f>F123/4.91*100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30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4" t="s">
        <v>132</v>
      </c>
      <c r="J14" s="35">
        <v>0</v>
      </c>
      <c r="K14" s="35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554687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180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132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22" t="s">
        <v>88</v>
      </c>
      <c r="B29" s="23" t="s">
        <v>89</v>
      </c>
      <c r="C29" s="23">
        <v>20170517</v>
      </c>
      <c r="D29" s="23">
        <v>20170518</v>
      </c>
      <c r="E29" s="23">
        <v>0.2</v>
      </c>
      <c r="F29" s="23">
        <v>0.2316</v>
      </c>
      <c r="G29" s="18" t="s">
        <v>126</v>
      </c>
      <c r="H29" s="24"/>
      <c r="I29" s="25" t="s">
        <v>133</v>
      </c>
      <c r="J29" s="26">
        <v>0</v>
      </c>
      <c r="K29" s="26">
        <v>0</v>
      </c>
    </row>
    <row r="30" spans="1:11" x14ac:dyDescent="0.25">
      <c r="A30" s="50" t="s">
        <v>135</v>
      </c>
      <c r="B30" s="50" t="s">
        <v>136</v>
      </c>
      <c r="C30" s="18">
        <v>20170518</v>
      </c>
      <c r="D30" s="18">
        <v>20170519</v>
      </c>
      <c r="E30" s="18">
        <v>0.15</v>
      </c>
      <c r="F30" s="18">
        <v>0.41249000000000002</v>
      </c>
      <c r="G30" s="18" t="s">
        <v>126</v>
      </c>
      <c r="H30" s="18"/>
      <c r="I30" s="16" t="s">
        <v>132</v>
      </c>
      <c r="J30" s="18">
        <v>0</v>
      </c>
      <c r="K30" s="18">
        <v>0</v>
      </c>
    </row>
    <row r="31" spans="1:11" x14ac:dyDescent="0.25">
      <c r="A31" s="18" t="s">
        <v>139</v>
      </c>
      <c r="B31" s="18" t="s">
        <v>33</v>
      </c>
      <c r="C31" s="18">
        <v>20170529</v>
      </c>
      <c r="D31" s="18">
        <v>20170531</v>
      </c>
      <c r="E31" s="18">
        <v>0.20499999999999999</v>
      </c>
      <c r="F31" s="18">
        <v>0.34986899999999999</v>
      </c>
      <c r="G31" s="18" t="s">
        <v>112</v>
      </c>
      <c r="H31" s="18"/>
      <c r="I31" s="35" t="s">
        <v>133</v>
      </c>
      <c r="J31" s="18">
        <v>0</v>
      </c>
      <c r="K31" s="18">
        <v>0</v>
      </c>
    </row>
    <row r="32" spans="1:11" x14ac:dyDescent="0.25">
      <c r="A32" s="18" t="s">
        <v>94</v>
      </c>
      <c r="B32" s="18" t="s">
        <v>95</v>
      </c>
      <c r="C32" s="18">
        <v>20170607</v>
      </c>
      <c r="D32" s="18">
        <v>20170608</v>
      </c>
      <c r="E32" s="18">
        <v>0.02</v>
      </c>
      <c r="F32" s="18">
        <v>5.8517E-2</v>
      </c>
      <c r="G32" s="18" t="s">
        <v>126</v>
      </c>
      <c r="H32" s="18"/>
      <c r="I32" s="16" t="s">
        <v>133</v>
      </c>
      <c r="J32" s="18">
        <v>0</v>
      </c>
      <c r="K32" s="18">
        <v>0</v>
      </c>
    </row>
    <row r="34" spans="1:11" x14ac:dyDescent="0.25">
      <c r="A34" s="13" t="s">
        <v>106</v>
      </c>
      <c r="F34" s="2">
        <v>17.290475999999995</v>
      </c>
      <c r="I34" s="9"/>
      <c r="J34" s="9"/>
      <c r="K34" s="9"/>
    </row>
    <row r="35" spans="1:11" x14ac:dyDescent="0.25">
      <c r="A35" s="13"/>
      <c r="F35" s="3"/>
      <c r="I35" s="9"/>
      <c r="J35" s="9"/>
      <c r="K35" s="9"/>
    </row>
    <row r="36" spans="1:11" x14ac:dyDescent="0.25">
      <c r="A36" s="2" t="s">
        <v>107</v>
      </c>
      <c r="F36" s="3"/>
      <c r="I36" s="9"/>
      <c r="J36" s="9"/>
      <c r="K36" s="9"/>
    </row>
    <row r="37" spans="1:11" x14ac:dyDescent="0.25">
      <c r="A37" s="12" t="s">
        <v>0</v>
      </c>
      <c r="B37" s="12" t="s">
        <v>1</v>
      </c>
      <c r="C37" s="12" t="s">
        <v>2</v>
      </c>
      <c r="D37" s="12" t="s">
        <v>3</v>
      </c>
      <c r="E37" s="12" t="s">
        <v>4</v>
      </c>
      <c r="F37" s="12" t="s">
        <v>5</v>
      </c>
      <c r="G37" s="12" t="s">
        <v>6</v>
      </c>
      <c r="I37" s="9"/>
      <c r="J37" s="9"/>
      <c r="K37" s="9"/>
    </row>
    <row r="38" spans="1:11" x14ac:dyDescent="0.25">
      <c r="A38" s="18" t="s">
        <v>46</v>
      </c>
      <c r="B38" s="18" t="s">
        <v>47</v>
      </c>
      <c r="C38" s="18">
        <v>20170616</v>
      </c>
      <c r="D38" s="18">
        <v>20170619</v>
      </c>
      <c r="E38" s="18">
        <v>0.15</v>
      </c>
      <c r="F38" s="18">
        <v>0.279783</v>
      </c>
      <c r="G38" s="18" t="s">
        <v>126</v>
      </c>
      <c r="H38" s="18"/>
      <c r="I38" s="16" t="s">
        <v>133</v>
      </c>
      <c r="J38" s="18">
        <v>0</v>
      </c>
      <c r="K38" s="18">
        <v>0</v>
      </c>
    </row>
    <row r="39" spans="1:11" ht="15.6" x14ac:dyDescent="0.25">
      <c r="A39" s="17" t="s">
        <v>48</v>
      </c>
      <c r="B39" s="18" t="s">
        <v>49</v>
      </c>
      <c r="C39" s="18">
        <v>20170616</v>
      </c>
      <c r="D39" s="18">
        <v>20170619</v>
      </c>
      <c r="E39" s="18">
        <v>0.189</v>
      </c>
      <c r="F39" s="18">
        <v>0.25459999999999999</v>
      </c>
      <c r="G39" s="18" t="s">
        <v>112</v>
      </c>
      <c r="H39" s="21"/>
      <c r="I39" s="19" t="s">
        <v>133</v>
      </c>
      <c r="J39" s="16">
        <v>0</v>
      </c>
      <c r="K39" s="16">
        <v>0</v>
      </c>
    </row>
    <row r="40" spans="1:11" ht="15.6" x14ac:dyDescent="0.25">
      <c r="A40" s="4" t="s">
        <v>10</v>
      </c>
      <c r="B40" s="6" t="s">
        <v>11</v>
      </c>
      <c r="C40" s="6">
        <v>20170623</v>
      </c>
      <c r="D40" s="6">
        <v>20170626</v>
      </c>
      <c r="E40" s="6">
        <v>0.17</v>
      </c>
      <c r="F40" s="6">
        <v>1.0262</v>
      </c>
      <c r="G40" s="6" t="s">
        <v>112</v>
      </c>
      <c r="H40" s="21"/>
      <c r="I40" s="7" t="s">
        <v>132</v>
      </c>
      <c r="J40" s="9">
        <v>0</v>
      </c>
      <c r="K40" s="9">
        <v>0</v>
      </c>
    </row>
    <row r="41" spans="1:11" x14ac:dyDescent="0.25">
      <c r="A41" s="17" t="s">
        <v>100</v>
      </c>
      <c r="B41" s="18" t="s">
        <v>101</v>
      </c>
      <c r="C41" s="18">
        <v>20170623</v>
      </c>
      <c r="D41" s="18">
        <v>20170626</v>
      </c>
      <c r="E41" s="18">
        <v>0.16800000000000001</v>
      </c>
      <c r="F41" s="18">
        <v>2.057194</v>
      </c>
      <c r="G41" s="6" t="s">
        <v>128</v>
      </c>
      <c r="H41" s="18"/>
      <c r="I41" s="31" t="s">
        <v>132</v>
      </c>
      <c r="J41" s="32">
        <v>0</v>
      </c>
      <c r="K41" s="32">
        <v>0</v>
      </c>
    </row>
    <row r="42" spans="1:11" x14ac:dyDescent="0.25">
      <c r="A42" s="18" t="s">
        <v>123</v>
      </c>
      <c r="B42" s="18" t="s">
        <v>124</v>
      </c>
      <c r="C42" s="18">
        <v>20170623</v>
      </c>
      <c r="D42" s="18">
        <v>20170624</v>
      </c>
      <c r="E42" s="18">
        <v>0.16500000000000001</v>
      </c>
      <c r="F42" s="18">
        <v>2.3982610000000002</v>
      </c>
      <c r="G42" s="18" t="s">
        <v>126</v>
      </c>
      <c r="H42" s="18"/>
      <c r="I42" s="16" t="s">
        <v>132</v>
      </c>
      <c r="J42" s="18">
        <v>0</v>
      </c>
      <c r="K42" s="18">
        <v>0</v>
      </c>
    </row>
    <row r="43" spans="1:11" x14ac:dyDescent="0.25">
      <c r="A43" s="17" t="s">
        <v>60</v>
      </c>
      <c r="B43" s="18" t="s">
        <v>61</v>
      </c>
      <c r="C43" s="18">
        <v>20170627</v>
      </c>
      <c r="D43" s="18">
        <v>20170628</v>
      </c>
      <c r="E43" s="18">
        <v>0.15</v>
      </c>
      <c r="F43" s="18">
        <v>0.288045</v>
      </c>
      <c r="G43" s="18" t="s">
        <v>126</v>
      </c>
      <c r="H43" s="18"/>
      <c r="I43" s="19" t="s">
        <v>132</v>
      </c>
      <c r="J43" s="16">
        <v>0</v>
      </c>
      <c r="K43" s="16">
        <v>0</v>
      </c>
    </row>
    <row r="44" spans="1:11" x14ac:dyDescent="0.25">
      <c r="A44" s="17" t="s">
        <v>90</v>
      </c>
      <c r="B44" s="17" t="s">
        <v>91</v>
      </c>
      <c r="C44" s="17">
        <v>20170629</v>
      </c>
      <c r="D44" s="17">
        <v>20170630</v>
      </c>
      <c r="E44" s="17">
        <v>0.19439999999999999</v>
      </c>
      <c r="F44" s="17">
        <v>0.16950000000000001</v>
      </c>
      <c r="G44" s="18" t="s">
        <v>112</v>
      </c>
      <c r="H44" s="17"/>
      <c r="I44" s="20" t="s">
        <v>132</v>
      </c>
      <c r="J44" s="17">
        <v>0</v>
      </c>
      <c r="K44" s="17">
        <v>0</v>
      </c>
    </row>
    <row r="45" spans="1:11" x14ac:dyDescent="0.25">
      <c r="A45" s="18" t="s">
        <v>12</v>
      </c>
      <c r="B45" s="18" t="s">
        <v>13</v>
      </c>
      <c r="C45" s="18">
        <v>20170630</v>
      </c>
      <c r="D45" s="18">
        <v>20170631</v>
      </c>
      <c r="E45" s="18">
        <v>0.1</v>
      </c>
      <c r="F45" s="18">
        <v>0.18887799999999999</v>
      </c>
      <c r="G45" s="18" t="s">
        <v>126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17" t="s">
        <v>34</v>
      </c>
      <c r="B46" s="18" t="s">
        <v>35</v>
      </c>
      <c r="C46" s="18">
        <v>20170630</v>
      </c>
      <c r="D46" s="18">
        <v>20170703</v>
      </c>
      <c r="E46" s="18">
        <v>6.7869999999999999</v>
      </c>
      <c r="F46" s="18">
        <v>2.005763</v>
      </c>
      <c r="G46" s="18" t="s">
        <v>112</v>
      </c>
      <c r="H46" s="18"/>
      <c r="I46" s="34" t="s">
        <v>133</v>
      </c>
      <c r="J46" s="16">
        <v>0</v>
      </c>
      <c r="K46" s="16">
        <v>0</v>
      </c>
    </row>
    <row r="47" spans="1:11" x14ac:dyDescent="0.25">
      <c r="A47" s="4" t="s">
        <v>52</v>
      </c>
      <c r="B47" s="6" t="s">
        <v>53</v>
      </c>
      <c r="C47" s="6">
        <v>20170703</v>
      </c>
      <c r="D47" s="6">
        <v>20170704</v>
      </c>
      <c r="E47" s="6">
        <v>2.97</v>
      </c>
      <c r="F47" s="6">
        <v>3.3755000000000002</v>
      </c>
      <c r="G47" s="6" t="s">
        <v>112</v>
      </c>
      <c r="I47" s="7" t="s">
        <v>132</v>
      </c>
      <c r="J47" s="9">
        <v>0</v>
      </c>
      <c r="K47" s="9">
        <v>0</v>
      </c>
    </row>
    <row r="48" spans="1:11" x14ac:dyDescent="0.25">
      <c r="A48" s="4" t="s">
        <v>66</v>
      </c>
      <c r="B48" s="6" t="s">
        <v>67</v>
      </c>
      <c r="C48" s="6">
        <v>20170704</v>
      </c>
      <c r="D48" s="6">
        <v>20170705</v>
      </c>
      <c r="E48" s="6">
        <v>0.55000000000000004</v>
      </c>
      <c r="F48" s="6">
        <v>3.4405999999999999</v>
      </c>
      <c r="G48" s="6" t="s">
        <v>112</v>
      </c>
      <c r="I48" s="7" t="s">
        <v>132</v>
      </c>
      <c r="J48" s="9">
        <v>0</v>
      </c>
      <c r="K48" s="9">
        <v>0</v>
      </c>
    </row>
    <row r="49" spans="1:11" x14ac:dyDescent="0.25">
      <c r="A49" s="18" t="s">
        <v>22</v>
      </c>
      <c r="B49" s="18" t="s">
        <v>23</v>
      </c>
      <c r="C49" s="18">
        <v>20170706</v>
      </c>
      <c r="D49" s="18">
        <v>20170707</v>
      </c>
      <c r="E49" s="18">
        <v>0.25</v>
      </c>
      <c r="F49" s="18">
        <v>0.23519999999999999</v>
      </c>
      <c r="G49" s="18" t="s">
        <v>112</v>
      </c>
      <c r="H49" s="18"/>
      <c r="I49" s="34" t="s">
        <v>133</v>
      </c>
      <c r="J49" s="18">
        <v>0</v>
      </c>
      <c r="K49" s="18">
        <v>0</v>
      </c>
    </row>
    <row r="50" spans="1:11" x14ac:dyDescent="0.25">
      <c r="A50" s="45" t="s">
        <v>50</v>
      </c>
      <c r="B50" s="46" t="s">
        <v>51</v>
      </c>
      <c r="C50" s="46">
        <v>20170706</v>
      </c>
      <c r="D50" s="46">
        <v>20170707</v>
      </c>
      <c r="E50" s="46">
        <v>0.25</v>
      </c>
      <c r="F50" s="46">
        <v>0.83879199999999998</v>
      </c>
      <c r="G50" s="46" t="s">
        <v>126</v>
      </c>
      <c r="H50" s="46"/>
      <c r="I50" s="47" t="s">
        <v>133</v>
      </c>
      <c r="J50" s="48">
        <v>0</v>
      </c>
      <c r="K50" s="48">
        <v>0</v>
      </c>
    </row>
    <row r="51" spans="1:11" x14ac:dyDescent="0.25">
      <c r="A51" s="17" t="s">
        <v>64</v>
      </c>
      <c r="B51" s="17" t="s">
        <v>65</v>
      </c>
      <c r="C51" s="17">
        <v>20170706</v>
      </c>
      <c r="D51" s="17">
        <v>20170707</v>
      </c>
      <c r="E51" s="17">
        <v>0.17</v>
      </c>
      <c r="F51" s="17">
        <v>3.7248000000000001</v>
      </c>
      <c r="G51" s="18" t="s">
        <v>112</v>
      </c>
      <c r="H51" s="17"/>
      <c r="I51" s="20" t="s">
        <v>132</v>
      </c>
      <c r="J51" s="17">
        <v>0</v>
      </c>
      <c r="K51" s="17">
        <v>0</v>
      </c>
    </row>
    <row r="52" spans="1:11" x14ac:dyDescent="0.25">
      <c r="A52" s="18" t="s">
        <v>76</v>
      </c>
      <c r="B52" s="18" t="s">
        <v>77</v>
      </c>
      <c r="C52" s="18">
        <v>20170707</v>
      </c>
      <c r="D52" s="18">
        <v>20170710</v>
      </c>
      <c r="E52" s="18">
        <v>0.23430000000000001</v>
      </c>
      <c r="F52" s="18">
        <v>2.8348520000000001</v>
      </c>
      <c r="G52" s="18" t="s">
        <v>126</v>
      </c>
      <c r="H52" s="18"/>
      <c r="I52" s="16" t="s">
        <v>132</v>
      </c>
      <c r="J52" s="18">
        <v>0</v>
      </c>
      <c r="K52" s="18">
        <v>0</v>
      </c>
    </row>
    <row r="53" spans="1:11" x14ac:dyDescent="0.2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">
        <v>133</v>
      </c>
      <c r="J53" s="17">
        <v>0</v>
      </c>
      <c r="K53" s="17">
        <v>0</v>
      </c>
    </row>
    <row r="54" spans="1:11" x14ac:dyDescent="0.25">
      <c r="A54" s="17" t="s">
        <v>68</v>
      </c>
      <c r="B54" s="17" t="s">
        <v>69</v>
      </c>
      <c r="C54" s="17">
        <v>20170712</v>
      </c>
      <c r="D54" s="17">
        <v>20170713</v>
      </c>
      <c r="E54" s="17">
        <v>0.27150000000000002</v>
      </c>
      <c r="F54" s="17">
        <v>4.3476999999999997</v>
      </c>
      <c r="G54" s="18" t="s">
        <v>112</v>
      </c>
      <c r="H54" s="17"/>
      <c r="I54" s="20" t="s">
        <v>132</v>
      </c>
      <c r="J54" s="17">
        <v>0</v>
      </c>
      <c r="K54" s="17">
        <v>0</v>
      </c>
    </row>
    <row r="55" spans="1:11" x14ac:dyDescent="0.25">
      <c r="A55" s="18" t="s">
        <v>92</v>
      </c>
      <c r="B55" s="18" t="s">
        <v>93</v>
      </c>
      <c r="C55" s="18">
        <v>20170712</v>
      </c>
      <c r="D55" s="18">
        <v>20170713</v>
      </c>
      <c r="E55" s="18">
        <v>9.8000000000000004E-2</v>
      </c>
      <c r="F55" s="18">
        <v>0.91089699999999996</v>
      </c>
      <c r="G55" s="18" t="s">
        <v>126</v>
      </c>
      <c r="H55" s="18"/>
      <c r="I55" s="16" t="s">
        <v>132</v>
      </c>
      <c r="J55" s="18">
        <v>0</v>
      </c>
      <c r="K55" s="18">
        <v>0</v>
      </c>
    </row>
    <row r="56" spans="1:11" x14ac:dyDescent="0.25">
      <c r="A56" s="45" t="s">
        <v>98</v>
      </c>
      <c r="B56" s="46" t="s">
        <v>99</v>
      </c>
      <c r="C56" s="46">
        <v>20170712</v>
      </c>
      <c r="D56" s="46">
        <v>20170713</v>
      </c>
      <c r="E56" s="46">
        <v>0.11</v>
      </c>
      <c r="F56" s="46">
        <v>0.28001500000000001</v>
      </c>
      <c r="G56" s="46" t="s">
        <v>126</v>
      </c>
      <c r="H56" s="46"/>
      <c r="I56" s="47" t="s">
        <v>133</v>
      </c>
      <c r="J56" s="48">
        <v>0</v>
      </c>
      <c r="K56" s="48">
        <v>0</v>
      </c>
    </row>
    <row r="57" spans="1:11" x14ac:dyDescent="0.25">
      <c r="A57" s="45" t="s">
        <v>30</v>
      </c>
      <c r="B57" s="45" t="s">
        <v>31</v>
      </c>
      <c r="C57" s="45">
        <v>20170714</v>
      </c>
      <c r="D57" s="45">
        <v>20170717</v>
      </c>
      <c r="E57" s="45">
        <v>9.1000000000000004E-3</v>
      </c>
      <c r="F57" s="45">
        <v>7.7499999999999999E-3</v>
      </c>
      <c r="G57" s="6" t="s">
        <v>112</v>
      </c>
      <c r="H57" s="45"/>
      <c r="I57" s="34" t="s">
        <v>133</v>
      </c>
      <c r="J57" s="48">
        <v>0</v>
      </c>
      <c r="K57" s="48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3" t="s">
        <v>133</v>
      </c>
      <c r="J58" s="4">
        <v>0</v>
      </c>
      <c r="K58" s="4">
        <v>0</v>
      </c>
    </row>
    <row r="59" spans="1:11" x14ac:dyDescent="0.25">
      <c r="A59" s="18" t="s">
        <v>58</v>
      </c>
      <c r="B59" s="18" t="s">
        <v>59</v>
      </c>
      <c r="C59" s="18">
        <v>20170718</v>
      </c>
      <c r="D59" s="18">
        <v>20170719</v>
      </c>
      <c r="E59" s="18">
        <v>0.16</v>
      </c>
      <c r="F59" s="18">
        <v>0.42698999999999998</v>
      </c>
      <c r="G59" s="18" t="s">
        <v>126</v>
      </c>
      <c r="H59" s="18"/>
      <c r="I59" s="16" t="s">
        <v>132</v>
      </c>
      <c r="J59" s="18">
        <v>0</v>
      </c>
      <c r="K59" s="18">
        <v>0</v>
      </c>
    </row>
    <row r="60" spans="1:11" x14ac:dyDescent="0.25">
      <c r="A60" s="13" t="s">
        <v>106</v>
      </c>
      <c r="F60" s="2">
        <v>31.964653999999999</v>
      </c>
      <c r="I60" s="9"/>
      <c r="J60" s="9"/>
      <c r="K60" s="9"/>
    </row>
    <row r="61" spans="1:11" x14ac:dyDescent="0.25">
      <c r="I61" s="9"/>
      <c r="J61" s="9"/>
      <c r="K61" s="9"/>
    </row>
    <row r="62" spans="1:11" x14ac:dyDescent="0.25">
      <c r="A62" s="2" t="s">
        <v>108</v>
      </c>
      <c r="I62" s="9"/>
      <c r="J62" s="9"/>
      <c r="K62" s="9"/>
    </row>
    <row r="63" spans="1:11" x14ac:dyDescent="0.25">
      <c r="A63" s="12" t="s">
        <v>0</v>
      </c>
      <c r="B63" s="12" t="s">
        <v>1</v>
      </c>
      <c r="C63" s="12" t="s">
        <v>2</v>
      </c>
      <c r="D63" s="12" t="s">
        <v>3</v>
      </c>
      <c r="E63" s="12" t="s">
        <v>4</v>
      </c>
      <c r="F63" s="12" t="s">
        <v>5</v>
      </c>
      <c r="G63" s="12" t="s">
        <v>6</v>
      </c>
      <c r="I63" s="9"/>
      <c r="J63" s="9"/>
      <c r="K63" s="9"/>
    </row>
    <row r="64" spans="1:11" x14ac:dyDescent="0.25">
      <c r="A64" s="51" t="s">
        <v>102</v>
      </c>
      <c r="B64" s="50" t="s">
        <v>103</v>
      </c>
      <c r="C64" s="6">
        <v>20170724</v>
      </c>
      <c r="D64" s="6">
        <v>20170725</v>
      </c>
      <c r="E64" s="6">
        <v>0.215</v>
      </c>
      <c r="F64" s="6">
        <v>0.39</v>
      </c>
      <c r="G64" s="6" t="s">
        <v>112</v>
      </c>
      <c r="I64" s="7" t="s">
        <v>133</v>
      </c>
      <c r="J64" s="9">
        <v>0</v>
      </c>
      <c r="K64" s="9">
        <v>0</v>
      </c>
    </row>
    <row r="65" spans="1:11" x14ac:dyDescent="0.25">
      <c r="A65" s="51" t="s">
        <v>38</v>
      </c>
      <c r="B65" s="51" t="s">
        <v>39</v>
      </c>
      <c r="C65" s="45">
        <v>20170726</v>
      </c>
      <c r="D65" s="45">
        <v>20170727</v>
      </c>
      <c r="E65" s="45">
        <v>0.34</v>
      </c>
      <c r="F65" s="45">
        <v>0.26057000000000002</v>
      </c>
      <c r="G65" s="6" t="s">
        <v>112</v>
      </c>
      <c r="H65" s="45"/>
      <c r="I65" s="47" t="s">
        <v>132</v>
      </c>
      <c r="J65" s="48">
        <v>0</v>
      </c>
      <c r="K65" s="48">
        <v>0</v>
      </c>
    </row>
    <row r="66" spans="1:11" x14ac:dyDescent="0.25">
      <c r="A66" s="18" t="s">
        <v>84</v>
      </c>
      <c r="B66" s="18" t="s">
        <v>85</v>
      </c>
      <c r="C66" s="18">
        <v>20170804</v>
      </c>
      <c r="D66" s="18">
        <v>20170807</v>
      </c>
      <c r="E66" s="18">
        <v>0.5</v>
      </c>
      <c r="F66" s="18">
        <v>1.0121</v>
      </c>
      <c r="G66" s="18" t="s">
        <v>126</v>
      </c>
      <c r="H66" s="18"/>
      <c r="I66" s="16" t="s">
        <v>132</v>
      </c>
      <c r="J66" s="18">
        <v>0</v>
      </c>
      <c r="K66" s="18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3" t="s">
        <v>133</v>
      </c>
      <c r="J69" s="4">
        <v>0</v>
      </c>
      <c r="K69" s="4">
        <v>0</v>
      </c>
    </row>
    <row r="70" spans="1:11" x14ac:dyDescent="0.25">
      <c r="A70" s="18" t="s">
        <v>74</v>
      </c>
      <c r="B70" s="18" t="s">
        <v>75</v>
      </c>
      <c r="C70" s="18">
        <v>20170811</v>
      </c>
      <c r="D70" s="18">
        <v>20170814</v>
      </c>
      <c r="E70" s="18">
        <v>8.7999999999999995E-2</v>
      </c>
      <c r="F70" s="18">
        <v>0.37609999999999999</v>
      </c>
      <c r="G70" s="18" t="s">
        <v>126</v>
      </c>
      <c r="H70" s="18"/>
      <c r="I70" s="16" t="s">
        <v>132</v>
      </c>
      <c r="J70" s="18">
        <v>0</v>
      </c>
      <c r="K70" s="18">
        <v>0</v>
      </c>
    </row>
    <row r="71" spans="1:11" x14ac:dyDescent="0.25">
      <c r="A71" s="4" t="s">
        <v>14</v>
      </c>
      <c r="B71" s="6" t="s">
        <v>15</v>
      </c>
      <c r="C71" s="6">
        <v>20170818</v>
      </c>
      <c r="D71" s="6">
        <v>20170821</v>
      </c>
      <c r="E71" s="6">
        <v>0.35</v>
      </c>
      <c r="F71" s="6">
        <v>1.63</v>
      </c>
      <c r="G71" s="6" t="s">
        <v>112</v>
      </c>
      <c r="I71" s="7" t="s">
        <v>132</v>
      </c>
      <c r="J71" s="9">
        <v>0</v>
      </c>
      <c r="K71" s="9">
        <v>0</v>
      </c>
    </row>
    <row r="72" spans="1:11" x14ac:dyDescent="0.25">
      <c r="A72" s="13" t="s">
        <v>106</v>
      </c>
      <c r="F72" s="2">
        <v>5.7286000000000001</v>
      </c>
      <c r="I72" s="9"/>
      <c r="J72" s="9"/>
      <c r="K72" s="9"/>
    </row>
    <row r="73" spans="1:11" x14ac:dyDescent="0.25">
      <c r="I73" s="9"/>
      <c r="J73" s="9"/>
      <c r="K73" s="9"/>
    </row>
    <row r="74" spans="1:11" x14ac:dyDescent="0.25">
      <c r="A74" s="2" t="s">
        <v>109</v>
      </c>
      <c r="I74" s="9"/>
      <c r="J74" s="9"/>
      <c r="K74" s="9"/>
    </row>
    <row r="75" spans="1:11" x14ac:dyDescent="0.25">
      <c r="A75" s="16" t="s">
        <v>10</v>
      </c>
      <c r="B75" s="16" t="s">
        <v>11</v>
      </c>
      <c r="C75" s="16">
        <v>20170920</v>
      </c>
      <c r="D75" s="16">
        <v>20170921</v>
      </c>
      <c r="E75" s="16">
        <v>0.12690000000000001</v>
      </c>
      <c r="F75" s="16">
        <v>0.7661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6" t="s">
        <v>94</v>
      </c>
      <c r="B76" s="16" t="s">
        <v>95</v>
      </c>
      <c r="C76" s="16">
        <v>20170920</v>
      </c>
      <c r="D76" s="16">
        <v>20170921</v>
      </c>
      <c r="E76" s="16">
        <v>3.5000000000000001E-3</v>
      </c>
      <c r="F76" s="16">
        <v>9.7000000000000003E-3</v>
      </c>
      <c r="G76" s="16" t="s">
        <v>9</v>
      </c>
      <c r="H76" s="16"/>
      <c r="I76" s="16" t="s">
        <v>133</v>
      </c>
      <c r="J76" s="16">
        <v>0</v>
      </c>
      <c r="K76" s="16">
        <v>0</v>
      </c>
    </row>
    <row r="77" spans="1:11" x14ac:dyDescent="0.25">
      <c r="A77" s="18" t="s">
        <v>48</v>
      </c>
      <c r="B77" s="18" t="s">
        <v>49</v>
      </c>
      <c r="C77" s="18">
        <v>20170928</v>
      </c>
      <c r="D77" s="18">
        <v>20170929</v>
      </c>
      <c r="E77" s="18">
        <v>7.9600000000000004E-2</v>
      </c>
      <c r="F77" s="18">
        <v>0.10979999999999999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8" t="s">
        <v>123</v>
      </c>
      <c r="B78" s="18" t="s">
        <v>124</v>
      </c>
      <c r="C78" s="18">
        <v>20170830</v>
      </c>
      <c r="D78" s="18">
        <v>20170926</v>
      </c>
      <c r="E78" s="18">
        <v>0.11</v>
      </c>
      <c r="F78" s="18">
        <v>1.3920999999999999</v>
      </c>
      <c r="G78" s="18" t="s">
        <v>9</v>
      </c>
      <c r="H78" s="18"/>
      <c r="I78" s="16" t="s">
        <v>132</v>
      </c>
      <c r="J78" s="18">
        <v>0</v>
      </c>
      <c r="K78" s="18">
        <v>0</v>
      </c>
    </row>
    <row r="79" spans="1:11" x14ac:dyDescent="0.25">
      <c r="A79" s="13" t="s">
        <v>106</v>
      </c>
      <c r="F79" s="2">
        <v>2.2776999999999998</v>
      </c>
    </row>
    <row r="83" spans="1:12" x14ac:dyDescent="0.25">
      <c r="A83" s="13" t="s">
        <v>110</v>
      </c>
      <c r="B83" s="13" t="s">
        <v>111</v>
      </c>
      <c r="C83" s="39" t="s">
        <v>141</v>
      </c>
    </row>
    <row r="84" spans="1:12" x14ac:dyDescent="0.25">
      <c r="A84" s="13" t="s">
        <v>115</v>
      </c>
      <c r="B84" s="12">
        <v>1.0547</v>
      </c>
      <c r="C84" s="12">
        <v>1.0547</v>
      </c>
    </row>
    <row r="85" spans="1:12" x14ac:dyDescent="0.25">
      <c r="A85" s="13" t="s">
        <v>116</v>
      </c>
      <c r="B85" s="12">
        <v>3.7989999999999999</v>
      </c>
      <c r="C85" s="12">
        <v>3.7989999999999999</v>
      </c>
    </row>
    <row r="86" spans="1:12" x14ac:dyDescent="0.25">
      <c r="A86" s="13" t="s">
        <v>117</v>
      </c>
      <c r="B86" s="12">
        <v>21.089475999999994</v>
      </c>
      <c r="C86" s="12">
        <v>6.1288</v>
      </c>
    </row>
    <row r="87" spans="1:12" x14ac:dyDescent="0.25">
      <c r="A87" s="13" t="s">
        <v>188</v>
      </c>
      <c r="B87" s="12">
        <v>53.054129999999994</v>
      </c>
      <c r="C87" s="12">
        <v>6.1288</v>
      </c>
    </row>
    <row r="88" spans="1:12" x14ac:dyDescent="0.25">
      <c r="A88" s="13" t="s">
        <v>118</v>
      </c>
      <c r="B88" s="12">
        <v>61.060429999999997</v>
      </c>
      <c r="C88" s="12">
        <v>6.1288</v>
      </c>
    </row>
    <row r="89" spans="1:12" x14ac:dyDescent="0.25">
      <c r="A89" s="13" t="s">
        <v>140</v>
      </c>
      <c r="B89" s="12">
        <v>61.060429999999997</v>
      </c>
      <c r="C89" s="12">
        <v>6.1288</v>
      </c>
    </row>
    <row r="90" spans="1:12" x14ac:dyDescent="0.25">
      <c r="A90" s="13"/>
    </row>
    <row r="91" spans="1:12" x14ac:dyDescent="0.25">
      <c r="A91" s="13"/>
    </row>
    <row r="92" spans="1:12" x14ac:dyDescent="0.25">
      <c r="A92" s="13"/>
    </row>
    <row r="94" spans="1:12" x14ac:dyDescent="0.25">
      <c r="A94" s="12" t="s">
        <v>146</v>
      </c>
    </row>
    <row r="95" spans="1:12" x14ac:dyDescent="0.25">
      <c r="A95" s="12" t="s">
        <v>147</v>
      </c>
    </row>
    <row r="96" spans="1:12" x14ac:dyDescent="0.25">
      <c r="B96" s="9" t="s">
        <v>0</v>
      </c>
      <c r="C96" s="9" t="s">
        <v>1</v>
      </c>
      <c r="D96" s="12" t="s">
        <v>161</v>
      </c>
      <c r="E96" s="12" t="s">
        <v>162</v>
      </c>
      <c r="F96" s="12" t="s">
        <v>163</v>
      </c>
      <c r="G96" s="12" t="s">
        <v>164</v>
      </c>
      <c r="H96" s="12" t="s">
        <v>165</v>
      </c>
      <c r="I96" s="12" t="s">
        <v>166</v>
      </c>
      <c r="J96" s="12" t="s">
        <v>171</v>
      </c>
      <c r="K96" s="12" t="s">
        <v>172</v>
      </c>
      <c r="L96" s="12" t="s">
        <v>176</v>
      </c>
    </row>
    <row r="97" spans="1:14" x14ac:dyDescent="0.25">
      <c r="B97" s="9" t="s">
        <v>167</v>
      </c>
      <c r="C97" s="9" t="s">
        <v>148</v>
      </c>
      <c r="D97" s="12">
        <v>2.3916640463682898E-3</v>
      </c>
      <c r="E97" s="12">
        <v>20160517</v>
      </c>
      <c r="F97" s="12">
        <v>908</v>
      </c>
      <c r="G97" s="12">
        <v>5.7529251252096134E-3</v>
      </c>
      <c r="H97" s="12">
        <v>0.66</v>
      </c>
      <c r="I97" s="53">
        <v>2335.6471999999999</v>
      </c>
      <c r="J97" s="12">
        <v>20170420</v>
      </c>
      <c r="K97" s="53">
        <v>37.08</v>
      </c>
      <c r="L97" s="16" t="s">
        <v>129</v>
      </c>
    </row>
    <row r="98" spans="1:14" x14ac:dyDescent="0.25">
      <c r="B98" s="9" t="s">
        <v>168</v>
      </c>
      <c r="C98" s="9" t="s">
        <v>149</v>
      </c>
      <c r="D98" s="12">
        <v>5.5695271197894443E-3</v>
      </c>
      <c r="E98" s="12">
        <v>20160629</v>
      </c>
      <c r="F98" s="12">
        <v>888</v>
      </c>
      <c r="G98" s="12">
        <v>7.1069790405038418E-3</v>
      </c>
      <c r="H98" s="12">
        <v>0.25</v>
      </c>
      <c r="I98" s="53">
        <v>2344.741</v>
      </c>
      <c r="J98" s="12">
        <v>20170425</v>
      </c>
      <c r="K98" s="53">
        <v>7.48</v>
      </c>
      <c r="L98" s="16" t="s">
        <v>133</v>
      </c>
    </row>
    <row r="99" spans="1:14" x14ac:dyDescent="0.25">
      <c r="B99" s="9" t="s">
        <v>169</v>
      </c>
      <c r="C99" s="9" t="s">
        <v>150</v>
      </c>
      <c r="D99" s="12">
        <v>9.3180126438711605E-4</v>
      </c>
      <c r="E99" s="12" t="s">
        <v>174</v>
      </c>
      <c r="F99" s="12">
        <v>1071</v>
      </c>
      <c r="G99" s="12">
        <v>2.2475750207508181E-3</v>
      </c>
      <c r="H99" s="12">
        <v>0.17799999999999999</v>
      </c>
      <c r="I99" s="53">
        <v>2350.0671000000002</v>
      </c>
      <c r="J99" s="12">
        <v>20170320</v>
      </c>
      <c r="K99" s="53">
        <v>10.09</v>
      </c>
      <c r="L99" s="16" t="s">
        <v>129</v>
      </c>
      <c r="M99" s="42">
        <v>0</v>
      </c>
      <c r="N99" s="42">
        <v>0</v>
      </c>
    </row>
    <row r="100" spans="1:14" x14ac:dyDescent="0.25">
      <c r="B100" s="9" t="s">
        <v>173</v>
      </c>
      <c r="C100" s="9" t="s">
        <v>151</v>
      </c>
      <c r="D100" s="12">
        <v>1.1503486456221437E-3</v>
      </c>
      <c r="E100" s="12" t="s">
        <v>174</v>
      </c>
      <c r="F100" s="12">
        <v>1371</v>
      </c>
      <c r="G100" s="12">
        <v>2.3379881040057602E-3</v>
      </c>
      <c r="H100" s="12">
        <v>0.5</v>
      </c>
      <c r="I100" s="53">
        <v>2359.752</v>
      </c>
      <c r="J100" s="12">
        <v>20170331</v>
      </c>
      <c r="K100" s="53">
        <v>23.98</v>
      </c>
      <c r="L100" s="16" t="s">
        <v>132</v>
      </c>
    </row>
    <row r="101" spans="1:14" x14ac:dyDescent="0.25">
      <c r="B101" s="9" t="s">
        <v>170</v>
      </c>
      <c r="C101" s="9" t="s">
        <v>152</v>
      </c>
      <c r="D101" s="12">
        <v>3.1980254970424973E-4</v>
      </c>
      <c r="E101" s="12" t="s">
        <v>174</v>
      </c>
      <c r="F101" s="12">
        <v>1111</v>
      </c>
      <c r="G101" s="12">
        <v>1.1681276906323279E-3</v>
      </c>
      <c r="H101" s="12">
        <v>0.155</v>
      </c>
      <c r="I101" s="53">
        <v>2359.752</v>
      </c>
      <c r="J101" s="12">
        <v>20170331</v>
      </c>
      <c r="K101" s="53">
        <v>13.36</v>
      </c>
      <c r="L101" s="16" t="s">
        <v>132</v>
      </c>
    </row>
    <row r="102" spans="1:14" x14ac:dyDescent="0.25">
      <c r="B102" s="9" t="s">
        <v>178</v>
      </c>
      <c r="D102" s="12">
        <v>1.0363143625871244E-2</v>
      </c>
    </row>
    <row r="104" spans="1:14" x14ac:dyDescent="0.25">
      <c r="A104" s="12" t="s">
        <v>155</v>
      </c>
    </row>
    <row r="105" spans="1:14" x14ac:dyDescent="0.25">
      <c r="B105" s="9" t="s">
        <v>0</v>
      </c>
      <c r="C105" s="9" t="s">
        <v>1</v>
      </c>
      <c r="D105" s="12" t="s">
        <v>161</v>
      </c>
      <c r="E105" s="12" t="s">
        <v>162</v>
      </c>
    </row>
    <row r="106" spans="1:14" x14ac:dyDescent="0.25">
      <c r="B106" s="9">
        <v>600109</v>
      </c>
      <c r="C106" s="9" t="s">
        <v>138</v>
      </c>
      <c r="D106" s="18">
        <v>6.2300000000000001E-2</v>
      </c>
      <c r="E106" s="18">
        <v>20170608</v>
      </c>
    </row>
    <row r="107" spans="1:14" x14ac:dyDescent="0.25">
      <c r="B107" s="9">
        <v>600637</v>
      </c>
      <c r="C107" s="9" t="s">
        <v>157</v>
      </c>
      <c r="D107" s="45">
        <v>0.26057000000000002</v>
      </c>
      <c r="E107" s="45">
        <v>20170727</v>
      </c>
    </row>
    <row r="108" spans="1:14" x14ac:dyDescent="0.25">
      <c r="B108" s="9">
        <v>600893</v>
      </c>
      <c r="C108" s="9" t="s">
        <v>158</v>
      </c>
    </row>
    <row r="109" spans="1:14" x14ac:dyDescent="0.25">
      <c r="B109" s="9">
        <v>601377</v>
      </c>
      <c r="C109" s="9" t="s">
        <v>159</v>
      </c>
      <c r="D109" s="18">
        <v>0.41249000000000002</v>
      </c>
      <c r="E109" s="18">
        <v>20170519</v>
      </c>
    </row>
    <row r="110" spans="1:14" x14ac:dyDescent="0.25">
      <c r="B110" s="9">
        <v>601998</v>
      </c>
      <c r="C110" s="9" t="s">
        <v>160</v>
      </c>
      <c r="D110" s="6">
        <v>0.39</v>
      </c>
      <c r="E110" s="6">
        <v>20170725</v>
      </c>
    </row>
    <row r="111" spans="1:14" x14ac:dyDescent="0.25">
      <c r="B111" s="12" t="s">
        <v>178</v>
      </c>
      <c r="D111" s="12">
        <v>1.1253600000000001</v>
      </c>
    </row>
    <row r="115" spans="1:7" x14ac:dyDescent="0.25">
      <c r="A115" s="9" t="s">
        <v>0</v>
      </c>
      <c r="B115" s="9" t="s">
        <v>1</v>
      </c>
      <c r="C115" s="12" t="s">
        <v>184</v>
      </c>
      <c r="E115" s="12" t="s">
        <v>185</v>
      </c>
      <c r="F115" s="12" t="s">
        <v>186</v>
      </c>
      <c r="G115" s="12" t="s">
        <v>187</v>
      </c>
    </row>
    <row r="116" spans="1:7" x14ac:dyDescent="0.25">
      <c r="A116" s="9" t="s">
        <v>167</v>
      </c>
      <c r="B116" s="9" t="s">
        <v>148</v>
      </c>
      <c r="C116" s="55">
        <v>100</v>
      </c>
      <c r="D116" s="56">
        <v>1</v>
      </c>
      <c r="E116" s="55">
        <v>2954946709.0000005</v>
      </c>
      <c r="F116" s="57">
        <v>2954946709.0000005</v>
      </c>
      <c r="G116" s="12">
        <v>5.7529251252096134E-3</v>
      </c>
    </row>
    <row r="117" spans="1:7" x14ac:dyDescent="0.25">
      <c r="A117" s="9" t="s">
        <v>168</v>
      </c>
      <c r="B117" s="9" t="s">
        <v>149</v>
      </c>
      <c r="C117" s="55">
        <v>26.490198776352887</v>
      </c>
      <c r="D117" s="56">
        <v>0.3</v>
      </c>
      <c r="E117" s="55">
        <v>12168154385</v>
      </c>
      <c r="F117" s="57">
        <v>3650446315.5</v>
      </c>
      <c r="G117" s="12">
        <v>7.1069790405038418E-3</v>
      </c>
    </row>
    <row r="118" spans="1:7" x14ac:dyDescent="0.25">
      <c r="A118" s="9" t="s">
        <v>169</v>
      </c>
      <c r="B118" s="9" t="s">
        <v>150</v>
      </c>
      <c r="C118" s="55">
        <v>10.000043310855</v>
      </c>
      <c r="D118" s="56">
        <v>0.10000043310855</v>
      </c>
      <c r="E118" s="55">
        <v>11544450000</v>
      </c>
      <c r="F118" s="57">
        <v>1154450000</v>
      </c>
      <c r="G118" s="12">
        <v>2.2475750207508181E-3</v>
      </c>
    </row>
    <row r="119" spans="1:7" x14ac:dyDescent="0.25">
      <c r="A119" s="9" t="s">
        <v>173</v>
      </c>
      <c r="B119" s="9" t="s">
        <v>151</v>
      </c>
      <c r="C119" s="55">
        <v>10.000083271573583</v>
      </c>
      <c r="D119" s="56">
        <v>0.2</v>
      </c>
      <c r="E119" s="55">
        <v>6004450000</v>
      </c>
      <c r="F119" s="57">
        <v>1200890000</v>
      </c>
      <c r="G119" s="12">
        <v>2.3379881040057602E-3</v>
      </c>
    </row>
    <row r="120" spans="1:7" x14ac:dyDescent="0.25">
      <c r="A120" s="9" t="s">
        <v>170</v>
      </c>
      <c r="B120" s="9" t="s">
        <v>152</v>
      </c>
      <c r="C120" s="55">
        <v>5.9187598381632194</v>
      </c>
      <c r="D120" s="56">
        <v>5.9187598381632192E-2</v>
      </c>
      <c r="E120" s="55">
        <v>10137258757</v>
      </c>
      <c r="F120" s="57">
        <v>600000000</v>
      </c>
      <c r="G120" s="12">
        <v>1.1681276906323279E-3</v>
      </c>
    </row>
    <row r="123" spans="1:7" x14ac:dyDescent="0.25">
      <c r="A123" s="58" t="s">
        <v>16</v>
      </c>
      <c r="B123" s="58" t="s">
        <v>17</v>
      </c>
      <c r="C123" s="55">
        <v>81.796473917279002</v>
      </c>
      <c r="D123" s="56">
        <v>1</v>
      </c>
      <c r="E123" s="55">
        <v>25219845601</v>
      </c>
      <c r="F123" s="57">
        <v>25219845601</v>
      </c>
    </row>
    <row r="129" spans="1:6" x14ac:dyDescent="0.25">
      <c r="A129" s="58" t="s">
        <v>16</v>
      </c>
      <c r="B129" s="58" t="s">
        <v>17</v>
      </c>
      <c r="C129" s="59">
        <v>4.9050000000000002</v>
      </c>
      <c r="F129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554687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5" t="s">
        <v>133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180</v>
      </c>
      <c r="B17" s="50" t="s">
        <v>181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133</v>
      </c>
    </row>
    <row r="97" spans="1:12" x14ac:dyDescent="0.25">
      <c r="B97" s="9" t="s">
        <v>169</v>
      </c>
      <c r="C97" s="9" t="s">
        <v>150</v>
      </c>
      <c r="D97" s="12">
        <v>9.3180126438711605E-4</v>
      </c>
      <c r="E97" s="12" t="s">
        <v>174</v>
      </c>
      <c r="F97" s="12">
        <v>1071</v>
      </c>
      <c r="G97" s="12">
        <v>2.2475750207508181E-3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1.1503486456221437E-3</v>
      </c>
      <c r="E98" s="12" t="s">
        <v>174</v>
      </c>
      <c r="F98" s="12">
        <v>1371</v>
      </c>
      <c r="G98" s="12">
        <v>2.3379881040057602E-3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3.1980254970424973E-4</v>
      </c>
      <c r="E99" s="12" t="s">
        <v>174</v>
      </c>
      <c r="F99" s="12">
        <v>1111</v>
      </c>
      <c r="G99" s="12">
        <v>1.1681276906323279E-3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178</v>
      </c>
      <c r="D100" s="12">
        <v>1.0363143625871244E-2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156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159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179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184</v>
      </c>
      <c r="E113" s="12" t="s">
        <v>185</v>
      </c>
      <c r="F113" s="12" t="s">
        <v>186</v>
      </c>
      <c r="G113" s="12" t="s">
        <v>187</v>
      </c>
    </row>
    <row r="114" spans="1:7" x14ac:dyDescent="0.25">
      <c r="A114" s="9" t="s">
        <v>167</v>
      </c>
      <c r="B114" s="9" t="s">
        <v>148</v>
      </c>
      <c r="C114" s="55">
        <v>100</v>
      </c>
      <c r="D114" s="56">
        <v>1</v>
      </c>
      <c r="E114" s="55">
        <v>2954946709.0000005</v>
      </c>
      <c r="F114" s="57">
        <v>2954946709.0000005</v>
      </c>
      <c r="G114" s="12">
        <v>5.7529251252096134E-3</v>
      </c>
    </row>
    <row r="115" spans="1:7" x14ac:dyDescent="0.25">
      <c r="A115" s="9" t="s">
        <v>168</v>
      </c>
      <c r="B115" s="9" t="s">
        <v>149</v>
      </c>
      <c r="C115" s="55">
        <v>26.490198776352887</v>
      </c>
      <c r="D115" s="56">
        <v>0.3</v>
      </c>
      <c r="E115" s="55">
        <v>12168154385</v>
      </c>
      <c r="F115" s="57">
        <v>3650446315.5</v>
      </c>
      <c r="G115" s="12">
        <v>7.1069790405038418E-3</v>
      </c>
    </row>
    <row r="116" spans="1:7" x14ac:dyDescent="0.25">
      <c r="A116" s="9" t="s">
        <v>169</v>
      </c>
      <c r="B116" s="9" t="s">
        <v>150</v>
      </c>
      <c r="C116" s="55">
        <v>10.000043310855</v>
      </c>
      <c r="D116" s="56">
        <v>0.10000043310855</v>
      </c>
      <c r="E116" s="55">
        <v>11544450000</v>
      </c>
      <c r="F116" s="57">
        <v>1154450000</v>
      </c>
      <c r="G116" s="12">
        <v>2.2475750207508181E-3</v>
      </c>
    </row>
    <row r="117" spans="1:7" x14ac:dyDescent="0.25">
      <c r="A117" s="9" t="s">
        <v>173</v>
      </c>
      <c r="B117" s="9" t="s">
        <v>151</v>
      </c>
      <c r="C117" s="55">
        <v>10.000083271573583</v>
      </c>
      <c r="D117" s="56">
        <v>0.2</v>
      </c>
      <c r="E117" s="55">
        <v>6004450000</v>
      </c>
      <c r="F117" s="57">
        <v>1200890000</v>
      </c>
      <c r="G117" s="12">
        <v>2.3379881040057602E-3</v>
      </c>
    </row>
    <row r="118" spans="1:7" x14ac:dyDescent="0.25">
      <c r="A118" s="9" t="s">
        <v>170</v>
      </c>
      <c r="B118" s="9" t="s">
        <v>152</v>
      </c>
      <c r="C118" s="55">
        <v>5.9187598381632194</v>
      </c>
      <c r="D118" s="56">
        <v>5.9187598381632192E-2</v>
      </c>
      <c r="E118" s="55">
        <v>10137258757</v>
      </c>
      <c r="F118" s="57">
        <v>600000000</v>
      </c>
      <c r="G118" s="12">
        <v>1.1681276906323279E-3</v>
      </c>
    </row>
    <row r="121" spans="1:7" x14ac:dyDescent="0.25">
      <c r="A121" s="58" t="s">
        <v>16</v>
      </c>
      <c r="B121" s="58" t="s">
        <v>17</v>
      </c>
      <c r="C121" s="55">
        <v>81.796473917279002</v>
      </c>
      <c r="D121" s="56">
        <v>1</v>
      </c>
      <c r="E121" s="55">
        <v>25219845601</v>
      </c>
      <c r="F121" s="57">
        <v>25219845601</v>
      </c>
    </row>
    <row r="127" spans="1:7" x14ac:dyDescent="0.25">
      <c r="A127" s="58" t="s">
        <v>16</v>
      </c>
      <c r="B127" s="58" t="s">
        <v>17</v>
      </c>
      <c r="C127" s="59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137</v>
      </c>
      <c r="B17" s="50" t="s">
        <v>138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132</v>
      </c>
    </row>
    <row r="97" spans="1:12" x14ac:dyDescent="0.25">
      <c r="B97" s="9" t="s">
        <v>169</v>
      </c>
      <c r="C97" s="9" t="s">
        <v>150</v>
      </c>
      <c r="D97" s="12">
        <v>0.68198528003072356</v>
      </c>
      <c r="E97" s="12" t="s">
        <v>174</v>
      </c>
      <c r="F97" s="12">
        <v>1071</v>
      </c>
      <c r="G97" s="12">
        <v>1.645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1.0362046939115928</v>
      </c>
      <c r="E98" s="12" t="s">
        <v>174</v>
      </c>
      <c r="F98" s="12">
        <v>1371</v>
      </c>
      <c r="G98" s="12">
        <v>2.1059999999999999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0.46733157404191616</v>
      </c>
      <c r="E99" s="12" t="s">
        <v>174</v>
      </c>
      <c r="F99" s="12">
        <v>1111</v>
      </c>
      <c r="G99" s="12">
        <v>1.7070000000000001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2">
        <v>0</v>
      </c>
      <c r="K21" s="32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4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18" t="s">
        <v>126</v>
      </c>
      <c r="H55" s="46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18" t="s">
        <v>126</v>
      </c>
      <c r="H60" s="46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40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0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30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7"/>
      <c r="I24" s="34" t="s">
        <v>132</v>
      </c>
      <c r="J24" s="35">
        <v>0</v>
      </c>
      <c r="K24" s="35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30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7"/>
      <c r="I28" s="34" t="s">
        <v>132</v>
      </c>
      <c r="J28" s="35">
        <v>0</v>
      </c>
      <c r="K28" s="35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6"/>
      <c r="I29" s="31" t="s">
        <v>132</v>
      </c>
      <c r="J29" s="32">
        <v>0</v>
      </c>
      <c r="K29" s="32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0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4" t="s">
        <v>132</v>
      </c>
      <c r="J41" s="35">
        <v>0</v>
      </c>
      <c r="K41" s="35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模板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2017-06-15T03:28:47Z</dcterms:modified>
</cp:coreProperties>
</file>