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omments383.xml" ContentType="application/vnd.openxmlformats-officedocument.spreadsheetml.comments+xml"/>
  <Override PartName="/xl/comments38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316" sheetId="433" r:id="rId1"/>
    <sheet name="20180315" sheetId="432" r:id="rId2"/>
    <sheet name="20180314" sheetId="431" r:id="rId3"/>
    <sheet name="20180313" sheetId="430" r:id="rId4"/>
    <sheet name="20180312" sheetId="429" r:id="rId5"/>
    <sheet name="20180309" sheetId="428" r:id="rId6"/>
    <sheet name="20180308" sheetId="427" r:id="rId7"/>
    <sheet name="20180307" sheetId="426" r:id="rId8"/>
    <sheet name="20180306" sheetId="425" r:id="rId9"/>
    <sheet name="20180305" sheetId="424" r:id="rId10"/>
    <sheet name="20180302" sheetId="423" r:id="rId11"/>
    <sheet name="20180301" sheetId="422" r:id="rId12"/>
    <sheet name="20180228" sheetId="421" r:id="rId13"/>
    <sheet name="20180227" sheetId="420" r:id="rId14"/>
    <sheet name="20180226" sheetId="419" r:id="rId15"/>
    <sheet name="20180214" sheetId="418" r:id="rId16"/>
    <sheet name="20180213" sheetId="417" r:id="rId17"/>
    <sheet name="20180212" sheetId="416" r:id="rId18"/>
    <sheet name="20180209" sheetId="415" r:id="rId19"/>
    <sheet name="20180208" sheetId="414" r:id="rId20"/>
    <sheet name="20180207" sheetId="413" r:id="rId21"/>
    <sheet name="20180206" sheetId="412" r:id="rId22"/>
    <sheet name="20180205" sheetId="411" r:id="rId23"/>
    <sheet name="20180202" sheetId="410" r:id="rId24"/>
    <sheet name="20180201" sheetId="409" r:id="rId25"/>
    <sheet name="20180131" sheetId="408" r:id="rId26"/>
    <sheet name="20180130" sheetId="407" r:id="rId27"/>
    <sheet name="20180129" sheetId="406" r:id="rId28"/>
    <sheet name="20180126" sheetId="405" r:id="rId29"/>
    <sheet name="20180125" sheetId="404" r:id="rId30"/>
    <sheet name="20180124" sheetId="403" r:id="rId31"/>
    <sheet name="20180123" sheetId="402" r:id="rId32"/>
    <sheet name="20180122" sheetId="401" r:id="rId33"/>
    <sheet name="20180119" sheetId="400" r:id="rId34"/>
    <sheet name="20180118" sheetId="399" r:id="rId35"/>
    <sheet name="20180117" sheetId="398" r:id="rId36"/>
    <sheet name="20180116" sheetId="397" r:id="rId37"/>
    <sheet name="20180115" sheetId="396" r:id="rId38"/>
    <sheet name="20180112" sheetId="395" r:id="rId39"/>
    <sheet name="20180111" sheetId="394" r:id="rId40"/>
    <sheet name="20180110" sheetId="393" r:id="rId41"/>
    <sheet name="20180109" sheetId="392" r:id="rId42"/>
    <sheet name="20180108" sheetId="391" r:id="rId43"/>
    <sheet name="20180105" sheetId="390" r:id="rId44"/>
    <sheet name="20180104" sheetId="389" r:id="rId45"/>
    <sheet name="20180103" sheetId="388" r:id="rId46"/>
    <sheet name="20180102" sheetId="387" r:id="rId47"/>
    <sheet name="20180101" sheetId="386" r:id="rId48"/>
    <sheet name="20171229" sheetId="385" r:id="rId49"/>
    <sheet name="20171228" sheetId="384" r:id="rId50"/>
    <sheet name="20171227" sheetId="383" r:id="rId51"/>
    <sheet name="20171226" sheetId="382" r:id="rId52"/>
    <sheet name="20171225" sheetId="381" r:id="rId53"/>
    <sheet name="20171222" sheetId="380" r:id="rId54"/>
    <sheet name="20171221" sheetId="379" r:id="rId55"/>
    <sheet name="20171220" sheetId="378" r:id="rId56"/>
    <sheet name="20171219" sheetId="377" r:id="rId57"/>
    <sheet name="20171218" sheetId="376" r:id="rId58"/>
    <sheet name="20171215" sheetId="375" r:id="rId59"/>
    <sheet name="20171214" sheetId="374" r:id="rId60"/>
    <sheet name="20171213" sheetId="373" r:id="rId61"/>
    <sheet name="20171212" sheetId="372" r:id="rId62"/>
    <sheet name="20171211" sheetId="371" r:id="rId63"/>
    <sheet name="20171208" sheetId="370" r:id="rId64"/>
    <sheet name="20171207" sheetId="369" r:id="rId65"/>
    <sheet name="20171206" sheetId="368" r:id="rId66"/>
    <sheet name="20171205" sheetId="367" r:id="rId67"/>
    <sheet name="20171204" sheetId="366" r:id="rId68"/>
    <sheet name="20171201" sheetId="365" r:id="rId69"/>
    <sheet name="20171130" sheetId="364" r:id="rId70"/>
    <sheet name="20171129" sheetId="363" r:id="rId71"/>
    <sheet name="20171128" sheetId="362" r:id="rId72"/>
    <sheet name="20171127" sheetId="361" r:id="rId73"/>
    <sheet name="20171124" sheetId="360" r:id="rId74"/>
    <sheet name="20171123" sheetId="359" r:id="rId75"/>
    <sheet name="20171122" sheetId="358" r:id="rId76"/>
    <sheet name="20171121" sheetId="357" r:id="rId77"/>
    <sheet name="20171120" sheetId="356" r:id="rId78"/>
    <sheet name="20171117" sheetId="355" r:id="rId79"/>
    <sheet name="20171116" sheetId="354" r:id="rId80"/>
    <sheet name="20171115" sheetId="353" r:id="rId81"/>
    <sheet name="20171114" sheetId="352" r:id="rId82"/>
    <sheet name="20171113" sheetId="351" r:id="rId83"/>
    <sheet name="20171110" sheetId="350" r:id="rId84"/>
    <sheet name="20171109" sheetId="349" r:id="rId85"/>
    <sheet name="20171108" sheetId="348" r:id="rId86"/>
    <sheet name="20171107" sheetId="347" r:id="rId87"/>
    <sheet name="20171106" sheetId="346" r:id="rId88"/>
    <sheet name="20171103" sheetId="345" r:id="rId89"/>
    <sheet name="20171102" sheetId="344" r:id="rId90"/>
    <sheet name="20171101" sheetId="343" r:id="rId91"/>
    <sheet name="20171031" sheetId="342" r:id="rId92"/>
    <sheet name="20171030" sheetId="341" r:id="rId93"/>
    <sheet name="20171027" sheetId="340" r:id="rId94"/>
    <sheet name="20171026" sheetId="339" r:id="rId95"/>
    <sheet name="20171025" sheetId="338" r:id="rId96"/>
    <sheet name="20171024" sheetId="337" r:id="rId97"/>
    <sheet name="20171023" sheetId="336" r:id="rId98"/>
    <sheet name="20171020" sheetId="335" r:id="rId99"/>
    <sheet name="20171019" sheetId="334" r:id="rId100"/>
    <sheet name="20171018" sheetId="332" r:id="rId101"/>
    <sheet name="20171017" sheetId="331" r:id="rId102"/>
    <sheet name="20171016" sheetId="330" r:id="rId103"/>
    <sheet name="20171013" sheetId="329" r:id="rId104"/>
    <sheet name="20171012" sheetId="328" r:id="rId105"/>
    <sheet name="20171011" sheetId="327" r:id="rId106"/>
    <sheet name="20171010" sheetId="326" r:id="rId107"/>
    <sheet name="20171009" sheetId="325" r:id="rId108"/>
    <sheet name="20171006" sheetId="324" r:id="rId109"/>
    <sheet name="20171005" sheetId="323" r:id="rId110"/>
    <sheet name="20171004" sheetId="322" r:id="rId111"/>
    <sheet name="20171003" sheetId="321" r:id="rId112"/>
    <sheet name="20171002" sheetId="320" r:id="rId113"/>
    <sheet name="20170929" sheetId="319" r:id="rId114"/>
    <sheet name="20170928" sheetId="318" r:id="rId115"/>
    <sheet name="20170927" sheetId="317" r:id="rId116"/>
    <sheet name="20170926" sheetId="316" r:id="rId117"/>
    <sheet name="20170925" sheetId="315" r:id="rId118"/>
    <sheet name="20170922" sheetId="314" r:id="rId119"/>
    <sheet name="20170921" sheetId="313" r:id="rId120"/>
    <sheet name="20170920" sheetId="312" r:id="rId121"/>
    <sheet name="20170919" sheetId="311" r:id="rId122"/>
    <sheet name="20170918" sheetId="310" r:id="rId123"/>
    <sheet name="20170915" sheetId="309" r:id="rId124"/>
    <sheet name="20170914" sheetId="308" r:id="rId125"/>
    <sheet name="20170913" sheetId="307" r:id="rId126"/>
    <sheet name="20170912" sheetId="306" r:id="rId127"/>
    <sheet name="20170911" sheetId="305" r:id="rId128"/>
    <sheet name="20170908" sheetId="304" r:id="rId129"/>
    <sheet name="20170907" sheetId="303" r:id="rId130"/>
    <sheet name="20170906" sheetId="302" r:id="rId131"/>
    <sheet name="20170905" sheetId="301" r:id="rId132"/>
    <sheet name="20170904" sheetId="300" r:id="rId133"/>
    <sheet name="20170901" sheetId="299" r:id="rId134"/>
    <sheet name="20170831" sheetId="298" r:id="rId135"/>
    <sheet name="20170830" sheetId="297" r:id="rId136"/>
    <sheet name="20170829" sheetId="296" r:id="rId137"/>
    <sheet name="20170828" sheetId="295" r:id="rId138"/>
    <sheet name="20170825" sheetId="294" r:id="rId139"/>
    <sheet name="20170824" sheetId="293" r:id="rId140"/>
    <sheet name="20170823" sheetId="292" r:id="rId141"/>
    <sheet name="20170822" sheetId="291" r:id="rId142"/>
    <sheet name="20170821" sheetId="290" r:id="rId143"/>
    <sheet name="20170818" sheetId="289" r:id="rId144"/>
    <sheet name="20170817" sheetId="288" r:id="rId145"/>
    <sheet name="20170816" sheetId="287" r:id="rId146"/>
    <sheet name="20170815" sheetId="286" r:id="rId147"/>
    <sheet name="20170814" sheetId="285" r:id="rId148"/>
    <sheet name="20170811" sheetId="284" r:id="rId149"/>
    <sheet name="20170810" sheetId="283" r:id="rId150"/>
    <sheet name="20170809" sheetId="282" r:id="rId151"/>
    <sheet name="20170808" sheetId="281" r:id="rId152"/>
    <sheet name="20170807" sheetId="280" r:id="rId153"/>
    <sheet name="20170804" sheetId="279" r:id="rId154"/>
    <sheet name="20170803" sheetId="278" r:id="rId155"/>
    <sheet name="20170802" sheetId="277" r:id="rId156"/>
    <sheet name="20170801" sheetId="276" r:id="rId157"/>
    <sheet name="20170731" sheetId="275" r:id="rId158"/>
    <sheet name="20170728" sheetId="274" r:id="rId159"/>
    <sheet name="20170727" sheetId="273" r:id="rId160"/>
    <sheet name="20170726" sheetId="272" r:id="rId161"/>
    <sheet name="20170725" sheetId="271" r:id="rId162"/>
    <sheet name="20170724" sheetId="270" r:id="rId163"/>
    <sheet name="20170721" sheetId="269" r:id="rId164"/>
    <sheet name="20170720" sheetId="268" r:id="rId165"/>
    <sheet name="20170719" sheetId="267" r:id="rId166"/>
    <sheet name="20170718" sheetId="266" r:id="rId167"/>
    <sheet name="20170717" sheetId="265" r:id="rId168"/>
    <sheet name="20170714" sheetId="264" r:id="rId169"/>
    <sheet name="20170713" sheetId="263" r:id="rId170"/>
    <sheet name="20170712" sheetId="262" r:id="rId171"/>
    <sheet name="20170711" sheetId="261" r:id="rId172"/>
    <sheet name="20170710" sheetId="260" r:id="rId173"/>
    <sheet name="20170707" sheetId="259" r:id="rId174"/>
    <sheet name="20170706" sheetId="258" r:id="rId175"/>
    <sheet name="20170705" sheetId="257" r:id="rId176"/>
    <sheet name="20170704" sheetId="256" r:id="rId177"/>
    <sheet name="20170703" sheetId="255" r:id="rId178"/>
    <sheet name="20170630" sheetId="254" r:id="rId179"/>
    <sheet name="20170629" sheetId="253" r:id="rId180"/>
    <sheet name="20170628" sheetId="252" r:id="rId181"/>
    <sheet name="20170627" sheetId="251" r:id="rId182"/>
    <sheet name="20170626" sheetId="250" r:id="rId183"/>
    <sheet name="20170623" sheetId="249" r:id="rId184"/>
    <sheet name="20170622" sheetId="248" r:id="rId185"/>
    <sheet name="20170621" sheetId="247" r:id="rId186"/>
    <sheet name="20170620" sheetId="246" r:id="rId187"/>
    <sheet name="20170619" sheetId="245" r:id="rId188"/>
    <sheet name="20170616" sheetId="244" r:id="rId189"/>
    <sheet name="20170615" sheetId="243" r:id="rId190"/>
    <sheet name="20170614" sheetId="242" r:id="rId191"/>
    <sheet name="20170613" sheetId="241" r:id="rId192"/>
    <sheet name="20170612" sheetId="240" r:id="rId193"/>
    <sheet name="20170609" sheetId="239" r:id="rId194"/>
    <sheet name="20170608" sheetId="238" r:id="rId195"/>
    <sheet name="20170607" sheetId="237" r:id="rId196"/>
    <sheet name="20170606" sheetId="236" r:id="rId197"/>
    <sheet name="20170605" sheetId="235" r:id="rId198"/>
    <sheet name="20170602" sheetId="234" r:id="rId199"/>
    <sheet name="20170601" sheetId="233" r:id="rId200"/>
    <sheet name="20170531" sheetId="232" r:id="rId201"/>
    <sheet name="20170530" sheetId="231" r:id="rId202"/>
    <sheet name="20170529" sheetId="230" r:id="rId203"/>
    <sheet name="20170526" sheetId="229" r:id="rId204"/>
    <sheet name="20170525" sheetId="228" r:id="rId205"/>
    <sheet name="20170524" sheetId="227" r:id="rId206"/>
    <sheet name="20170523" sheetId="226" r:id="rId207"/>
    <sheet name="20170522" sheetId="225" r:id="rId208"/>
    <sheet name="20170519" sheetId="224" r:id="rId209"/>
    <sheet name="20170518" sheetId="223" r:id="rId210"/>
    <sheet name="20170517" sheetId="222" r:id="rId211"/>
    <sheet name="20170516" sheetId="221" r:id="rId212"/>
    <sheet name="20170515" sheetId="220" r:id="rId213"/>
    <sheet name="20170512" sheetId="219" r:id="rId214"/>
    <sheet name="20170511" sheetId="218" r:id="rId215"/>
    <sheet name="20170510" sheetId="217" r:id="rId216"/>
    <sheet name="20170509" sheetId="216" r:id="rId217"/>
    <sheet name="20170508" sheetId="215" r:id="rId218"/>
    <sheet name="20170505" sheetId="214" r:id="rId219"/>
    <sheet name="20170504" sheetId="213" r:id="rId220"/>
    <sheet name="20170503" sheetId="212" r:id="rId221"/>
    <sheet name="20170502" sheetId="211" r:id="rId222"/>
    <sheet name="20170501" sheetId="210" r:id="rId223"/>
    <sheet name="20170428" sheetId="209" r:id="rId224"/>
    <sheet name="20170427" sheetId="208" r:id="rId225"/>
    <sheet name="20170426" sheetId="207" r:id="rId226"/>
    <sheet name="20170425" sheetId="206" r:id="rId227"/>
    <sheet name="20170424" sheetId="205" r:id="rId228"/>
    <sheet name="20170421" sheetId="204" r:id="rId229"/>
    <sheet name="20170420" sheetId="203" r:id="rId230"/>
    <sheet name="20170419" sheetId="202" r:id="rId231"/>
    <sheet name="20170418" sheetId="201" r:id="rId232"/>
    <sheet name="20170417" sheetId="200" r:id="rId233"/>
    <sheet name="20170414" sheetId="199" r:id="rId234"/>
    <sheet name="20170413" sheetId="198" r:id="rId235"/>
    <sheet name="20170412" sheetId="197" r:id="rId236"/>
    <sheet name="20170411" sheetId="196" r:id="rId237"/>
    <sheet name="20170410" sheetId="195" r:id="rId238"/>
    <sheet name="20170407" sheetId="194" r:id="rId239"/>
    <sheet name="20170406" sheetId="193" r:id="rId240"/>
    <sheet name="20170405" sheetId="192" r:id="rId241"/>
    <sheet name="20170404" sheetId="191" r:id="rId242"/>
    <sheet name="20170403" sheetId="190" r:id="rId243"/>
    <sheet name="20170331" sheetId="189" r:id="rId244"/>
    <sheet name="20170330" sheetId="188" r:id="rId245"/>
    <sheet name="20170329" sheetId="187" r:id="rId246"/>
    <sheet name="20170328" sheetId="186" r:id="rId247"/>
    <sheet name="20170327" sheetId="185" r:id="rId248"/>
    <sheet name="20170324" sheetId="184" r:id="rId249"/>
    <sheet name="20170323" sheetId="183" r:id="rId250"/>
    <sheet name="20170322" sheetId="182" r:id="rId251"/>
    <sheet name="20170321" sheetId="181" r:id="rId252"/>
    <sheet name="20170320" sheetId="180" r:id="rId253"/>
    <sheet name="20170317" sheetId="179" r:id="rId254"/>
    <sheet name="20170316" sheetId="178" r:id="rId255"/>
    <sheet name="20170315" sheetId="177" r:id="rId256"/>
    <sheet name="20170314" sheetId="176" r:id="rId257"/>
    <sheet name="20170313" sheetId="175" r:id="rId258"/>
    <sheet name="20170310" sheetId="174" r:id="rId259"/>
    <sheet name="20170309" sheetId="173" r:id="rId260"/>
    <sheet name="20170308" sheetId="170" r:id="rId261"/>
    <sheet name="20170307" sheetId="169" r:id="rId262"/>
    <sheet name="20170306" sheetId="168" r:id="rId263"/>
    <sheet name="20170303" sheetId="167" r:id="rId264"/>
    <sheet name="20170302" sheetId="166" r:id="rId265"/>
    <sheet name="20170301" sheetId="165" r:id="rId266"/>
    <sheet name="20170228" sheetId="164" r:id="rId267"/>
    <sheet name="20170227" sheetId="163" r:id="rId268"/>
    <sheet name="20170224" sheetId="162" r:id="rId269"/>
    <sheet name="20170223" sheetId="161" r:id="rId270"/>
    <sheet name="20170222" sheetId="160" r:id="rId271"/>
    <sheet name="20170221" sheetId="159" r:id="rId272"/>
    <sheet name="20170220" sheetId="158" r:id="rId273"/>
    <sheet name="20170217" sheetId="157" r:id="rId274"/>
    <sheet name="20170216" sheetId="156" r:id="rId275"/>
    <sheet name="20170215" sheetId="155" r:id="rId276"/>
    <sheet name="20170214" sheetId="154" r:id="rId277"/>
    <sheet name="20170213" sheetId="153" r:id="rId278"/>
    <sheet name="20170210" sheetId="152" r:id="rId279"/>
    <sheet name="20170209" sheetId="151" r:id="rId280"/>
    <sheet name="20170208" sheetId="150" r:id="rId281"/>
    <sheet name="20170207" sheetId="149" r:id="rId282"/>
    <sheet name="20170206" sheetId="148" r:id="rId283"/>
    <sheet name="20170203" sheetId="147" r:id="rId284"/>
    <sheet name="20170126" sheetId="146" r:id="rId285"/>
    <sheet name="20170125" sheetId="145" r:id="rId286"/>
    <sheet name="20170124" sheetId="144" r:id="rId287"/>
    <sheet name="20170123" sheetId="143" r:id="rId288"/>
    <sheet name="20170120" sheetId="142" r:id="rId289"/>
    <sheet name="20170119" sheetId="141" r:id="rId290"/>
    <sheet name="20170118" sheetId="140" r:id="rId291"/>
    <sheet name="20170117" sheetId="139" r:id="rId292"/>
    <sheet name="20170116" sheetId="138" r:id="rId293"/>
    <sheet name="20170113" sheetId="137" r:id="rId294"/>
    <sheet name="20170112" sheetId="136" r:id="rId295"/>
    <sheet name="20170111" sheetId="135" r:id="rId296"/>
    <sheet name="20170110" sheetId="134" r:id="rId297"/>
    <sheet name="20170109" sheetId="133" r:id="rId298"/>
    <sheet name="20170106" sheetId="132" r:id="rId299"/>
    <sheet name="20170105" sheetId="131" r:id="rId300"/>
    <sheet name="20170104" sheetId="130" r:id="rId301"/>
    <sheet name="20170103" sheetId="129" r:id="rId302"/>
    <sheet name="20161230" sheetId="128" r:id="rId303"/>
    <sheet name="20161229" sheetId="127" r:id="rId304"/>
    <sheet name="20161228" sheetId="126" r:id="rId305"/>
    <sheet name="20161227" sheetId="125" r:id="rId306"/>
    <sheet name="20161226" sheetId="124" r:id="rId307"/>
    <sheet name="20161223" sheetId="123" r:id="rId308"/>
    <sheet name="20161222" sheetId="122" r:id="rId309"/>
    <sheet name="20161221" sheetId="121" r:id="rId310"/>
    <sheet name="20161220" sheetId="120" r:id="rId311"/>
    <sheet name="20161219" sheetId="119" r:id="rId312"/>
    <sheet name="20161216" sheetId="118" r:id="rId313"/>
    <sheet name="20161215" sheetId="117" r:id="rId314"/>
    <sheet name="20161214" sheetId="116" r:id="rId315"/>
    <sheet name="20161213" sheetId="115" r:id="rId316"/>
    <sheet name="20161212" sheetId="114" r:id="rId317"/>
    <sheet name="20161209" sheetId="113" r:id="rId318"/>
    <sheet name="20161208" sheetId="112" r:id="rId319"/>
    <sheet name="20161207" sheetId="111" r:id="rId320"/>
    <sheet name="20161206" sheetId="110" r:id="rId321"/>
    <sheet name="20161205" sheetId="109" r:id="rId322"/>
    <sheet name="20161202" sheetId="108" r:id="rId323"/>
    <sheet name="20161201" sheetId="107" r:id="rId324"/>
    <sheet name="20161130" sheetId="106" r:id="rId325"/>
    <sheet name="20161129" sheetId="105" r:id="rId326"/>
    <sheet name="20161128" sheetId="104" r:id="rId327"/>
    <sheet name="20161125" sheetId="103" r:id="rId328"/>
    <sheet name="20161124" sheetId="102" r:id="rId329"/>
    <sheet name="20161123" sheetId="101" r:id="rId330"/>
    <sheet name="20161122" sheetId="100" r:id="rId331"/>
    <sheet name="20161121" sheetId="99" r:id="rId332"/>
    <sheet name="20161118" sheetId="98" r:id="rId333"/>
    <sheet name="20161117" sheetId="97" r:id="rId334"/>
    <sheet name="20161116" sheetId="96" r:id="rId335"/>
    <sheet name="20161115" sheetId="95" r:id="rId336"/>
    <sheet name="20161114" sheetId="94" r:id="rId337"/>
    <sheet name="20161111" sheetId="93" r:id="rId338"/>
    <sheet name="20161110" sheetId="92" r:id="rId339"/>
    <sheet name="20161109" sheetId="91" r:id="rId340"/>
    <sheet name="20161108" sheetId="90" r:id="rId341"/>
    <sheet name="20161107" sheetId="89" r:id="rId342"/>
    <sheet name="20161104" sheetId="88" r:id="rId343"/>
    <sheet name="20161103" sheetId="87" r:id="rId344"/>
    <sheet name="20161102" sheetId="86" r:id="rId345"/>
    <sheet name="20161101" sheetId="85" r:id="rId346"/>
    <sheet name="20161031" sheetId="84" r:id="rId347"/>
    <sheet name="20161028" sheetId="83" r:id="rId348"/>
    <sheet name="20161027" sheetId="82" r:id="rId349"/>
    <sheet name="20161026" sheetId="81" r:id="rId350"/>
    <sheet name="20161025" sheetId="80" r:id="rId351"/>
    <sheet name="20161024" sheetId="79" r:id="rId352"/>
    <sheet name="20161021" sheetId="78" r:id="rId353"/>
    <sheet name="20161020" sheetId="77" r:id="rId354"/>
    <sheet name="20161019" sheetId="76" r:id="rId355"/>
    <sheet name="20161018" sheetId="75" r:id="rId356"/>
    <sheet name="20161017" sheetId="74" r:id="rId357"/>
    <sheet name="20161014" sheetId="73" r:id="rId358"/>
    <sheet name="20161013" sheetId="72" r:id="rId359"/>
    <sheet name="20160930" sheetId="71" r:id="rId360"/>
    <sheet name="20160929" sheetId="70" r:id="rId361"/>
    <sheet name="20160928" sheetId="69" r:id="rId362"/>
    <sheet name="20160927" sheetId="68" r:id="rId363"/>
    <sheet name="20160926" sheetId="67" r:id="rId364"/>
    <sheet name="20160923" sheetId="66" r:id="rId365"/>
    <sheet name="20160922" sheetId="65" r:id="rId366"/>
    <sheet name="20160921" sheetId="64" r:id="rId367"/>
    <sheet name="20160920" sheetId="63" r:id="rId368"/>
    <sheet name="20160919" sheetId="62" r:id="rId369"/>
    <sheet name="20160914" sheetId="61" r:id="rId370"/>
    <sheet name="20160913" sheetId="60" r:id="rId371"/>
    <sheet name="20160912" sheetId="59" r:id="rId372"/>
    <sheet name="20160909" sheetId="58" r:id="rId373"/>
    <sheet name="20160908" sheetId="57" r:id="rId374"/>
    <sheet name="20160907" sheetId="56" r:id="rId375"/>
    <sheet name="20160906" sheetId="55" r:id="rId376"/>
    <sheet name="20160905" sheetId="54" r:id="rId377"/>
    <sheet name="20160902" sheetId="53" r:id="rId378"/>
    <sheet name="20160901" sheetId="52" r:id="rId379"/>
    <sheet name="20160831" sheetId="51" r:id="rId380"/>
    <sheet name="20160830" sheetId="50" r:id="rId381"/>
    <sheet name="20160829" sheetId="49" r:id="rId382"/>
    <sheet name="20160826" sheetId="48" r:id="rId383"/>
    <sheet name="20160825" sheetId="47" r:id="rId384"/>
    <sheet name="20160824" sheetId="45" r:id="rId385"/>
    <sheet name="20160823" sheetId="44" r:id="rId386"/>
    <sheet name="20160819" sheetId="43" r:id="rId387"/>
    <sheet name="20160818" sheetId="42" r:id="rId388"/>
    <sheet name="20160817" sheetId="41" r:id="rId389"/>
    <sheet name="20160816" sheetId="40" r:id="rId390"/>
    <sheet name="20160815" sheetId="38" r:id="rId391"/>
    <sheet name="20160812" sheetId="37" r:id="rId392"/>
    <sheet name="20160811" sheetId="36" r:id="rId393"/>
    <sheet name="20160810" sheetId="35" r:id="rId394"/>
    <sheet name="20160809" sheetId="34" r:id="rId395"/>
    <sheet name="20160808" sheetId="33" r:id="rId396"/>
    <sheet name="20160805" sheetId="32" r:id="rId397"/>
    <sheet name="20160804" sheetId="31" r:id="rId398"/>
    <sheet name="20160803" sheetId="30" r:id="rId399"/>
    <sheet name="20160802" sheetId="29" r:id="rId400"/>
    <sheet name="20160801" sheetId="28" r:id="rId401"/>
    <sheet name="20160729" sheetId="27" r:id="rId402"/>
    <sheet name="20160728" sheetId="26" r:id="rId403"/>
    <sheet name="20160727" sheetId="25" r:id="rId404"/>
    <sheet name="20160726" sheetId="24" r:id="rId405"/>
    <sheet name="20160725" sheetId="23" r:id="rId406"/>
    <sheet name="20160722" sheetId="22" r:id="rId407"/>
    <sheet name="20160721" sheetId="21" r:id="rId408"/>
    <sheet name="20160720" sheetId="20" r:id="rId409"/>
    <sheet name="20160719" sheetId="19" r:id="rId410"/>
    <sheet name="20160718" sheetId="18" r:id="rId411"/>
    <sheet name="20160715" sheetId="17" r:id="rId412"/>
    <sheet name="20160714" sheetId="16" r:id="rId413"/>
    <sheet name="20160713" sheetId="15" r:id="rId414"/>
    <sheet name="20160712" sheetId="14" r:id="rId415"/>
    <sheet name="20160711" sheetId="13" r:id="rId416"/>
    <sheet name="20160708" sheetId="12" r:id="rId417"/>
    <sheet name="20160707" sheetId="11" r:id="rId418"/>
    <sheet name="20160706" sheetId="10" r:id="rId419"/>
    <sheet name="20160705" sheetId="9" r:id="rId420"/>
    <sheet name="20160704" sheetId="8" r:id="rId421"/>
    <sheet name="20160701" sheetId="7" r:id="rId422"/>
    <sheet name="20160630" sheetId="5" r:id="rId423"/>
    <sheet name="20160629" sheetId="4" r:id="rId424"/>
    <sheet name="20160628" sheetId="1" r:id="rId425"/>
  </sheets>
  <calcPr calcId="162913"/>
</workbook>
</file>

<file path=xl/calcChain.xml><?xml version="1.0" encoding="utf-8"?>
<calcChain xmlns="http://schemas.openxmlformats.org/spreadsheetml/2006/main">
  <c r="E11" i="433" l="1"/>
  <c r="E10" i="433"/>
  <c r="B15" i="433"/>
  <c r="B13" i="433"/>
  <c r="B11" i="433"/>
  <c r="B49" i="433"/>
  <c r="E46" i="433"/>
  <c r="B38" i="433"/>
  <c r="H35" i="433"/>
  <c r="H34" i="433"/>
  <c r="B28" i="433"/>
  <c r="I27" i="433"/>
  <c r="B26" i="433"/>
  <c r="I25" i="433"/>
  <c r="B25" i="433"/>
  <c r="I19" i="433"/>
  <c r="I15" i="433"/>
  <c r="I11" i="433"/>
  <c r="I10" i="433"/>
  <c r="B5" i="433"/>
  <c r="H36" i="433" l="1"/>
  <c r="B49" i="432"/>
  <c r="E46" i="432"/>
  <c r="B38" i="432"/>
  <c r="H35" i="432"/>
  <c r="H34" i="432"/>
  <c r="B28" i="432"/>
  <c r="I27" i="432"/>
  <c r="B26" i="432"/>
  <c r="I25" i="432"/>
  <c r="B25" i="432"/>
  <c r="I19" i="432"/>
  <c r="I15" i="432"/>
  <c r="I11" i="432"/>
  <c r="I10" i="432"/>
  <c r="B5" i="432"/>
  <c r="B5" i="431"/>
  <c r="H36" i="432" l="1"/>
  <c r="B49" i="431"/>
  <c r="H35" i="431" s="1"/>
  <c r="E46" i="431"/>
  <c r="B38" i="431"/>
  <c r="H34" i="431"/>
  <c r="B28" i="431"/>
  <c r="I27" i="431"/>
  <c r="B26" i="431"/>
  <c r="I25" i="431"/>
  <c r="B25" i="431"/>
  <c r="I19" i="431"/>
  <c r="I15" i="431"/>
  <c r="I11" i="431"/>
  <c r="I10" i="431"/>
  <c r="H36" i="431" l="1"/>
  <c r="B26" i="429"/>
  <c r="B49" i="430" l="1"/>
  <c r="H35" i="430" s="1"/>
  <c r="E46" i="430"/>
  <c r="B38" i="430"/>
  <c r="H34" i="430"/>
  <c r="B28" i="430"/>
  <c r="I27" i="430"/>
  <c r="B26" i="430"/>
  <c r="I25" i="430"/>
  <c r="B25" i="430"/>
  <c r="I19" i="430"/>
  <c r="I15" i="430"/>
  <c r="I11" i="430"/>
  <c r="I10" i="430"/>
  <c r="B5" i="430"/>
  <c r="H36" i="430" l="1"/>
  <c r="B49" i="429"/>
  <c r="H35" i="429" s="1"/>
  <c r="E46" i="429"/>
  <c r="B38" i="429"/>
  <c r="H34" i="429"/>
  <c r="B28" i="429"/>
  <c r="I27" i="429"/>
  <c r="I25" i="429"/>
  <c r="B25" i="429"/>
  <c r="I19" i="429"/>
  <c r="I15" i="429"/>
  <c r="I11" i="429"/>
  <c r="I10" i="429"/>
  <c r="B5" i="429"/>
  <c r="H36" i="429" l="1"/>
  <c r="B5" i="428"/>
  <c r="B49" i="428" l="1"/>
  <c r="H35" i="428" s="1"/>
  <c r="E46" i="428"/>
  <c r="B38" i="428"/>
  <c r="H34" i="428"/>
  <c r="B28" i="428"/>
  <c r="I27" i="428"/>
  <c r="B26" i="428"/>
  <c r="I25" i="428"/>
  <c r="B25" i="428"/>
  <c r="I19" i="428"/>
  <c r="I15" i="428"/>
  <c r="I11" i="428"/>
  <c r="I10" i="428"/>
  <c r="H36" i="428" l="1"/>
  <c r="B49" i="427"/>
  <c r="H35" i="427" s="1"/>
  <c r="E46" i="427"/>
  <c r="B38" i="427"/>
  <c r="H34" i="427"/>
  <c r="B28" i="427"/>
  <c r="I27" i="427"/>
  <c r="B26" i="427"/>
  <c r="I25" i="427"/>
  <c r="B25" i="427"/>
  <c r="I19" i="427"/>
  <c r="I15" i="427"/>
  <c r="I11" i="427"/>
  <c r="I10" i="427"/>
  <c r="B5" i="427"/>
  <c r="H36" i="427" l="1"/>
  <c r="B49" i="426"/>
  <c r="H35" i="426" s="1"/>
  <c r="E46" i="426"/>
  <c r="B38" i="426"/>
  <c r="H34" i="426"/>
  <c r="B28" i="426"/>
  <c r="I27" i="426"/>
  <c r="B26" i="426"/>
  <c r="I25" i="426"/>
  <c r="B25" i="426"/>
  <c r="I19" i="426"/>
  <c r="I15" i="426"/>
  <c r="I11" i="426"/>
  <c r="I10" i="426"/>
  <c r="B5" i="426"/>
  <c r="H36" i="426" l="1"/>
  <c r="I19" i="425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E11" i="426" l="1"/>
  <c r="H35" i="356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E11" i="427" l="1"/>
  <c r="H35" i="355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E11" i="428" l="1"/>
  <c r="H35" i="354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E11" i="429" l="1"/>
  <c r="H35" i="353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E11" i="430" l="1"/>
  <c r="H35" i="352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E11" i="431" l="1"/>
  <c r="H35" i="35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E11" i="432" l="1"/>
  <c r="H35" i="350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5" s="1"/>
  <c r="B16" i="424"/>
  <c r="E10" i="424"/>
  <c r="B27" i="244"/>
  <c r="B13" i="245"/>
  <c r="B11" i="426" l="1"/>
  <c r="B16" i="426" s="1"/>
  <c r="E10" i="425"/>
  <c r="B27" i="245"/>
  <c r="B13" i="246"/>
  <c r="B11" i="427" l="1"/>
  <c r="B16" i="427" s="1"/>
  <c r="E10" i="426"/>
  <c r="B27" i="246"/>
  <c r="B13" i="247"/>
  <c r="B11" i="428" l="1"/>
  <c r="B16" i="428" s="1"/>
  <c r="E10" i="427"/>
  <c r="B27" i="247"/>
  <c r="B13" i="248"/>
  <c r="B11" i="429" l="1"/>
  <c r="E10" i="428"/>
  <c r="B27" i="248"/>
  <c r="B13" i="249"/>
  <c r="B11" i="430" l="1"/>
  <c r="B16" i="429"/>
  <c r="E10" i="429"/>
  <c r="B27" i="249"/>
  <c r="B13" i="250"/>
  <c r="B16" i="430" l="1"/>
  <c r="B11" i="431"/>
  <c r="B16" i="433" s="1"/>
  <c r="E10" i="430"/>
  <c r="B27" i="250"/>
  <c r="B13" i="251"/>
  <c r="B16" i="431" l="1"/>
  <c r="B11" i="432"/>
  <c r="B16" i="432" s="1"/>
  <c r="E10" i="431"/>
  <c r="B27" i="251"/>
  <c r="B13" i="252"/>
  <c r="E10" i="432" l="1"/>
  <c r="B27" i="252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4" l="1"/>
  <c r="B13" i="425"/>
  <c r="B27" i="425" l="1"/>
  <c r="B13" i="426"/>
  <c r="B15" i="388"/>
  <c r="B29" i="388" s="1"/>
  <c r="B27" i="426" l="1"/>
  <c r="B13" i="427"/>
  <c r="B15" i="389"/>
  <c r="B27" i="427" l="1"/>
  <c r="B13" i="428"/>
  <c r="B29" i="389"/>
  <c r="B15" i="390"/>
  <c r="B27" i="428" l="1"/>
  <c r="B13" i="429"/>
  <c r="B15" i="391"/>
  <c r="B29" i="390"/>
  <c r="B27" i="429" l="1"/>
  <c r="B13" i="430"/>
  <c r="B15" i="392"/>
  <c r="B29" i="391"/>
  <c r="B27" i="430" l="1"/>
  <c r="B13" i="431"/>
  <c r="B27" i="433" s="1"/>
  <c r="B15" i="393"/>
  <c r="B29" i="392"/>
  <c r="B27" i="431" l="1"/>
  <c r="B13" i="432"/>
  <c r="B27" i="432" s="1"/>
  <c r="B29" i="393"/>
  <c r="B15" i="394"/>
  <c r="B29" i="394" l="1"/>
  <c r="B15" i="395"/>
  <c r="B29" i="395" l="1"/>
  <c r="B15" i="396"/>
  <c r="B29" i="396" l="1"/>
  <c r="B15" i="397"/>
  <c r="B29" i="397" l="1"/>
  <c r="B15" i="398"/>
  <c r="B15" i="399" l="1"/>
  <c r="B29" i="398"/>
  <c r="B29" i="399" l="1"/>
  <c r="B15" i="400"/>
  <c r="B29" i="400" l="1"/>
  <c r="B15" i="401"/>
  <c r="B29" i="401" l="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15" i="425" l="1"/>
  <c r="B29" i="424"/>
  <c r="B29" i="425" l="1"/>
  <c r="B15" i="426"/>
  <c r="B29" i="426" l="1"/>
  <c r="B15" i="427"/>
  <c r="B29" i="427" l="1"/>
  <c r="B15" i="428"/>
  <c r="B29" i="428" l="1"/>
  <c r="B15" i="429"/>
  <c r="B29" i="429" l="1"/>
  <c r="B15" i="430"/>
  <c r="B29" i="430" l="1"/>
  <c r="B15" i="431"/>
  <c r="B29" i="433" s="1"/>
  <c r="B29" i="431" l="1"/>
  <c r="B15" i="432"/>
  <c r="B29" i="432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8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9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0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1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2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3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84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<sst xmlns="http://schemas.openxmlformats.org/spreadsheetml/2006/main" count="31150" uniqueCount="394">
  <si>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</si>
  <si>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</si>
  <si>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</si>
  <si>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</si>
  <si>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</si>
  <si>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</si>
  <si>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</si>
  <si>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</si>
  <si>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</si>
  <si>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</si>
  <si>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</si>
  <si>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</si>
  <si>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</si>
  <si>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</si>
  <si>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</si>
  <si>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</si>
  <si>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</si>
  <si>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</si>
  <si>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</si>
  <si>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</si>
  <si>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</si>
  <si>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</si>
  <si>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</si>
  <si>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</si>
  <si>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</si>
  <si>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</si>
  <si>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</si>
  <si>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</si>
  <si>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</si>
  <si>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</si>
  <si>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</si>
  <si>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</si>
  <si>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</si>
  <si>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</si>
  <si>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</si>
  <si>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</si>
  <si>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</si>
  <si>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</si>
  <si>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</si>
  <si>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</si>
  <si>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</si>
  <si>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</si>
  <si>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</si>
  <si>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</si>
  <si>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</si>
  <si>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</si>
  <si>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</si>
  <si>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</si>
  <si>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</si>
  <si>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</si>
  <si>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</si>
  <si>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</si>
  <si>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</si>
  <si>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</si>
  <si>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</si>
  <si>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</si>
  <si>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</si>
  <si>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</si>
  <si>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</si>
  <si>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</si>
  <si>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</si>
  <si>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</si>
  <si>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</si>
  <si>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</si>
  <si>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</si>
  <si>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</si>
  <si>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</si>
  <si>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</si>
  <si>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</si>
  <si>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</si>
  <si>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</si>
  <si>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</si>
  <si>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</si>
  <si>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</si>
  <si>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</si>
  <si>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</si>
  <si>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</si>
  <si>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</si>
  <si>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</si>
  <si>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</si>
  <si>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</si>
  <si>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</si>
  <si>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</si>
  <si>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</si>
  <si>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</si>
  <si>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</si>
  <si>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</si>
  <si>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</si>
  <si>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</si>
  <si>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</si>
  <si>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</si>
  <si>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</si>
  <si>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</si>
  <si>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</si>
  <si>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</si>
  <si>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</si>
  <si>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</si>
  <si>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</si>
  <si>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</si>
  <si>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</si>
  <si>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</si>
  <si>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</si>
  <si>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</si>
  <si>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</si>
  <si>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</si>
  <si>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</si>
  <si>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</si>
  <si>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</si>
  <si>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</si>
  <si>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</si>
  <si>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</si>
  <si>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</si>
  <si>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</si>
  <si>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</si>
  <si>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</si>
  <si>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</si>
  <si>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</si>
  <si>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</si>
  <si>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</si>
  <si>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</si>
  <si>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</si>
  <si>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</si>
  <si>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</si>
  <si>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</si>
  <si>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</si>
  <si>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</si>
  <si>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</si>
  <si>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</si>
  <si>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</si>
  <si>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</si>
  <si>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</si>
  <si>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</si>
  <si>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</si>
  <si>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</si>
  <si>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</si>
  <si>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</si>
  <si>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</si>
  <si>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</si>
  <si>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</si>
  <si>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</si>
  <si>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</si>
  <si>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</si>
  <si>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</si>
  <si>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</si>
  <si>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</si>
  <si>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</si>
  <si>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</si>
  <si>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</si>
  <si>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</si>
  <si>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</si>
  <si>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</si>
  <si>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</si>
  <si>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</si>
  <si>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</si>
  <si>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</si>
  <si>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</si>
  <si>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</si>
  <si>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</si>
  <si>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</si>
  <si>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</si>
  <si>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</si>
  <si>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</si>
  <si>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</si>
  <si>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</si>
  <si>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</si>
  <si>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</si>
  <si>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</si>
  <si>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</si>
  <si>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</si>
  <si>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</si>
  <si>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</si>
  <si>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</si>
  <si>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</si>
  <si>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</si>
  <si>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</si>
  <si>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</si>
  <si>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</si>
  <si>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</si>
  <si>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</si>
  <si>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</si>
  <si>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</si>
  <si>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</si>
  <si>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</si>
  <si>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</si>
  <si>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</si>
  <si>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</si>
  <si>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</si>
  <si>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</si>
  <si>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</si>
  <si>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</si>
  <si>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</si>
  <si>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</si>
  <si>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</si>
  <si>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</si>
  <si>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</si>
  <si>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</si>
  <si>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</si>
  <si>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</si>
  <si>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</si>
  <si>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</si>
  <si>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</si>
  <si>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</si>
  <si>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</si>
  <si>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</si>
  <si>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</si>
  <si>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</si>
  <si>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</si>
  <si>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</si>
  <si>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</si>
  <si>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</si>
  <si>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</si>
  <si>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</si>
  <si>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</si>
  <si>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</si>
  <si>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</si>
  <si>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</si>
  <si>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</si>
  <si>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</si>
  <si>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</si>
  <si>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</si>
  <si>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</si>
  <si>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</si>
  <si>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</si>
  <si>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</si>
  <si>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</si>
  <si>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</si>
  <si>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</si>
  <si>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</si>
  <si>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</si>
  <si>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</si>
  <si>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</si>
  <si>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</si>
  <si>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</si>
  <si>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</si>
  <si>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</si>
  <si>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</si>
  <si>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</si>
  <si>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</si>
  <si>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</si>
  <si>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</si>
  <si>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</si>
  <si>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</si>
  <si>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</si>
  <si>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</si>
  <si>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</si>
  <si>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</si>
  <si>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</si>
  <si>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</si>
  <si>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</si>
  <si>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</si>
  <si>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</si>
  <si>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</si>
  <si>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</si>
  <si>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</si>
  <si>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</si>
  <si>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</si>
  <si>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</si>
  <si>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</si>
  <si>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</si>
  <si>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</si>
  <si>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</si>
  <si>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</si>
  <si>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</si>
  <si>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</si>
  <si>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</si>
  <si>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</si>
  <si>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</si>
  <si>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</si>
  <si>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</si>
  <si>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</si>
  <si>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</si>
  <si>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</si>
  <si>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</si>
  <si>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</si>
  <si>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</si>
  <si>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</si>
  <si>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</si>
  <si>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</si>
  <si>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</si>
  <si>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</si>
  <si>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</si>
  <si>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</si>
  <si>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</si>
  <si>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</si>
  <si>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</si>
  <si>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</si>
  <si>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</si>
  <si>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</si>
  <si>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</si>
  <si>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</si>
  <si>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</si>
  <si>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</si>
  <si>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</si>
  <si>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</si>
  <si>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</si>
  <si>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</si>
  <si>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</si>
  <si>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</si>
  <si>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</si>
  <si>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</si>
  <si>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</si>
  <si>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</si>
  <si>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</si>
  <si>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</si>
  <si>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</si>
  <si>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</si>
  <si>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</si>
  <si>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</si>
  <si>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</si>
  <si>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</si>
  <si>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</si>
  <si>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</si>
  <si>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</si>
  <si>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</si>
  <si>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</si>
  <si>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</si>
  <si>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</si>
  <si>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</si>
  <si>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</si>
  <si>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</si>
  <si>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</si>
  <si>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</si>
  <si>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</si>
  <si>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</si>
  <si>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</si>
  <si>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</si>
  <si>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</si>
  <si>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</si>
  <si>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</si>
  <si>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</si>
  <si>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</si>
  <si>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</si>
  <si>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</si>
  <si>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</si>
  <si>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</si>
  <si>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</si>
  <si>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</si>
  <si>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</si>
  <si>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</si>
  <si>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</si>
  <si>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</si>
  <si>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</si>
  <si>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</si>
  <si>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</si>
  <si>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</si>
  <si>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</si>
  <si>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</si>
  <si>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</si>
  <si>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</si>
  <si>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</si>
  <si>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</si>
  <si>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</si>
  <si>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</si>
  <si>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</si>
  <si>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</si>
  <si>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</si>
  <si>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</si>
  <si>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</si>
  <si>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</si>
  <si>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</si>
  <si>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</si>
  <si>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</si>
  <si>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</si>
  <si>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</si>
  <si>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</si>
  <si>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</si>
  <si>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</si>
  <si>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</si>
  <si>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</si>
  <si>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</si>
  <si>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</si>
  <si>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</si>
  <si>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</si>
  <si>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</si>
  <si>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</si>
  <si>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</si>
  <si>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</si>
  <si>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</si>
  <si>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</si>
  <si>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</si>
  <si>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</si>
  <si>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</si>
  <si>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</si>
  <si>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</si>
  <si>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</si>
  <si>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</si>
  <si>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</si>
  <si>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</si>
  <si>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</si>
  <si>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</si>
  <si>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</si>
  <si>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</si>
  <si>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</si>
  <si>
    <t>IF 1803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</si>
</sst>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worksheet" Target="worksheets/sheet425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theme" Target="theme/theme1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sharedStrings" Target="sharedStrings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calcChain" Target="calcChain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1.xml"/><Relationship Id="rId2" Type="http://schemas.openxmlformats.org/officeDocument/2006/relationships/vmlDrawing" Target="../drawings/vmlDrawing381.v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2.xml"/><Relationship Id="rId2" Type="http://schemas.openxmlformats.org/officeDocument/2006/relationships/vmlDrawing" Target="../drawings/vmlDrawing382.v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3.xml"/><Relationship Id="rId2" Type="http://schemas.openxmlformats.org/officeDocument/2006/relationships/vmlDrawing" Target="../drawings/vmlDrawing383.v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4.xml"/><Relationship Id="rId2" Type="http://schemas.openxmlformats.org/officeDocument/2006/relationships/vmlDrawing" Target="../drawings/vmlDrawing384.v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topLeftCell="A37" zoomScale="90" zoomScaleNormal="90" workbookViewId="0">
      <selection activeCell="E46" sqref="E4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/>
      <c r="H4" s="1" t="s">
        <v>323</v>
      </c>
      <c r="I4" s="13"/>
      <c r="J4" s="13">
        <v>-52</v>
      </c>
    </row>
    <row r="5" spans="1:10" x14ac:dyDescent="0.25">
      <c r="A5" s="1" t="s">
        <v>3</v>
      </c>
      <c r="B5" s="2">
        <f>B4+B6</f>
        <v>0</v>
      </c>
      <c r="D5" s="1" t="s">
        <v>12</v>
      </c>
      <c r="E5" s="2"/>
      <c r="H5" s="1" t="s">
        <v>389</v>
      </c>
      <c r="I5" s="13">
        <v>30</v>
      </c>
      <c r="J5" s="13">
        <v>-7</v>
      </c>
    </row>
    <row r="6" spans="1:10" x14ac:dyDescent="0.25">
      <c r="A6" s="1" t="s">
        <v>11</v>
      </c>
      <c r="B6" s="2"/>
      <c r="D6" s="1" t="s">
        <v>4</v>
      </c>
      <c r="E6" s="2">
        <v>22000000</v>
      </c>
      <c r="H6" s="1" t="s">
        <v>360</v>
      </c>
      <c r="I6" s="13">
        <v>22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/>
      <c r="G8" s="1"/>
      <c r="H8" s="1" t="s">
        <v>393</v>
      </c>
      <c r="I8" s="13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'20180315'!E10+'20180316'!E8</f>
        <v>794847.49999999953</v>
      </c>
      <c r="G10" s="1"/>
      <c r="H10" s="1" t="s">
        <v>42</v>
      </c>
      <c r="I10" s="3">
        <f>SUMIF(I4:I9,"&gt;=0")</f>
        <v>80</v>
      </c>
    </row>
    <row r="11" spans="1:10" x14ac:dyDescent="0.25">
      <c r="A11" s="1" t="s">
        <v>84</v>
      </c>
      <c r="B11" s="2">
        <f>'20180315'!B11+'20180316'!B9</f>
        <v>1929088.1600000001</v>
      </c>
      <c r="D11" s="1" t="s">
        <v>381</v>
      </c>
      <c r="E11" s="2">
        <f>E8+'20180315'!E11</f>
        <v>39830.400000000009</v>
      </c>
      <c r="G11" s="1"/>
      <c r="H11" s="1" t="s">
        <v>43</v>
      </c>
      <c r="I11" s="3">
        <f>SUMIF(I4:J7,"&lt;0")</f>
        <v>-59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'20180315'!B13+'20180316'!B12</f>
        <v>293899.4499999999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B12+'20180315'!B15</f>
        <v>25409.52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329621.28000000003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1948</v>
      </c>
    </row>
    <row r="27" spans="1:14" x14ac:dyDescent="0.25">
      <c r="A27" s="1" t="s">
        <v>90</v>
      </c>
      <c r="B27" s="2">
        <f>$B$13+$E$10+$I$25</f>
        <v>1123985.7999999996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1948</v>
      </c>
    </row>
    <row r="29" spans="1:14" x14ac:dyDescent="0.25">
      <c r="A29" s="1" t="s">
        <v>383</v>
      </c>
      <c r="B29" s="2">
        <f>B15+E11+I27</f>
        <v>-37642.289999999994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6510</v>
      </c>
      <c r="D34" s="1" t="s">
        <v>78</v>
      </c>
      <c r="E34" s="2">
        <v>1838838</v>
      </c>
      <c r="G34" s="16" t="s">
        <v>296</v>
      </c>
      <c r="H34" s="2">
        <f>E40</f>
        <v>1617518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1986</v>
      </c>
      <c r="D35" s="1" t="s">
        <v>182</v>
      </c>
      <c r="E35" s="10">
        <v>3080612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5360</v>
      </c>
      <c r="D36" s="1" t="s">
        <v>80</v>
      </c>
      <c r="E36" s="10">
        <v>66888</v>
      </c>
      <c r="G36" s="40" t="s">
        <v>298</v>
      </c>
      <c r="H36" s="41">
        <f>H34+H35</f>
        <v>1622675.605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1828</v>
      </c>
      <c r="D37" s="1" t="s">
        <v>81</v>
      </c>
      <c r="E37" s="2">
        <v>-12763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15684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1617518</v>
      </c>
    </row>
    <row r="41" spans="1:23" s="9" customFormat="1" x14ac:dyDescent="0.25">
      <c r="A41"/>
      <c r="B41"/>
      <c r="D41" s="1" t="s">
        <v>75</v>
      </c>
      <c r="E41" s="2">
        <v>1161840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46134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-19764</v>
      </c>
    </row>
    <row r="44" spans="1:23" x14ac:dyDescent="0.25">
      <c r="A44" s="8" t="s">
        <v>233</v>
      </c>
      <c r="D44" s="1" t="s">
        <v>375</v>
      </c>
      <c r="E44" s="2">
        <v>50559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-4425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1617518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9" sqref="B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16136094.42</v>
      </c>
      <c r="D3" s="1" t="s">
        <v>1</v>
      </c>
      <c r="E3" s="18">
        <v>45455740.770000003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170544595.46000001</v>
      </c>
      <c r="D4" s="1" t="s">
        <v>11</v>
      </c>
      <c r="E4" s="18">
        <v>13705535.439999999</v>
      </c>
      <c r="H4" s="1" t="s">
        <v>323</v>
      </c>
      <c r="I4" s="13"/>
      <c r="J4" s="13">
        <v>-3</v>
      </c>
    </row>
    <row r="5" spans="1:10" x14ac:dyDescent="0.25">
      <c r="A5" s="1" t="s">
        <v>3</v>
      </c>
      <c r="B5" s="2">
        <f>B4+B6</f>
        <v>235684919.16000003</v>
      </c>
      <c r="D5" s="1" t="s">
        <v>12</v>
      </c>
      <c r="E5" s="2">
        <v>31750205.329999998</v>
      </c>
      <c r="H5" s="1" t="s">
        <v>389</v>
      </c>
      <c r="I5" s="13">
        <v>21</v>
      </c>
      <c r="J5" s="13">
        <v>-7</v>
      </c>
    </row>
    <row r="6" spans="1:10" x14ac:dyDescent="0.25">
      <c r="A6" s="1" t="s">
        <v>11</v>
      </c>
      <c r="B6" s="2">
        <v>65140323.700000003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25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972.8</v>
      </c>
      <c r="G8" s="1"/>
      <c r="H8" s="1" t="s">
        <v>393</v>
      </c>
      <c r="I8" s="13">
        <v>11</v>
      </c>
    </row>
    <row r="9" spans="1:10" x14ac:dyDescent="0.25">
      <c r="A9" s="1" t="s">
        <v>82</v>
      </c>
      <c r="B9" s="2">
        <v>4229.28</v>
      </c>
      <c r="D9" s="1" t="s">
        <v>88</v>
      </c>
      <c r="E9" s="3">
        <v>967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'20180314'!E10+'20180315'!E8</f>
        <v>794847.49999999953</v>
      </c>
      <c r="G10" s="1"/>
      <c r="H10" s="1" t="s">
        <v>42</v>
      </c>
      <c r="I10" s="3">
        <f>SUMIF(I4:I9,"&gt;=0")</f>
        <v>59</v>
      </c>
    </row>
    <row r="11" spans="1:10" x14ac:dyDescent="0.25">
      <c r="A11" s="1" t="s">
        <v>84</v>
      </c>
      <c r="B11" s="2">
        <f>'20180314'!B11+'20180315'!B9</f>
        <v>1929088.1600000001</v>
      </c>
      <c r="D11" s="1" t="s">
        <v>381</v>
      </c>
      <c r="E11" s="2">
        <f>E8+'20180314'!E11</f>
        <v>39830.400000000009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1035.25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'20180314'!B13+'20180315'!B12</f>
        <v>293899.4499999999</v>
      </c>
      <c r="E13" s="2"/>
      <c r="G13" s="1"/>
      <c r="H13" s="1" t="s">
        <v>30</v>
      </c>
      <c r="I13" s="15">
        <v>54591660</v>
      </c>
    </row>
    <row r="14" spans="1:10" x14ac:dyDescent="0.25">
      <c r="A14" s="1" t="s">
        <v>333</v>
      </c>
      <c r="B14" s="3">
        <v>59568493</v>
      </c>
      <c r="G14" s="1"/>
      <c r="H14" s="1" t="s">
        <v>31</v>
      </c>
      <c r="I14" s="15">
        <v>-9478320</v>
      </c>
    </row>
    <row r="15" spans="1:10" x14ac:dyDescent="0.25">
      <c r="A15" s="1" t="s">
        <v>380</v>
      </c>
      <c r="B15" s="2">
        <f>B12+'20180314'!B15</f>
        <v>25409.52</v>
      </c>
      <c r="G15" s="1"/>
      <c r="H15" s="1" t="s">
        <v>32</v>
      </c>
      <c r="I15" s="15">
        <f>I14+I13</f>
        <v>45113340</v>
      </c>
    </row>
    <row r="16" spans="1:10" x14ac:dyDescent="0.25">
      <c r="A16" s="1" t="s">
        <v>392</v>
      </c>
      <c r="B16" s="2">
        <f>B11-'20180101'!B11</f>
        <v>329621.28000000003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5293165.93</v>
      </c>
    </row>
    <row r="18" spans="1:14" x14ac:dyDescent="0.25">
      <c r="G18" s="1" t="s">
        <v>12</v>
      </c>
      <c r="H18" s="2"/>
      <c r="I18" s="15">
        <v>8188749</v>
      </c>
    </row>
    <row r="19" spans="1:14" x14ac:dyDescent="0.25">
      <c r="A19" s="2"/>
      <c r="G19" s="1" t="s">
        <v>24</v>
      </c>
      <c r="H19" s="2"/>
      <c r="I19" s="15">
        <f>I18+I17-I16</f>
        <v>14481914.93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120384.68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155623.53</v>
      </c>
    </row>
    <row r="26" spans="1:14" x14ac:dyDescent="0.25">
      <c r="A26" s="1" t="s">
        <v>71</v>
      </c>
      <c r="B26" s="2">
        <f>B4+E5+I18</f>
        <v>210483549.79000002</v>
      </c>
      <c r="G26" s="1"/>
      <c r="H26" s="1" t="s">
        <v>355</v>
      </c>
      <c r="I26" s="2">
        <v>727.32</v>
      </c>
    </row>
    <row r="27" spans="1:14" x14ac:dyDescent="0.25">
      <c r="A27" s="1" t="s">
        <v>90</v>
      </c>
      <c r="B27" s="2">
        <f>$B$13+$E$10+$I$25</f>
        <v>1244370.4799999995</v>
      </c>
      <c r="H27" s="1" t="s">
        <v>382</v>
      </c>
      <c r="I27" s="2">
        <f>I22-'20180102'!I22</f>
        <v>17502.469999999987</v>
      </c>
    </row>
    <row r="28" spans="1:14" x14ac:dyDescent="0.25">
      <c r="A28" s="1" t="s">
        <v>356</v>
      </c>
      <c r="B28" s="2">
        <f>B12+E8+I26</f>
        <v>2735.37</v>
      </c>
    </row>
    <row r="29" spans="1:14" x14ac:dyDescent="0.25">
      <c r="A29" s="1" t="s">
        <v>383</v>
      </c>
      <c r="B29" s="2">
        <f>B15+E11+I27</f>
        <v>82742.39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6781</v>
      </c>
      <c r="D34" s="1" t="s">
        <v>78</v>
      </c>
      <c r="E34" s="2">
        <v>1490473</v>
      </c>
      <c r="G34" s="16" t="s">
        <v>296</v>
      </c>
      <c r="H34" s="2">
        <f>E40</f>
        <v>1571384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1942</v>
      </c>
      <c r="D35" s="1" t="s">
        <v>182</v>
      </c>
      <c r="E35" s="10">
        <v>2321289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5246</v>
      </c>
      <c r="D36" s="1" t="s">
        <v>80</v>
      </c>
      <c r="E36" s="10">
        <v>63311</v>
      </c>
      <c r="G36" s="40" t="s">
        <v>298</v>
      </c>
      <c r="H36" s="41">
        <f>H34+H35</f>
        <v>1576541.605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1790</v>
      </c>
      <c r="D37" s="1" t="s">
        <v>81</v>
      </c>
      <c r="E37" s="2">
        <v>-7740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15759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1571384</v>
      </c>
    </row>
    <row r="41" spans="1:23" s="9" customFormat="1" x14ac:dyDescent="0.25">
      <c r="A41"/>
      <c r="B41"/>
      <c r="D41" s="1" t="s">
        <v>75</v>
      </c>
      <c r="E41" s="2">
        <v>1181604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-52836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-250255</v>
      </c>
    </row>
    <row r="44" spans="1:23" x14ac:dyDescent="0.25">
      <c r="A44" s="8" t="s">
        <v>233</v>
      </c>
      <c r="D44" s="1" t="s">
        <v>375</v>
      </c>
      <c r="E44" s="2">
        <v>17788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-70624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1571384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5" zoomScale="90" zoomScaleNormal="90" workbookViewId="0">
      <selection activeCell="B19" sqref="B1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20958301.73</v>
      </c>
      <c r="D3" s="1" t="s">
        <v>1</v>
      </c>
      <c r="E3" s="18">
        <v>48817916.079999998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191395217.69</v>
      </c>
      <c r="D4" s="1" t="s">
        <v>11</v>
      </c>
      <c r="E4" s="18">
        <v>16387860.57</v>
      </c>
      <c r="H4" s="1" t="s">
        <v>323</v>
      </c>
      <c r="I4" s="13">
        <v>2</v>
      </c>
      <c r="J4" s="13">
        <v>0</v>
      </c>
    </row>
    <row r="5" spans="1:10" x14ac:dyDescent="0.25">
      <c r="A5" s="1" t="s">
        <v>3</v>
      </c>
      <c r="B5" s="2">
        <f>B4+B6</f>
        <v>233355320.66</v>
      </c>
      <c r="D5" s="1" t="s">
        <v>12</v>
      </c>
      <c r="E5" s="2">
        <v>32430055.510000002</v>
      </c>
      <c r="H5" s="1" t="s">
        <v>389</v>
      </c>
      <c r="I5" s="13">
        <v>21</v>
      </c>
      <c r="J5" s="13">
        <v>-31</v>
      </c>
    </row>
    <row r="6" spans="1:10" x14ac:dyDescent="0.25">
      <c r="A6" s="1" t="s">
        <v>11</v>
      </c>
      <c r="B6" s="2">
        <v>41960102.969999999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529.6</v>
      </c>
      <c r="G8" s="1"/>
      <c r="H8" s="1" t="s">
        <v>393</v>
      </c>
      <c r="I8" s="13">
        <v>7</v>
      </c>
    </row>
    <row r="9" spans="1:10" x14ac:dyDescent="0.25">
      <c r="A9" s="1" t="s">
        <v>82</v>
      </c>
      <c r="B9" s="2">
        <v>1801.24</v>
      </c>
      <c r="D9" s="1" t="s">
        <v>88</v>
      </c>
      <c r="E9" s="3">
        <v>593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'20180313'!E10+'20180314'!E8</f>
        <v>793874.69999999949</v>
      </c>
      <c r="G10" s="1"/>
      <c r="H10" s="1" t="s">
        <v>42</v>
      </c>
      <c r="I10" s="3">
        <f>SUMIF(I4:I9,"&gt;=0")</f>
        <v>56</v>
      </c>
    </row>
    <row r="11" spans="1:10" x14ac:dyDescent="0.25">
      <c r="A11" s="1" t="s">
        <v>84</v>
      </c>
      <c r="B11" s="2">
        <f>'20180313'!B11+'20180314'!B9</f>
        <v>1924858.8800000001</v>
      </c>
      <c r="D11" s="1" t="s">
        <v>381</v>
      </c>
      <c r="E11" s="2">
        <f>E8+'20180313'!E11</f>
        <v>38857.600000000006</v>
      </c>
      <c r="G11" s="1"/>
      <c r="H11" s="1" t="s">
        <v>43</v>
      </c>
      <c r="I11" s="3">
        <f>SUMIF(I4:J7,"&lt;0")</f>
        <v>-33</v>
      </c>
    </row>
    <row r="12" spans="1:10" x14ac:dyDescent="0.25">
      <c r="A12" s="1" t="s">
        <v>86</v>
      </c>
      <c r="B12" s="18">
        <v>1050.95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'20180313'!B13+'20180314'!B12</f>
        <v>292864.1999999999</v>
      </c>
      <c r="E13" s="2"/>
      <c r="G13" s="1"/>
      <c r="H13" s="1" t="s">
        <v>30</v>
      </c>
      <c r="I13" s="15">
        <v>50842140</v>
      </c>
    </row>
    <row r="14" spans="1:10" x14ac:dyDescent="0.25">
      <c r="A14" s="1" t="s">
        <v>333</v>
      </c>
      <c r="B14" s="3">
        <v>66618593</v>
      </c>
      <c r="G14" s="1"/>
      <c r="H14" s="1" t="s">
        <v>31</v>
      </c>
      <c r="I14" s="15">
        <v>-28549020</v>
      </c>
    </row>
    <row r="15" spans="1:10" x14ac:dyDescent="0.25">
      <c r="A15" s="1" t="s">
        <v>380</v>
      </c>
      <c r="B15" s="2">
        <f>B12+'20180313'!B15</f>
        <v>24374.27</v>
      </c>
      <c r="G15" s="1"/>
      <c r="H15" s="1" t="s">
        <v>32</v>
      </c>
      <c r="I15" s="15">
        <f>I14+I13</f>
        <v>22293120</v>
      </c>
    </row>
    <row r="16" spans="1:10" x14ac:dyDescent="0.25">
      <c r="A16" s="1" t="s">
        <v>392</v>
      </c>
      <c r="B16" s="2">
        <f>B11-'20180101'!B11</f>
        <v>325392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5945142.25</v>
      </c>
    </row>
    <row r="18" spans="1:14" x14ac:dyDescent="0.25">
      <c r="G18" s="1" t="s">
        <v>12</v>
      </c>
      <c r="H18" s="2"/>
      <c r="I18" s="15">
        <v>7626321</v>
      </c>
    </row>
    <row r="19" spans="1:14" x14ac:dyDescent="0.25">
      <c r="A19" s="2"/>
      <c r="G19" s="1" t="s">
        <v>24</v>
      </c>
      <c r="H19" s="2"/>
      <c r="I19" s="15">
        <f>I18+I17-I16</f>
        <v>14571463.25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119657.36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154896.21</v>
      </c>
    </row>
    <row r="26" spans="1:14" x14ac:dyDescent="0.25">
      <c r="A26" s="1" t="s">
        <v>71</v>
      </c>
      <c r="B26" s="2">
        <f>B4+E5+I18</f>
        <v>231451594.19999999</v>
      </c>
      <c r="G26" s="1"/>
      <c r="H26" s="1" t="s">
        <v>355</v>
      </c>
      <c r="I26" s="2">
        <v>874.06</v>
      </c>
    </row>
    <row r="27" spans="1:14" x14ac:dyDescent="0.25">
      <c r="A27" s="1" t="s">
        <v>90</v>
      </c>
      <c r="B27" s="2">
        <f>$B$13+$E$10+$I$25</f>
        <v>1241635.1099999994</v>
      </c>
      <c r="H27" s="1" t="s">
        <v>382</v>
      </c>
      <c r="I27" s="2">
        <f>I22-'20180102'!I22</f>
        <v>16775.149999999994</v>
      </c>
    </row>
    <row r="28" spans="1:14" x14ac:dyDescent="0.25">
      <c r="A28" s="1" t="s">
        <v>356</v>
      </c>
      <c r="B28" s="2">
        <f>B12+E8+I26</f>
        <v>2454.61</v>
      </c>
    </row>
    <row r="29" spans="1:14" x14ac:dyDescent="0.25">
      <c r="A29" s="1" t="s">
        <v>383</v>
      </c>
      <c r="B29" s="2">
        <f>B15+E11+I27</f>
        <v>80007.02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7041</v>
      </c>
      <c r="D34" s="1" t="s">
        <v>78</v>
      </c>
      <c r="E34" s="2">
        <v>6188988</v>
      </c>
      <c r="G34" s="16" t="s">
        <v>296</v>
      </c>
      <c r="H34" s="2">
        <f>E40</f>
        <v>1624221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1638</v>
      </c>
      <c r="D35" s="1" t="s">
        <v>182</v>
      </c>
      <c r="E35" s="10">
        <v>1740544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45001</v>
      </c>
      <c r="G36" s="40" t="s">
        <v>298</v>
      </c>
      <c r="H36" s="41">
        <f>H34+H35</f>
        <v>1629378.605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-2532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15532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1624221</v>
      </c>
    </row>
    <row r="41" spans="1:23" s="9" customFormat="1" x14ac:dyDescent="0.25">
      <c r="A41"/>
      <c r="B41"/>
      <c r="D41" s="1" t="s">
        <v>75</v>
      </c>
      <c r="E41" s="2">
        <v>1431859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218348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284249</v>
      </c>
    </row>
    <row r="44" spans="1:23" x14ac:dyDescent="0.25">
      <c r="A44" s="8" t="s">
        <v>233</v>
      </c>
      <c r="D44" s="1" t="s">
        <v>375</v>
      </c>
      <c r="E44" s="2">
        <v>-65625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283973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1624221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90" zoomScaleNormal="90" workbookViewId="0">
      <selection activeCell="A52" sqref="A52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11616259.24</v>
      </c>
      <c r="D3" s="1" t="s">
        <v>1</v>
      </c>
      <c r="E3" s="18">
        <v>48827602.049999997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215097218.66999999</v>
      </c>
      <c r="D4" s="1" t="s">
        <v>11</v>
      </c>
      <c r="E4" s="18">
        <v>13994228.75</v>
      </c>
      <c r="H4" s="1" t="s">
        <v>323</v>
      </c>
      <c r="I4" s="13">
        <v>3</v>
      </c>
      <c r="J4" s="13">
        <v>-11</v>
      </c>
    </row>
    <row r="5" spans="1:10" x14ac:dyDescent="0.25">
      <c r="A5" s="1" t="s">
        <v>3</v>
      </c>
      <c r="B5" s="2">
        <f>B4+B3</f>
        <v>226713477.91</v>
      </c>
      <c r="D5" s="1" t="s">
        <v>12</v>
      </c>
      <c r="E5" s="2">
        <v>34833373.299999997</v>
      </c>
      <c r="H5" s="1" t="s">
        <v>389</v>
      </c>
      <c r="I5" s="13">
        <v>1</v>
      </c>
      <c r="J5" s="13">
        <v>-27</v>
      </c>
    </row>
    <row r="6" spans="1:10" x14ac:dyDescent="0.25">
      <c r="A6" s="1" t="s">
        <v>11</v>
      </c>
      <c r="B6" s="2">
        <v>20617054.57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1214.4000000000001</v>
      </c>
      <c r="G8" s="1"/>
      <c r="H8" s="1" t="s">
        <v>393</v>
      </c>
      <c r="I8" s="13">
        <v>3</v>
      </c>
    </row>
    <row r="9" spans="1:10" x14ac:dyDescent="0.25">
      <c r="A9" s="1" t="s">
        <v>82</v>
      </c>
      <c r="B9" s="2">
        <v>795.33</v>
      </c>
      <c r="D9" s="1" t="s">
        <v>88</v>
      </c>
      <c r="E9" s="3">
        <v>1410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'20180312'!E10+'20180313'!E8</f>
        <v>793345.09999999951</v>
      </c>
      <c r="G10" s="1"/>
      <c r="H10" s="1" t="s">
        <v>42</v>
      </c>
      <c r="I10" s="3">
        <f>SUMIF(I4:I9,"&gt;=0")</f>
        <v>33</v>
      </c>
    </row>
    <row r="11" spans="1:10" x14ac:dyDescent="0.25">
      <c r="A11" s="1" t="s">
        <v>84</v>
      </c>
      <c r="B11" s="2">
        <f>'20180312'!B11+'20180313'!B9</f>
        <v>1923057.6400000001</v>
      </c>
      <c r="D11" s="1" t="s">
        <v>381</v>
      </c>
      <c r="E11" s="2">
        <f>E8+'20180312'!E11</f>
        <v>38328.000000000007</v>
      </c>
      <c r="G11" s="1"/>
      <c r="H11" s="1" t="s">
        <v>43</v>
      </c>
      <c r="I11" s="3">
        <f>SUMIF(I4:J7,"&lt;0")</f>
        <v>-40</v>
      </c>
    </row>
    <row r="12" spans="1:10" x14ac:dyDescent="0.25">
      <c r="A12" s="1" t="s">
        <v>86</v>
      </c>
      <c r="B12" s="18">
        <v>1275.94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'20180312'!B13+'20180313'!B12</f>
        <v>291813.24999999988</v>
      </c>
      <c r="E13" s="2"/>
      <c r="G13" s="1"/>
      <c r="H13" s="1" t="s">
        <v>30</v>
      </c>
      <c r="I13" s="15">
        <v>29836560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-34965240</v>
      </c>
    </row>
    <row r="15" spans="1:10" x14ac:dyDescent="0.25">
      <c r="A15" s="1" t="s">
        <v>380</v>
      </c>
      <c r="B15" s="2">
        <f>B12+'20180312'!B15</f>
        <v>23323.32</v>
      </c>
      <c r="G15" s="1"/>
      <c r="H15" s="1" t="s">
        <v>32</v>
      </c>
      <c r="I15" s="15">
        <f>I14+I13</f>
        <v>-5128680</v>
      </c>
    </row>
    <row r="16" spans="1:10" x14ac:dyDescent="0.25">
      <c r="A16" s="1" t="s">
        <v>392</v>
      </c>
      <c r="B16" s="2">
        <f>B11-'20180101'!B11</f>
        <v>323590.76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7737443.3099999996</v>
      </c>
    </row>
    <row r="18" spans="1:14" x14ac:dyDescent="0.25">
      <c r="G18" s="1" t="s">
        <v>12</v>
      </c>
      <c r="H18" s="2"/>
      <c r="I18" s="15">
        <v>5801742</v>
      </c>
    </row>
    <row r="19" spans="1:14" x14ac:dyDescent="0.25">
      <c r="A19" s="2"/>
      <c r="G19" s="1" t="s">
        <v>24</v>
      </c>
      <c r="H19" s="2"/>
      <c r="I19" s="15">
        <f>I18+I17-I16</f>
        <v>14539185.309999999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118783.3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154022.15</v>
      </c>
    </row>
    <row r="26" spans="1:14" x14ac:dyDescent="0.25">
      <c r="A26" s="1" t="s">
        <v>71</v>
      </c>
      <c r="B26" s="2">
        <f>B4+E5+I18</f>
        <v>255732333.96999997</v>
      </c>
      <c r="G26" s="1"/>
      <c r="H26" s="1" t="s">
        <v>355</v>
      </c>
      <c r="I26" s="2">
        <v>1041.81</v>
      </c>
    </row>
    <row r="27" spans="1:14" x14ac:dyDescent="0.25">
      <c r="A27" s="1" t="s">
        <v>90</v>
      </c>
      <c r="B27" s="2">
        <f>$B$13+$E$10+$I$25</f>
        <v>1239180.4999999993</v>
      </c>
      <c r="H27" s="1" t="s">
        <v>382</v>
      </c>
      <c r="I27" s="2">
        <f>I22-'20180102'!I22</f>
        <v>15901.089999999997</v>
      </c>
    </row>
    <row r="28" spans="1:14" x14ac:dyDescent="0.25">
      <c r="A28" s="1" t="s">
        <v>356</v>
      </c>
      <c r="B28" s="2">
        <f>B12+E8+I26</f>
        <v>3532.15</v>
      </c>
    </row>
    <row r="29" spans="1:14" x14ac:dyDescent="0.25">
      <c r="A29" s="1" t="s">
        <v>383</v>
      </c>
      <c r="B29" s="2">
        <f>B15+E11+I27</f>
        <v>77552.41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7419</v>
      </c>
      <c r="D34" s="1" t="s">
        <v>78</v>
      </c>
      <c r="E34" s="2">
        <v>3537734</v>
      </c>
      <c r="G34" s="16" t="s">
        <v>296</v>
      </c>
      <c r="H34" s="2">
        <f>E40</f>
        <v>1405873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1523</v>
      </c>
      <c r="D35" s="1" t="s">
        <v>182</v>
      </c>
      <c r="E35" s="10">
        <v>1619936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45907</v>
      </c>
      <c r="G36" s="40" t="s">
        <v>298</v>
      </c>
      <c r="H36" s="41">
        <f>H34+H35</f>
        <v>1411030.605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-1726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1405873</v>
      </c>
    </row>
    <row r="41" spans="1:23" s="9" customFormat="1" x14ac:dyDescent="0.25">
      <c r="A41"/>
      <c r="B41"/>
      <c r="D41" s="1" t="s">
        <v>75</v>
      </c>
      <c r="E41" s="2">
        <v>1147610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-39972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-61121</v>
      </c>
    </row>
    <row r="44" spans="1:23" x14ac:dyDescent="0.25">
      <c r="A44" s="8" t="s">
        <v>233</v>
      </c>
      <c r="D44" s="1" t="s">
        <v>375</v>
      </c>
      <c r="E44" s="2">
        <v>43320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-83291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1405873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2" zoomScale="90" zoomScaleNormal="90" workbookViewId="0">
      <selection activeCell="E40" sqref="E40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11165418.560000001</v>
      </c>
      <c r="D3" s="1" t="s">
        <v>1</v>
      </c>
      <c r="E3" s="18">
        <v>44193155.219999999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199418081.08000001</v>
      </c>
      <c r="D4" s="1" t="s">
        <v>11</v>
      </c>
      <c r="E4" s="18">
        <v>9694155.4399999995</v>
      </c>
      <c r="H4" s="1" t="s">
        <v>323</v>
      </c>
      <c r="I4" s="13">
        <v>5</v>
      </c>
      <c r="J4" s="13">
        <v>-14</v>
      </c>
    </row>
    <row r="5" spans="1:10" x14ac:dyDescent="0.25">
      <c r="A5" s="1" t="s">
        <v>3</v>
      </c>
      <c r="B5" s="2">
        <f>B4+B3</f>
        <v>210583499.64000002</v>
      </c>
      <c r="D5" s="1" t="s">
        <v>12</v>
      </c>
      <c r="E5" s="2">
        <v>34498999.780000001</v>
      </c>
      <c r="H5" s="1" t="s">
        <v>389</v>
      </c>
      <c r="I5" s="13"/>
      <c r="J5" s="13">
        <v>-18</v>
      </c>
    </row>
    <row r="6" spans="1:10" x14ac:dyDescent="0.25">
      <c r="A6" s="1" t="s">
        <v>11</v>
      </c>
      <c r="B6" s="2">
        <v>39167778.829999998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230.4</v>
      </c>
      <c r="G8" s="1"/>
      <c r="H8" s="1" t="s">
        <v>393</v>
      </c>
      <c r="I8" s="13">
        <v>5</v>
      </c>
    </row>
    <row r="9" spans="1:10" x14ac:dyDescent="0.25">
      <c r="A9" s="1" t="s">
        <v>82</v>
      </c>
      <c r="B9" s="2">
        <v>2360.27</v>
      </c>
      <c r="D9" s="1" t="s">
        <v>88</v>
      </c>
      <c r="E9" s="3">
        <v>364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'20180309'!E10+'20180312'!E8</f>
        <v>792130.69999999949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'20180309'!B11+'20180312'!B9</f>
        <v>1922262.31</v>
      </c>
      <c r="D11" s="1" t="s">
        <v>381</v>
      </c>
      <c r="E11" s="2">
        <f>E8+'20180309'!E11</f>
        <v>37113.600000000006</v>
      </c>
      <c r="G11" s="1"/>
      <c r="H11" s="1" t="s">
        <v>43</v>
      </c>
      <c r="I11" s="3">
        <f>SUMIF(I4:J7,"&lt;0")</f>
        <v>-35</v>
      </c>
    </row>
    <row r="12" spans="1:10" x14ac:dyDescent="0.25">
      <c r="A12" s="1" t="s">
        <v>86</v>
      </c>
      <c r="B12" s="18">
        <v>1203.53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'20180309'!B13+'20180312'!B12</f>
        <v>290537.30999999988</v>
      </c>
      <c r="E13" s="2"/>
      <c r="G13" s="1"/>
      <c r="H13" s="1" t="s">
        <v>30</v>
      </c>
      <c r="I13" s="15">
        <v>31376400</v>
      </c>
    </row>
    <row r="14" spans="1:10" x14ac:dyDescent="0.25">
      <c r="A14" s="1" t="s">
        <v>333</v>
      </c>
      <c r="B14" s="3">
        <v>68693793</v>
      </c>
      <c r="G14" s="1"/>
      <c r="H14" s="1" t="s">
        <v>31</v>
      </c>
      <c r="I14" s="15">
        <v>-30522960</v>
      </c>
    </row>
    <row r="15" spans="1:10" x14ac:dyDescent="0.25">
      <c r="A15" s="1" t="s">
        <v>380</v>
      </c>
      <c r="B15" s="2">
        <f>B12+'20180309'!B15</f>
        <v>22047.38</v>
      </c>
      <c r="G15" s="1"/>
      <c r="H15" s="1" t="s">
        <v>32</v>
      </c>
      <c r="I15" s="15">
        <f>I14+I13</f>
        <v>853440</v>
      </c>
    </row>
    <row r="16" spans="1:10" x14ac:dyDescent="0.25">
      <c r="A16" s="1" t="s">
        <v>392</v>
      </c>
      <c r="B16" s="2">
        <f>B11-'20180101'!B11</f>
        <v>322795.42999999993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10023793.119999999</v>
      </c>
    </row>
    <row r="18" spans="1:14" x14ac:dyDescent="0.25">
      <c r="G18" s="1" t="s">
        <v>12</v>
      </c>
      <c r="H18" s="2"/>
      <c r="I18" s="15">
        <v>5501124</v>
      </c>
    </row>
    <row r="19" spans="1:14" x14ac:dyDescent="0.25">
      <c r="A19" s="2"/>
      <c r="G19" s="1" t="s">
        <v>24</v>
      </c>
      <c r="H19" s="2"/>
      <c r="I19" s="15">
        <f>I18+I17-I16</f>
        <v>14524917.119999999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117741.49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152980.34</v>
      </c>
    </row>
    <row r="26" spans="1:14" x14ac:dyDescent="0.25">
      <c r="A26" s="1" t="s">
        <v>71</v>
      </c>
      <c r="B26" s="2">
        <f>B4+E5+I18</f>
        <v>239418204.86000001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1235648.3499999994</v>
      </c>
      <c r="H27" s="1" t="s">
        <v>382</v>
      </c>
      <c r="I27" s="2">
        <f>I22-'20180102'!I22</f>
        <v>14859.279999999999</v>
      </c>
    </row>
    <row r="28" spans="1:14" x14ac:dyDescent="0.25">
      <c r="A28" s="1" t="s">
        <v>356</v>
      </c>
      <c r="B28" s="2">
        <f>B12+E8+I26</f>
        <v>2014.0900000000001</v>
      </c>
    </row>
    <row r="29" spans="1:14" x14ac:dyDescent="0.25">
      <c r="A29" s="1" t="s">
        <v>383</v>
      </c>
      <c r="B29" s="2">
        <f>B15+E11+I27</f>
        <v>74020.260000000009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8225</v>
      </c>
      <c r="D34" s="1" t="s">
        <v>78</v>
      </c>
      <c r="E34" s="2">
        <v>2891086</v>
      </c>
      <c r="G34" s="16" t="s">
        <v>296</v>
      </c>
      <c r="H34" s="2">
        <f>E40</f>
        <v>1445844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1464</v>
      </c>
      <c r="D35" s="1" t="s">
        <v>182</v>
      </c>
      <c r="E35" s="10">
        <v>1652106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4912</v>
      </c>
      <c r="D36" s="1" t="s">
        <v>80</v>
      </c>
      <c r="E36" s="10">
        <v>55907</v>
      </c>
      <c r="G36" s="40" t="s">
        <v>298</v>
      </c>
      <c r="H36" s="41">
        <f>H34+H35</f>
        <v>1451001.605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1436</v>
      </c>
      <c r="D37" s="1" t="s">
        <v>81</v>
      </c>
      <c r="E37" s="2">
        <v>-3626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16037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1445844</v>
      </c>
    </row>
    <row r="41" spans="1:23" s="9" customFormat="1" x14ac:dyDescent="0.25">
      <c r="A41"/>
      <c r="B41"/>
      <c r="D41" s="1" t="s">
        <v>75</v>
      </c>
      <c r="E41" s="2">
        <v>1208730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286162</v>
      </c>
    </row>
    <row r="44" spans="1:23" x14ac:dyDescent="0.25">
      <c r="A44" s="8" t="s">
        <v>233</v>
      </c>
      <c r="D44" s="1" t="s">
        <v>375</v>
      </c>
      <c r="E44" s="2">
        <v>59675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1445844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10322468.58</v>
      </c>
      <c r="D3" s="1" t="s">
        <v>1</v>
      </c>
      <c r="E3" s="18">
        <v>44297723.710000001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182603536.05000001</v>
      </c>
      <c r="D4" s="1" t="s">
        <v>11</v>
      </c>
      <c r="E4" s="18">
        <v>10781757.029999999</v>
      </c>
      <c r="H4" s="1" t="s">
        <v>323</v>
      </c>
      <c r="I4" s="13">
        <v>10</v>
      </c>
      <c r="J4" s="13">
        <v>-3</v>
      </c>
    </row>
    <row r="5" spans="1:10" x14ac:dyDescent="0.25">
      <c r="A5" s="1" t="s">
        <v>3</v>
      </c>
      <c r="B5" s="2">
        <f>B4+B3</f>
        <v>192926004.63000003</v>
      </c>
      <c r="D5" s="1" t="s">
        <v>12</v>
      </c>
      <c r="E5" s="2">
        <v>33515966.68</v>
      </c>
      <c r="H5" s="1" t="s">
        <v>389</v>
      </c>
      <c r="I5" s="13">
        <v>0</v>
      </c>
      <c r="J5" s="13">
        <v>-16</v>
      </c>
    </row>
    <row r="6" spans="1:10" x14ac:dyDescent="0.25">
      <c r="A6" s="1" t="s">
        <v>11</v>
      </c>
      <c r="B6" s="2">
        <v>55333202.829999998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401.6</v>
      </c>
      <c r="G8" s="1"/>
      <c r="H8" s="1"/>
    </row>
    <row r="9" spans="1:10" x14ac:dyDescent="0.25">
      <c r="A9" s="1" t="s">
        <v>82</v>
      </c>
      <c r="B9" s="2">
        <v>10734.25</v>
      </c>
      <c r="D9" s="1" t="s">
        <v>88</v>
      </c>
      <c r="E9" s="3">
        <v>488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'20180308'!E10+'20180309'!E8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'20180308'!B11+'20180309'!B9</f>
        <v>1919902.04</v>
      </c>
      <c r="D11" s="1" t="s">
        <v>381</v>
      </c>
      <c r="E11" s="2">
        <f>E8+'20180308'!E11</f>
        <v>36883.200000000004</v>
      </c>
      <c r="G11" s="1"/>
      <c r="H11" s="1" t="s">
        <v>43</v>
      </c>
      <c r="I11" s="3">
        <f>SUMIF(I4:J7,"&lt;0")</f>
        <v>-22</v>
      </c>
    </row>
    <row r="12" spans="1:10" x14ac:dyDescent="0.25">
      <c r="A12" s="1" t="s">
        <v>86</v>
      </c>
      <c r="B12" s="18">
        <v>1041.72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'20180308'!B13+'20180309'!B12</f>
        <v>289333.77999999985</v>
      </c>
      <c r="E13" s="2"/>
      <c r="G13" s="1"/>
      <c r="H13" s="1" t="s">
        <v>30</v>
      </c>
      <c r="I13" s="15">
        <v>29502000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-20849100</v>
      </c>
    </row>
    <row r="15" spans="1:10" x14ac:dyDescent="0.25">
      <c r="A15" s="1" t="s">
        <v>380</v>
      </c>
      <c r="B15" s="2">
        <f>B12+'20180308'!B15</f>
        <v>20843.850000000002</v>
      </c>
      <c r="G15" s="1"/>
      <c r="H15" s="1" t="s">
        <v>32</v>
      </c>
      <c r="I15" s="15">
        <f>I14+I13</f>
        <v>8652900</v>
      </c>
    </row>
    <row r="16" spans="1:10" x14ac:dyDescent="0.25">
      <c r="A16" s="1" t="s">
        <v>392</v>
      </c>
      <c r="B16" s="2">
        <f>B11-'20180101'!B11</f>
        <v>320435.15999999992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11072562.060000001</v>
      </c>
    </row>
    <row r="18" spans="1:14" x14ac:dyDescent="0.25">
      <c r="G18" s="1" t="s">
        <v>12</v>
      </c>
      <c r="H18" s="2"/>
      <c r="I18" s="15">
        <v>4424300</v>
      </c>
    </row>
    <row r="19" spans="1:14" x14ac:dyDescent="0.25">
      <c r="A19" s="2"/>
      <c r="G19" s="1" t="s">
        <v>24</v>
      </c>
      <c r="H19" s="2"/>
      <c r="I19" s="15">
        <f>I18+I17-I16</f>
        <v>14496862.060000001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116876.55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152115.4</v>
      </c>
    </row>
    <row r="26" spans="1:14" x14ac:dyDescent="0.25">
      <c r="A26" s="1" t="s">
        <v>71</v>
      </c>
      <c r="B26" s="2">
        <f>B4+E5+I18</f>
        <v>220543802.73000002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1233349.4799999993</v>
      </c>
      <c r="H27" s="1" t="s">
        <v>382</v>
      </c>
      <c r="I27" s="2">
        <f>I22-'20180102'!I22</f>
        <v>13994.339999999997</v>
      </c>
    </row>
    <row r="28" spans="1:14" x14ac:dyDescent="0.25">
      <c r="A28" s="1" t="s">
        <v>356</v>
      </c>
      <c r="B28" s="2">
        <f>B12+E8+I26</f>
        <v>2023.48</v>
      </c>
    </row>
    <row r="29" spans="1:14" x14ac:dyDescent="0.25">
      <c r="A29" s="1" t="s">
        <v>383</v>
      </c>
      <c r="B29" s="2">
        <f>B15+E11+I27</f>
        <v>71721.39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8275</v>
      </c>
      <c r="D34" s="1" t="s">
        <v>78</v>
      </c>
      <c r="E34" s="2">
        <v>-2374703</v>
      </c>
      <c r="G34" s="16" t="s">
        <v>296</v>
      </c>
      <c r="H34" s="2">
        <f>E40</f>
        <v>1445864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1462</v>
      </c>
      <c r="D35" s="1" t="s">
        <v>182</v>
      </c>
      <c r="E35" s="10">
        <v>1531559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4689</v>
      </c>
      <c r="D36" s="1" t="s">
        <v>80</v>
      </c>
      <c r="E36" s="10">
        <v>56273</v>
      </c>
      <c r="G36" s="40" t="s">
        <v>298</v>
      </c>
      <c r="H36" s="41">
        <f>H34+H35</f>
        <v>1451021.605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1367</v>
      </c>
      <c r="D37" s="1" t="s">
        <v>81</v>
      </c>
      <c r="E37" s="2">
        <v>-2408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1445864</v>
      </c>
    </row>
    <row r="41" spans="1:23" s="9" customFormat="1" x14ac:dyDescent="0.25">
      <c r="A41"/>
      <c r="B41"/>
      <c r="D41" s="1" t="s">
        <v>75</v>
      </c>
      <c r="E41" s="2">
        <v>922569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42712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-256154</v>
      </c>
    </row>
    <row r="44" spans="1:23" x14ac:dyDescent="0.25">
      <c r="A44" s="8" t="s">
        <v>233</v>
      </c>
      <c r="D44" s="1" t="s">
        <v>375</v>
      </c>
      <c r="E44" s="2">
        <v>-4526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11220778.960000001</v>
      </c>
      <c r="D3" s="1" t="s">
        <v>1</v>
      </c>
      <c r="E3" s="18">
        <v>44424708.789999999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156423541.03</v>
      </c>
      <c r="D4" s="1" t="s">
        <v>11</v>
      </c>
      <c r="E4" s="18">
        <v>12792990.27</v>
      </c>
      <c r="H4" s="1" t="s">
        <v>323</v>
      </c>
      <c r="I4" s="13">
        <v>18</v>
      </c>
      <c r="J4" s="13"/>
    </row>
    <row r="5" spans="1:10" x14ac:dyDescent="0.25">
      <c r="A5" s="1" t="s">
        <v>3</v>
      </c>
      <c r="B5" s="2">
        <f>B4+B3</f>
        <v>167644319.99000001</v>
      </c>
      <c r="D5" s="1" t="s">
        <v>12</v>
      </c>
      <c r="E5" s="2">
        <v>31631718.52</v>
      </c>
      <c r="H5" s="1" t="s">
        <v>389</v>
      </c>
      <c r="I5" s="13">
        <v>6</v>
      </c>
      <c r="J5" s="13">
        <v>-8</v>
      </c>
    </row>
    <row r="6" spans="1:10" x14ac:dyDescent="0.25">
      <c r="A6" s="1" t="s">
        <v>11</v>
      </c>
      <c r="B6" s="2">
        <v>80225977.599999994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433.6</v>
      </c>
      <c r="G8" s="1"/>
      <c r="H8" s="1"/>
    </row>
    <row r="9" spans="1:10" x14ac:dyDescent="0.25">
      <c r="A9" s="1" t="s">
        <v>82</v>
      </c>
      <c r="B9" s="2">
        <v>5198.6400000000003</v>
      </c>
      <c r="D9" s="1" t="s">
        <v>88</v>
      </c>
      <c r="E9" s="3">
        <v>868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'20180307'!E10+'20180308'!E8</f>
        <v>791498.69999999949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'20180307'!B11+'20180308'!B9</f>
        <v>1909167.79</v>
      </c>
      <c r="D11" s="1" t="s">
        <v>381</v>
      </c>
      <c r="E11" s="2">
        <f>E8+'20180307'!E11</f>
        <v>36481.600000000006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1044.49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'20180307'!B13+'20180308'!B12</f>
        <v>288292.05999999988</v>
      </c>
      <c r="E13" s="2"/>
      <c r="G13" s="1"/>
      <c r="H13" s="1" t="s">
        <v>30</v>
      </c>
      <c r="I13" s="15">
        <v>41377200</v>
      </c>
    </row>
    <row r="14" spans="1:10" x14ac:dyDescent="0.25">
      <c r="A14" s="1" t="s">
        <v>333</v>
      </c>
      <c r="B14" s="3">
        <v>54483992</v>
      </c>
      <c r="G14" s="1"/>
      <c r="H14" s="1" t="s">
        <v>31</v>
      </c>
      <c r="I14" s="15">
        <v>-9493140</v>
      </c>
    </row>
    <row r="15" spans="1:10" x14ac:dyDescent="0.25">
      <c r="A15" s="1" t="s">
        <v>380</v>
      </c>
      <c r="B15" s="2">
        <f>B12+'20180307'!B15</f>
        <v>19802.13</v>
      </c>
      <c r="G15" s="1"/>
      <c r="H15" s="1" t="s">
        <v>32</v>
      </c>
      <c r="I15" s="15">
        <f>I14+I13</f>
        <v>31884060</v>
      </c>
    </row>
    <row r="16" spans="1:10" x14ac:dyDescent="0.25">
      <c r="A16" s="1" t="s">
        <v>392</v>
      </c>
      <c r="B16" s="2">
        <f>B11-'20180101'!B11</f>
        <v>309700.90999999992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9108481.2200000007</v>
      </c>
    </row>
    <row r="18" spans="1:14" x14ac:dyDescent="0.25">
      <c r="G18" s="1" t="s">
        <v>12</v>
      </c>
      <c r="H18" s="2"/>
      <c r="I18" s="15">
        <v>6206580</v>
      </c>
    </row>
    <row r="19" spans="1:14" x14ac:dyDescent="0.25">
      <c r="A19" s="2"/>
      <c r="G19" s="1" t="s">
        <v>24</v>
      </c>
      <c r="H19" s="2"/>
      <c r="I19" s="15">
        <f>I18+I17-I16</f>
        <v>14315061.220000001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116296.39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151535.24</v>
      </c>
    </row>
    <row r="26" spans="1:14" x14ac:dyDescent="0.25">
      <c r="A26" s="1" t="s">
        <v>71</v>
      </c>
      <c r="B26" s="2">
        <f>B4+E5+I18</f>
        <v>194261839.55000001</v>
      </c>
      <c r="G26" s="1"/>
      <c r="H26" s="1" t="s">
        <v>355</v>
      </c>
      <c r="I26" s="2">
        <v>1256.74</v>
      </c>
    </row>
    <row r="27" spans="1:14" x14ac:dyDescent="0.25">
      <c r="A27" s="1" t="s">
        <v>90</v>
      </c>
      <c r="B27" s="2">
        <f>$B$13+$E$10+$I$25</f>
        <v>1231325.9999999993</v>
      </c>
      <c r="H27" s="1" t="s">
        <v>382</v>
      </c>
      <c r="I27" s="2">
        <f>I22-'20180102'!I22</f>
        <v>13414.179999999993</v>
      </c>
    </row>
    <row r="28" spans="1:14" x14ac:dyDescent="0.25">
      <c r="A28" s="1" t="s">
        <v>356</v>
      </c>
      <c r="B28" s="2">
        <f>B12+E8+I26</f>
        <v>2734.83</v>
      </c>
    </row>
    <row r="29" spans="1:14" x14ac:dyDescent="0.25">
      <c r="A29" s="1" t="s">
        <v>383</v>
      </c>
      <c r="B29" s="2">
        <f>B15+E11+I27</f>
        <v>69697.91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8324</v>
      </c>
      <c r="D34" s="1" t="s">
        <v>78</v>
      </c>
      <c r="E34" s="2">
        <v>-1231753</v>
      </c>
      <c r="G34" s="16" t="s">
        <v>296</v>
      </c>
      <c r="H34" s="2">
        <f>E40</f>
        <v>1403154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1341</v>
      </c>
      <c r="D35" s="1" t="s">
        <v>182</v>
      </c>
      <c r="E35" s="10">
        <v>1330597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4504</v>
      </c>
      <c r="D36" s="1" t="s">
        <v>80</v>
      </c>
      <c r="E36" s="10">
        <v>51847</v>
      </c>
      <c r="G36" s="40" t="s">
        <v>298</v>
      </c>
      <c r="H36" s="41">
        <f>H34+H35</f>
        <v>1408311.605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1298</v>
      </c>
      <c r="D37" s="1" t="s">
        <v>81</v>
      </c>
      <c r="E37" s="2">
        <v>-450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1403154</v>
      </c>
    </row>
    <row r="41" spans="1:23" s="9" customFormat="1" x14ac:dyDescent="0.25">
      <c r="A41"/>
      <c r="B41"/>
      <c r="D41" s="1" t="s">
        <v>75</v>
      </c>
      <c r="E41" s="2">
        <v>1178723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90462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178255</v>
      </c>
    </row>
    <row r="44" spans="1:23" x14ac:dyDescent="0.25">
      <c r="A44" s="8" t="s">
        <v>233</v>
      </c>
      <c r="D44" s="1" t="s">
        <v>375</v>
      </c>
      <c r="E44" s="2">
        <v>52033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38459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1403154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26494110.670000002</v>
      </c>
      <c r="D3" s="1" t="s">
        <v>1</v>
      </c>
      <c r="E3" s="18">
        <v>44516014.810000002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146206761.68000001</v>
      </c>
      <c r="D4" s="1" t="s">
        <v>11</v>
      </c>
      <c r="E4" s="38">
        <v>13226972.390000001</v>
      </c>
      <c r="H4" s="1" t="s">
        <v>323</v>
      </c>
      <c r="I4" s="13">
        <v>14</v>
      </c>
      <c r="J4" s="13">
        <v>-3</v>
      </c>
    </row>
    <row r="5" spans="1:10" x14ac:dyDescent="0.25">
      <c r="A5" s="1" t="s">
        <v>3</v>
      </c>
      <c r="B5" s="2">
        <f>B4+B3</f>
        <v>172700872.35000002</v>
      </c>
      <c r="D5" s="1" t="s">
        <v>12</v>
      </c>
      <c r="E5" s="2">
        <v>31289042.420000002</v>
      </c>
      <c r="H5" s="1" t="s">
        <v>389</v>
      </c>
      <c r="I5" s="13">
        <v>17</v>
      </c>
      <c r="J5" s="13">
        <v>-13</v>
      </c>
    </row>
    <row r="6" spans="1:10" x14ac:dyDescent="0.25">
      <c r="A6" s="1" t="s">
        <v>11</v>
      </c>
      <c r="B6" s="2">
        <v>91499654.890000001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716.8</v>
      </c>
      <c r="G8" s="1"/>
      <c r="H8" s="1"/>
    </row>
    <row r="9" spans="1:10" x14ac:dyDescent="0.25">
      <c r="A9" s="1" t="s">
        <v>82</v>
      </c>
      <c r="B9" s="2">
        <v>5544.22</v>
      </c>
      <c r="D9" s="1" t="s">
        <v>88</v>
      </c>
      <c r="E9" s="3">
        <v>1006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'20180306'!E10+'20180307'!E8</f>
        <v>791065.09999999951</v>
      </c>
      <c r="G10" s="1"/>
      <c r="H10" s="1" t="s">
        <v>42</v>
      </c>
      <c r="I10" s="3">
        <f>SUMIF(I4:I9,"&gt;=0")</f>
        <v>55</v>
      </c>
    </row>
    <row r="11" spans="1:10" x14ac:dyDescent="0.25">
      <c r="A11" s="1" t="s">
        <v>84</v>
      </c>
      <c r="B11" s="2">
        <f>'20180306'!B11+'20180307'!B9</f>
        <v>1903969.1500000001</v>
      </c>
      <c r="D11" s="1" t="s">
        <v>381</v>
      </c>
      <c r="E11" s="2">
        <f>E8+'20180306'!E11</f>
        <v>36048.000000000007</v>
      </c>
      <c r="G11" s="1"/>
      <c r="H11" s="1" t="s">
        <v>43</v>
      </c>
      <c r="I11" s="3">
        <f>SUMIF(I4:J7,"&lt;0")</f>
        <v>-20</v>
      </c>
    </row>
    <row r="12" spans="1:10" x14ac:dyDescent="0.25">
      <c r="A12" s="1" t="s">
        <v>86</v>
      </c>
      <c r="B12" s="18">
        <v>1003.13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'20180306'!B13+'20180307'!B12</f>
        <v>287247.56999999989</v>
      </c>
      <c r="E13" s="2"/>
      <c r="G13" s="1"/>
      <c r="H13" s="1" t="s">
        <v>30</v>
      </c>
      <c r="I13" s="15">
        <v>47610360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-17328540</v>
      </c>
    </row>
    <row r="15" spans="1:10" x14ac:dyDescent="0.25">
      <c r="A15" s="1" t="s">
        <v>380</v>
      </c>
      <c r="B15" s="2">
        <f>B12+'20180306'!B15</f>
        <v>18757.64</v>
      </c>
      <c r="G15" s="1"/>
      <c r="H15" s="1" t="s">
        <v>32</v>
      </c>
      <c r="I15" s="15">
        <f>I14+I13</f>
        <v>30281820</v>
      </c>
    </row>
    <row r="16" spans="1:10" x14ac:dyDescent="0.25">
      <c r="A16" s="1" t="s">
        <v>392</v>
      </c>
      <c r="B16" s="2">
        <f>B11-'20180101'!B11</f>
        <v>304502.27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8168543.96</v>
      </c>
    </row>
    <row r="18" spans="1:14" x14ac:dyDescent="0.25">
      <c r="G18" s="1" t="s">
        <v>12</v>
      </c>
      <c r="H18" s="2"/>
      <c r="I18" s="15">
        <v>7141554</v>
      </c>
    </row>
    <row r="19" spans="1:14" x14ac:dyDescent="0.25">
      <c r="A19" s="2"/>
      <c r="G19" s="1" t="s">
        <v>24</v>
      </c>
      <c r="H19" s="2"/>
      <c r="I19" s="15">
        <f>I18+I17-I16</f>
        <v>14310097.960000001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115039.65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150278.5</v>
      </c>
    </row>
    <row r="26" spans="1:14" x14ac:dyDescent="0.25">
      <c r="A26" s="1" t="s">
        <v>71</v>
      </c>
      <c r="B26" s="2">
        <f>B4+E5+I18</f>
        <v>184637358.10000002</v>
      </c>
      <c r="G26" s="1"/>
      <c r="H26" s="1" t="s">
        <v>355</v>
      </c>
      <c r="I26" s="2">
        <v>635.75</v>
      </c>
    </row>
    <row r="27" spans="1:14" x14ac:dyDescent="0.25">
      <c r="A27" s="1" t="s">
        <v>90</v>
      </c>
      <c r="B27" s="2">
        <f>$B$13+$E$10+$I$25</f>
        <v>1228591.1699999995</v>
      </c>
      <c r="H27" s="1" t="s">
        <v>382</v>
      </c>
      <c r="I27" s="2">
        <f>I22-'20180102'!I22</f>
        <v>12157.439999999988</v>
      </c>
    </row>
    <row r="28" spans="1:14" x14ac:dyDescent="0.25">
      <c r="A28" s="1" t="s">
        <v>356</v>
      </c>
      <c r="B28" s="2">
        <f>B12+E8+I26</f>
        <v>2355.6799999999998</v>
      </c>
    </row>
    <row r="29" spans="1:14" x14ac:dyDescent="0.25">
      <c r="A29" s="1" t="s">
        <v>383</v>
      </c>
      <c r="B29" s="2">
        <f>B15+E11+I27</f>
        <v>66963.079999999987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2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47332</v>
      </c>
    </row>
    <row r="44" spans="1:23" x14ac:dyDescent="0.25">
      <c r="A44" s="8" t="s">
        <v>233</v>
      </c>
      <c r="D44" s="1" t="s">
        <v>375</v>
      </c>
      <c r="E44" s="2">
        <v>-13276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2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2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2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2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2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2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2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25">
      <c r="A16" s="1" t="s">
        <v>392</v>
      </c>
      <c r="B16" s="2">
        <f>B11-'20180101'!B11</f>
        <v>298958.05000000005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3208439.71</v>
      </c>
    </row>
    <row r="18" spans="1:14" x14ac:dyDescent="0.25">
      <c r="G18" s="1" t="s">
        <v>12</v>
      </c>
      <c r="H18" s="2"/>
      <c r="I18" s="15">
        <v>8602632</v>
      </c>
    </row>
    <row r="19" spans="1:14" x14ac:dyDescent="0.25">
      <c r="A19" s="2"/>
      <c r="G19" s="1" t="s">
        <v>24</v>
      </c>
      <c r="H19" s="2"/>
      <c r="I19" s="15">
        <f>I18+I17-I16</f>
        <v>13811071.710000001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114403.9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2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2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25">
      <c r="A28" s="1" t="s">
        <v>356</v>
      </c>
      <c r="B28" s="2">
        <f>B12+E8+I26</f>
        <v>1855.69</v>
      </c>
    </row>
    <row r="29" spans="1:14" x14ac:dyDescent="0.25">
      <c r="A29" s="1" t="s">
        <v>383</v>
      </c>
      <c r="B29" s="2">
        <f>B15+E11+I27</f>
        <v>64607.399999999994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2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137727</v>
      </c>
    </row>
    <row r="44" spans="1:23" x14ac:dyDescent="0.25">
      <c r="A44" s="8" t="s">
        <v>233</v>
      </c>
      <c r="D44" s="1" t="s">
        <v>375</v>
      </c>
      <c r="E44" s="2">
        <v>66519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.44140625" bestFit="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2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2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2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2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2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2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2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2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5217534.55</v>
      </c>
    </row>
    <row r="18" spans="1:14" x14ac:dyDescent="0.25">
      <c r="G18" s="1" t="s">
        <v>12</v>
      </c>
      <c r="H18" s="2"/>
      <c r="I18" s="15">
        <v>6700941</v>
      </c>
    </row>
    <row r="19" spans="1:14" x14ac:dyDescent="0.25">
      <c r="A19" s="2"/>
      <c r="G19" s="1" t="s">
        <v>24</v>
      </c>
      <c r="H19" s="2"/>
      <c r="I19" s="15">
        <f>I18+I17-I16</f>
        <v>13918475.550000001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113869.06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2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2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25">
      <c r="A28" s="1" t="s">
        <v>356</v>
      </c>
      <c r="B28" s="2">
        <f>B12+E8+I26</f>
        <v>3787.3500000000004</v>
      </c>
    </row>
    <row r="29" spans="1:14" x14ac:dyDescent="0.25">
      <c r="A29" s="1" t="s">
        <v>383</v>
      </c>
      <c r="B29" s="2">
        <f>B15+E11+I27</f>
        <v>62751.709999999992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2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-110583</v>
      </c>
    </row>
    <row r="44" spans="1:23" x14ac:dyDescent="0.25">
      <c r="A44" s="8" t="s">
        <v>233</v>
      </c>
      <c r="D44" s="1" t="s">
        <v>375</v>
      </c>
      <c r="E44" s="2">
        <v>120031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2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2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2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2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2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2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2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2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2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5717479.29</v>
      </c>
    </row>
    <row r="18" spans="1:14" x14ac:dyDescent="0.25">
      <c r="G18" s="1" t="s">
        <v>12</v>
      </c>
      <c r="H18" s="2"/>
      <c r="I18" s="15">
        <v>6354333</v>
      </c>
    </row>
    <row r="19" spans="1:14" x14ac:dyDescent="0.25">
      <c r="A19" s="2"/>
      <c r="G19" s="1" t="s">
        <v>24</v>
      </c>
      <c r="H19" s="2"/>
      <c r="I19" s="15">
        <f>I18+I17-I16</f>
        <v>14071812.289999999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113234.32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2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2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25">
      <c r="A28" s="1" t="s">
        <v>356</v>
      </c>
      <c r="B28" s="2">
        <f>B12+E8+I26</f>
        <v>2724.83</v>
      </c>
    </row>
    <row r="29" spans="1:14" x14ac:dyDescent="0.25">
      <c r="A29" s="1" t="s">
        <v>383</v>
      </c>
      <c r="B29" s="2">
        <f>B15+E11+I27</f>
        <v>58964.36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2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-30347</v>
      </c>
    </row>
    <row r="44" spans="1:23" x14ac:dyDescent="0.25">
      <c r="A44" s="8" t="s">
        <v>233</v>
      </c>
      <c r="D44" s="1" t="s">
        <v>375</v>
      </c>
      <c r="E44" s="2">
        <v>-54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2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2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2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2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2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2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2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7022673.71</v>
      </c>
    </row>
    <row r="18" spans="1:14" x14ac:dyDescent="0.25">
      <c r="G18" s="1" t="s">
        <v>12</v>
      </c>
      <c r="H18" s="2"/>
      <c r="I18" s="15">
        <v>5059872</v>
      </c>
    </row>
    <row r="19" spans="1:14" x14ac:dyDescent="0.25">
      <c r="A19" s="2"/>
      <c r="G19" s="1" t="s">
        <v>24</v>
      </c>
      <c r="H19" s="2"/>
      <c r="I19" s="15">
        <f>I18+I17-I16</f>
        <v>14082545.710000001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112854.9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2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2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25">
      <c r="A28" s="1" t="s">
        <v>356</v>
      </c>
      <c r="B28" s="2">
        <f>B12+E8+I26</f>
        <v>3993.3900000000003</v>
      </c>
    </row>
    <row r="29" spans="1:14" x14ac:dyDescent="0.25">
      <c r="A29" s="1" t="s">
        <v>383</v>
      </c>
      <c r="B29" s="2">
        <f>B15+E11+I27</f>
        <v>56239.529999999984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2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55232</v>
      </c>
    </row>
    <row r="44" spans="1:23" x14ac:dyDescent="0.25">
      <c r="A44" s="8" t="s">
        <v>233</v>
      </c>
      <c r="D44" s="1" t="s">
        <v>375</v>
      </c>
      <c r="E44" s="2">
        <v>51075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2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2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2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2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2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2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2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2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7763594.6399999997</v>
      </c>
    </row>
    <row r="18" spans="1:14" x14ac:dyDescent="0.25">
      <c r="G18" s="1" t="s">
        <v>12</v>
      </c>
      <c r="H18" s="2"/>
      <c r="I18" s="15">
        <v>4605561</v>
      </c>
    </row>
    <row r="19" spans="1:14" x14ac:dyDescent="0.25">
      <c r="A19" s="2"/>
      <c r="G19" s="1" t="s">
        <v>24</v>
      </c>
      <c r="H19" s="2"/>
      <c r="I19" s="15">
        <f>I18+I17-I16</f>
        <v>14369155.640000001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111878.97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2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2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25">
      <c r="A28" s="1" t="s">
        <v>356</v>
      </c>
      <c r="B28" s="2">
        <f>B12+E8+I26</f>
        <v>2964.77</v>
      </c>
    </row>
    <row r="29" spans="1:14" x14ac:dyDescent="0.25">
      <c r="A29" s="1" t="s">
        <v>383</v>
      </c>
      <c r="B29" s="2">
        <f>B15+E11+I27</f>
        <v>52245.509999999995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2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150455</v>
      </c>
    </row>
    <row r="44" spans="1:23" x14ac:dyDescent="0.25">
      <c r="A44" s="8" t="s">
        <v>233</v>
      </c>
      <c r="D44" s="1" t="s">
        <v>375</v>
      </c>
      <c r="E44" s="2">
        <v>84229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2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2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2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2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2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2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2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9389432.4900000002</v>
      </c>
    </row>
    <row r="18" spans="1:14" x14ac:dyDescent="0.25">
      <c r="G18" s="1" t="s">
        <v>12</v>
      </c>
      <c r="H18" s="2"/>
      <c r="I18" s="15">
        <v>3215178</v>
      </c>
    </row>
    <row r="19" spans="1:14" x14ac:dyDescent="0.25">
      <c r="A19" s="2"/>
      <c r="G19" s="1" t="s">
        <v>24</v>
      </c>
      <c r="H19" s="2"/>
      <c r="I19" s="15">
        <f>I18+I17-I16</f>
        <v>14604610.49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111594.12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2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2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25">
      <c r="A28" s="1" t="s">
        <v>356</v>
      </c>
      <c r="B28" s="2">
        <f>B12+E8+I26</f>
        <v>1659.8999999999999</v>
      </c>
    </row>
    <row r="29" spans="1:14" x14ac:dyDescent="0.25">
      <c r="A29" s="1" t="s">
        <v>383</v>
      </c>
      <c r="B29" s="2">
        <f>B15+E11+I27</f>
        <v>49280.739999999991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19900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2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2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2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2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2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2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9265417.0199999996</v>
      </c>
    </row>
    <row r="18" spans="1:14" x14ac:dyDescent="0.25">
      <c r="G18" s="1" t="s">
        <v>12</v>
      </c>
      <c r="H18" s="2"/>
      <c r="I18" s="15">
        <v>3182904</v>
      </c>
    </row>
    <row r="19" spans="1:14" x14ac:dyDescent="0.25">
      <c r="A19" s="2"/>
      <c r="G19" s="1" t="s">
        <v>24</v>
      </c>
      <c r="H19" s="2"/>
      <c r="I19" s="15">
        <f>I18+I17-I16</f>
        <v>14448321.02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111429.59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2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2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25">
      <c r="A28" s="1" t="s">
        <v>356</v>
      </c>
      <c r="B28" s="2">
        <f>B12+E8+I26</f>
        <v>1521.66</v>
      </c>
    </row>
    <row r="29" spans="1:14" x14ac:dyDescent="0.25">
      <c r="A29" s="1" t="s">
        <v>383</v>
      </c>
      <c r="B29" s="2">
        <f>B15+E11+I27</f>
        <v>47620.839999999989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/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/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2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2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2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2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2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2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2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8444752.5399999991</v>
      </c>
    </row>
    <row r="18" spans="1:14" x14ac:dyDescent="0.25">
      <c r="G18" s="1" t="s">
        <v>12</v>
      </c>
      <c r="H18" s="2"/>
      <c r="I18" s="15">
        <v>3446316</v>
      </c>
    </row>
    <row r="19" spans="1:14" x14ac:dyDescent="0.25">
      <c r="A19" s="2"/>
      <c r="G19" s="1" t="s">
        <v>24</v>
      </c>
      <c r="H19" s="2"/>
      <c r="I19" s="15">
        <f>I18+I17-I16</f>
        <v>13891068.539999999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471317.37</v>
      </c>
      <c r="N21" s="2"/>
    </row>
    <row r="22" spans="1:14" x14ac:dyDescent="0.25">
      <c r="G22" s="1"/>
      <c r="H22" s="1" t="s">
        <v>39</v>
      </c>
      <c r="I22" s="15">
        <v>111013.9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2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2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25">
      <c r="A28" s="1" t="s">
        <v>356</v>
      </c>
      <c r="B28" s="2">
        <f>B12+E8+I26</f>
        <v>1818.9</v>
      </c>
    </row>
    <row r="29" spans="1:14" x14ac:dyDescent="0.25">
      <c r="A29" s="1" t="s">
        <v>383</v>
      </c>
      <c r="B29" s="2">
        <f>B15+E11+I27</f>
        <v>46099.179999999986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>
        <v>2770</v>
      </c>
      <c r="D39" s="8" t="s">
        <v>379</v>
      </c>
    </row>
    <row r="40" spans="1:23" x14ac:dyDescent="0.2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2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61661</v>
      </c>
    </row>
    <row r="44" spans="1:23" x14ac:dyDescent="0.25">
      <c r="A44" s="8" t="s">
        <v>233</v>
      </c>
      <c r="D44" s="1" t="s">
        <v>375</v>
      </c>
      <c r="E44" s="2">
        <v>78345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2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2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2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10397322.779999999</v>
      </c>
    </row>
    <row r="18" spans="1:14" x14ac:dyDescent="0.25">
      <c r="G18" s="1" t="s">
        <v>12</v>
      </c>
      <c r="H18" s="2"/>
      <c r="I18" s="15">
        <v>1510542</v>
      </c>
    </row>
    <row r="19" spans="1:14" x14ac:dyDescent="0.25">
      <c r="A19" s="2"/>
      <c r="G19" s="1" t="s">
        <v>24</v>
      </c>
      <c r="H19" s="2"/>
      <c r="I19" s="15">
        <f>I18+I17-I16</f>
        <v>13907864.779999999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469690.85</v>
      </c>
      <c r="N21" s="2"/>
    </row>
    <row r="22" spans="1:14" x14ac:dyDescent="0.25">
      <c r="G22" s="1"/>
      <c r="H22" s="1" t="s">
        <v>39</v>
      </c>
      <c r="I22" s="15">
        <v>110638.66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2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2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25">
      <c r="A28" s="1" t="s">
        <v>356</v>
      </c>
      <c r="B28" s="2">
        <f>B12+E8+I26</f>
        <v>267.28999999999996</v>
      </c>
    </row>
    <row r="29" spans="1:14" x14ac:dyDescent="0.25">
      <c r="A29" s="1" t="s">
        <v>383</v>
      </c>
      <c r="B29" s="2">
        <f>B15+E11+I27</f>
        <v>44280.28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2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-529887</v>
      </c>
    </row>
    <row r="44" spans="1:23" x14ac:dyDescent="0.25">
      <c r="A44" s="8" t="s">
        <v>233</v>
      </c>
      <c r="D44" s="1" t="s">
        <v>375</v>
      </c>
      <c r="E44" s="2">
        <v>-11678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2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2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2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10792625.720000001</v>
      </c>
    </row>
    <row r="18" spans="1:14" x14ac:dyDescent="0.25">
      <c r="G18" s="1" t="s">
        <v>12</v>
      </c>
      <c r="H18" s="2"/>
      <c r="I18" s="15">
        <v>1116801</v>
      </c>
    </row>
    <row r="19" spans="1:14" x14ac:dyDescent="0.25">
      <c r="A19" s="2"/>
      <c r="G19" s="1" t="s">
        <v>24</v>
      </c>
      <c r="H19" s="2"/>
      <c r="I19" s="15">
        <f>I18+I17-I16</f>
        <v>13909426.720000001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469188.32</v>
      </c>
      <c r="N21" s="2"/>
    </row>
    <row r="22" spans="1:14" x14ac:dyDescent="0.25">
      <c r="G22" s="1"/>
      <c r="H22" s="1" t="s">
        <v>39</v>
      </c>
      <c r="I22" s="15">
        <v>110522.72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2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2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25">
      <c r="A28" s="1" t="s">
        <v>356</v>
      </c>
      <c r="B28" s="2">
        <f>B12+E8+I26</f>
        <v>883.75</v>
      </c>
    </row>
    <row r="29" spans="1:14" x14ac:dyDescent="0.25">
      <c r="A29" s="1" t="s">
        <v>383</v>
      </c>
      <c r="B29" s="2">
        <f>B15+E11+I27</f>
        <v>44012.989999999991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2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1256517</v>
      </c>
    </row>
    <row r="44" spans="1:23" x14ac:dyDescent="0.25">
      <c r="A44" s="8" t="s">
        <v>233</v>
      </c>
      <c r="D44" s="1" t="s">
        <v>375</v>
      </c>
      <c r="E44" s="2">
        <v>-3870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11372612.869999999</v>
      </c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13372612.869999999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2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-2494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2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11277193.869999999</v>
      </c>
    </row>
    <row r="18" spans="1:14" x14ac:dyDescent="0.25">
      <c r="G18" s="1" t="s">
        <v>12</v>
      </c>
      <c r="H18" s="2"/>
      <c r="I18" s="15">
        <v>409104</v>
      </c>
    </row>
    <row r="19" spans="1:14" x14ac:dyDescent="0.25">
      <c r="A19" s="2"/>
      <c r="G19" s="1" t="s">
        <v>24</v>
      </c>
      <c r="H19" s="2"/>
      <c r="I19" s="15">
        <f>I18+I17-I16</f>
        <v>13686297.869999999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2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-100104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2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11193979.869999999</v>
      </c>
    </row>
    <row r="18" spans="1:14" x14ac:dyDescent="0.25">
      <c r="G18" s="1" t="s">
        <v>12</v>
      </c>
      <c r="H18" s="2"/>
      <c r="I18" s="15">
        <v>419958</v>
      </c>
    </row>
    <row r="19" spans="1:14" x14ac:dyDescent="0.25">
      <c r="A19" s="2"/>
      <c r="G19" s="1" t="s">
        <v>24</v>
      </c>
      <c r="H19" s="2"/>
      <c r="I19" s="15">
        <f>I18+I17-I16</f>
        <v>13613937.869999999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2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40646.409999999989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2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32722.369999999995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2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27301.67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2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20599.93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2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16500.989999999998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2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15084.44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2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11616.469999999998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2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8766.75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2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8101.9999999999991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2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6539.5599999999995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2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4838.1499999999996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2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2764.61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2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6" sqref="D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425</vt:i4>
      </vt:variant>
    </vt:vector>
  </HeadingPairs>
  <TitlesOfParts>
    <vt:vector size="425" baseType="lpstr">
      <vt:lpstr>20180316</vt:lpstr>
      <vt:lpstr>20180315</vt:lpstr>
      <vt:lpstr>20180314</vt:lpstr>
      <vt:lpstr>20180313</vt:lpstr>
      <vt:lpstr>20180312</vt:lpstr>
      <vt:lpstr>20180309</vt:lpstr>
      <vt:lpstr>20180308</vt:lpstr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2018-03-15T08:17:32Z</dcterms:modified>
</cp:coreProperties>
</file>