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701_Open" sheetId="40" r:id="rId1"/>
    <sheet name="20180629_Open" sheetId="39" r:id="rId2"/>
    <sheet name="20180628_Open" sheetId="38" r:id="rId3"/>
    <sheet name="20180627_Open" sheetId="37" r:id="rId4"/>
    <sheet name="20180626_Open" sheetId="36" r:id="rId5"/>
    <sheet name="20180625_Open" sheetId="35" r:id="rId6"/>
    <sheet name="20180622_Open" sheetId="34" r:id="rId7"/>
    <sheet name="20180621_Open" sheetId="33" r:id="rId8"/>
    <sheet name="20180620_Open" sheetId="32" r:id="rId9"/>
    <sheet name="20180619_Open" sheetId="31" r:id="rId10"/>
    <sheet name="20180615_Open" sheetId="30" r:id="rId11"/>
    <sheet name="20180614_Open" sheetId="29" r:id="rId12"/>
    <sheet name="20180613_Open" sheetId="28" r:id="rId13"/>
    <sheet name="20180612_Open" sheetId="27" r:id="rId14"/>
    <sheet name="20180611_Open" sheetId="26" r:id="rId15"/>
    <sheet name="20180608_Open" sheetId="25" r:id="rId16"/>
    <sheet name="20180607_Open " sheetId="24" r:id="rId17"/>
    <sheet name="20180606_Open" sheetId="23" r:id="rId18"/>
    <sheet name="20180605_Open" sheetId="22" r:id="rId19"/>
    <sheet name="20180604_Open" sheetId="21" r:id="rId20"/>
    <sheet name="20180601_Open" sheetId="20" r:id="rId21"/>
    <sheet name="20180531_Open" sheetId="19" r:id="rId22"/>
    <sheet name="20180530_Open" sheetId="18" r:id="rId23"/>
    <sheet name="20180529_Open " sheetId="17" r:id="rId24"/>
    <sheet name="20180528_Open" sheetId="16" r:id="rId25"/>
    <sheet name="20180525_Open" sheetId="15" r:id="rId26"/>
    <sheet name="20180524_Open" sheetId="14" r:id="rId27"/>
    <sheet name="20180523_Open" sheetId="13" r:id="rId28"/>
    <sheet name="20180522_Open" sheetId="12" r:id="rId29"/>
    <sheet name="20180521_Open" sheetId="11" r:id="rId30"/>
    <sheet name="20180518_Open" sheetId="10" r:id="rId31"/>
    <sheet name="20180517_Open" sheetId="9" r:id="rId32"/>
    <sheet name="20180516_Open" sheetId="8" r:id="rId33"/>
    <sheet name="20180515_Open" sheetId="7" r:id="rId34"/>
    <sheet name="20180514_Open " sheetId="6" r:id="rId35"/>
    <sheet name="20180511_Open" sheetId="5" r:id="rId36"/>
    <sheet name="20180510_Open" sheetId="4" r:id="rId37"/>
    <sheet name="20180509_Open" sheetId="3" r:id="rId38"/>
    <sheet name="20180508_Open" sheetId="2" r:id="rId39"/>
  </sheets>
  <calcPr calcId="162913"/>
</workbook>
</file>

<file path=xl/calcChain.xml><?xml version="1.0" encoding="utf-8"?>
<calcChain xmlns="http://schemas.openxmlformats.org/spreadsheetml/2006/main">
  <c r="E10" i="40" l="1"/>
  <c r="B13" i="40"/>
  <c r="B11" i="40"/>
  <c r="E47" i="40"/>
  <c r="B47" i="40"/>
  <c r="E44" i="40"/>
  <c r="B38" i="40"/>
  <c r="B28" i="40"/>
  <c r="B26" i="40"/>
  <c r="B25" i="40"/>
  <c r="I24" i="40"/>
  <c r="I19" i="40"/>
  <c r="I15" i="40"/>
  <c r="I11" i="40"/>
  <c r="I10" i="40"/>
  <c r="B27" i="40"/>
  <c r="B5" i="40"/>
  <c r="B47" i="39" l="1"/>
  <c r="E47" i="39"/>
  <c r="E44" i="39"/>
  <c r="B38" i="39"/>
  <c r="B28" i="39"/>
  <c r="B26" i="39"/>
  <c r="B25" i="39"/>
  <c r="I24" i="39"/>
  <c r="I19" i="39"/>
  <c r="I15" i="39"/>
  <c r="I11" i="39"/>
  <c r="I10" i="39"/>
  <c r="B5" i="39"/>
  <c r="E47" i="38" l="1"/>
  <c r="B47" i="38"/>
  <c r="E44" i="38"/>
  <c r="B38" i="38"/>
  <c r="B28" i="38"/>
  <c r="B26" i="38"/>
  <c r="B25" i="38"/>
  <c r="I24" i="38"/>
  <c r="I19" i="38"/>
  <c r="I15" i="38"/>
  <c r="I11" i="38"/>
  <c r="I10" i="38"/>
  <c r="B5" i="38"/>
  <c r="E47" i="37" l="1"/>
  <c r="B47" i="37"/>
  <c r="E44" i="37"/>
  <c r="B38" i="37"/>
  <c r="B28" i="37"/>
  <c r="B26" i="37"/>
  <c r="B25" i="37"/>
  <c r="I24" i="37"/>
  <c r="I19" i="37"/>
  <c r="I15" i="37"/>
  <c r="I11" i="37"/>
  <c r="I10" i="37"/>
  <c r="B5" i="37"/>
  <c r="E47" i="36" l="1"/>
  <c r="B47" i="36"/>
  <c r="E44" i="36"/>
  <c r="B38" i="36"/>
  <c r="B28" i="36"/>
  <c r="B26" i="36"/>
  <c r="B25" i="36"/>
  <c r="I24" i="36"/>
  <c r="I19" i="36"/>
  <c r="I15" i="36"/>
  <c r="I11" i="36"/>
  <c r="I10" i="36"/>
  <c r="B5" i="36"/>
  <c r="I24" i="34" l="1"/>
  <c r="E47" i="35" l="1"/>
  <c r="B47" i="35"/>
  <c r="E44" i="35"/>
  <c r="B38" i="35"/>
  <c r="B28" i="35"/>
  <c r="B26" i="35"/>
  <c r="B25" i="35"/>
  <c r="I24" i="35"/>
  <c r="I19" i="35"/>
  <c r="I15" i="35"/>
  <c r="I11" i="35"/>
  <c r="I10" i="35"/>
  <c r="B5" i="35"/>
  <c r="E47" i="34" l="1"/>
  <c r="B47" i="34"/>
  <c r="E44" i="34"/>
  <c r="B38" i="34"/>
  <c r="B28" i="34"/>
  <c r="B26" i="34"/>
  <c r="B25" i="34"/>
  <c r="I19" i="34"/>
  <c r="I15" i="34"/>
  <c r="I11" i="34"/>
  <c r="I10" i="34"/>
  <c r="B5" i="34"/>
  <c r="E47" i="33" l="1"/>
  <c r="B47" i="33"/>
  <c r="E44" i="33"/>
  <c r="B38" i="33"/>
  <c r="B28" i="33"/>
  <c r="B26" i="33"/>
  <c r="B25" i="33"/>
  <c r="I24" i="33"/>
  <c r="I19" i="33"/>
  <c r="I15" i="33"/>
  <c r="I11" i="33"/>
  <c r="I10" i="33"/>
  <c r="B5" i="33"/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E10" i="33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11" i="33" s="1"/>
  <c r="B11" i="34" s="1"/>
  <c r="B11" i="35" s="1"/>
  <c r="B11" i="36" s="1"/>
  <c r="B11" i="37" s="1"/>
  <c r="B11" i="38" s="1"/>
  <c r="B11" i="39" s="1"/>
  <c r="B27" i="2"/>
  <c r="B13" i="3"/>
  <c r="E44" i="2"/>
  <c r="E10" i="34" l="1"/>
  <c r="E10" i="35" s="1"/>
  <c r="E10" i="36" s="1"/>
  <c r="E10" i="37" s="1"/>
  <c r="E10" i="38" s="1"/>
  <c r="E10" i="39" s="1"/>
  <c r="B27" i="3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l="1"/>
  <c r="B13" i="33"/>
  <c r="B27" i="33" l="1"/>
  <c r="B13" i="34"/>
  <c r="B13" i="35" s="1"/>
  <c r="B27" i="35" l="1"/>
  <c r="B13" i="36"/>
  <c r="B27" i="34"/>
  <c r="B27" i="36" l="1"/>
  <c r="B13" i="37"/>
  <c r="B27" i="37" l="1"/>
  <c r="B13" i="38"/>
  <c r="B27" i="38" l="1"/>
  <c r="B13" i="39"/>
  <c r="B27" i="39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<sst xmlns="http://schemas.openxmlformats.org/spreadsheetml/2006/main" count="3944" uniqueCount="108">
  <si>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</si>
  <si>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</si>
  <si>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</si>
  <si>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</si>
  <si>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</si>
  <si>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</si>
  <si>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</si>
  <si>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</si>
  <si>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</si>
  <si>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</si>
  <si>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</si>
  <si>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</si>
  <si>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</si>
  <si>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</si>
  <si>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</si>
  <si>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</si>
  <si>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</si>
  <si>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</si>
  <si>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</si>
  <si>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</si>
  <si>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</si>
  <si>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</si>
  <si>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</si>
  <si>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</si>
  <si>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</si>
  <si>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</si>
  <si>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</si>
  <si>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</si>
  <si>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</si>
  <si>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</si>
  <si>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</si>
  <si>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</si>
  <si>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</si>
  <si>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</si>
  <si>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</si>
  <si>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</si>
  <si>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</si>
  <si>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</si>
  <si>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</si>
  <si>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</si>
  <si>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</si>
  <si>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</si>
  <si>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</si>
  <si>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</si>
  <si>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</si>
  <si>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</si>
  <si>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</si>
  <si>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</si>
  <si>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</si>
  <si>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</si>
  <si>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</si>
  <si>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</si>
  <si>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</si>
  <si>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</si>
  <si>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</si>
  <si>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</si>
  <si>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</si>
  <si>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</si>
  <si>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</si>
  <si>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</si>
  <si>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</si>
  <si>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</si>
  <si>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</si>
  <si>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</si>
  <si>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</si>
  <si>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</si>
  <si>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</si>
  <si>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</si>
  <si>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</si>
  <si>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</si>
  <si>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</si>
  <si>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</si>
  <si>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</si>
  <si>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</si>
  <si>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</si>
  <si>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</si>
  <si>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</si>
  <si>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</si>
  <si>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</si>
  <si>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</si>
  <si>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</si>
  <si>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</si>
  <si>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</si>
  <si>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</si>
  <si>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</si>
  <si>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</si>
  <si>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</si>
  <si>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</si>
  <si>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</si>
  <si>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</si>
  <si>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</si>
  <si>
    <t>Futures Basis</t>
    <phoneticPr fontId="20" type="noConversion"/>
  </si>
  <si>
    <t>最新价基差</t>
    <phoneticPr fontId="19" type="noConversion"/>
  </si>
  <si>
    <t>修复基差</t>
    <phoneticPr fontId="19" type="noConversion"/>
  </si>
  <si>
    <r>
      <t>E</t>
    </r>
    <r>
      <rPr>
        <sz val="11"/>
        <color indexed="8"/>
        <rFont val="宋体"/>
        <family val="3"/>
        <charset val="134"/>
      </rPr>
      <t>TF基差</t>
    </r>
    <phoneticPr fontId="19" type="noConversion"/>
  </si>
  <si>
    <t>分红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</si>
  <si>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H1807</t>
    </r>
    <phoneticPr fontId="19" type="noConversion"/>
  </si>
  <si>
    <t>IH1808</t>
    <phoneticPr fontId="19" type="noConversion"/>
  </si>
  <si>
    <t>IH1809</t>
    <phoneticPr fontId="19" type="noConversion"/>
  </si>
  <si>
    <t>IH1812</t>
    <phoneticPr fontId="19" type="noConversion"/>
  </si>
  <si>
    <t>IF1807</t>
    <phoneticPr fontId="19" type="noConversion"/>
  </si>
  <si>
    <t>IF1808</t>
    <phoneticPr fontId="19" type="noConversion"/>
  </si>
  <si>
    <t>IF1809</t>
    <phoneticPr fontId="19" type="noConversion"/>
  </si>
  <si>
    <t>IF1812</t>
    <phoneticPr fontId="19" type="noConversion"/>
  </si>
  <si>
    <t>IC1807</t>
    <phoneticPr fontId="19" type="noConversion"/>
  </si>
  <si>
    <t>IC1808</t>
    <phoneticPr fontId="19" type="noConversion"/>
  </si>
  <si>
    <t>IC1809</t>
    <phoneticPr fontId="19" type="noConversion"/>
  </si>
  <si>
    <t>IC1812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</si>
</sst>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  <xf numFmtId="0" fontId="24" fillId="0" borderId="0" xfId="0" applyFon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abSelected="1" topLeftCell="A34" workbookViewId="0">
      <selection activeCell="E26" sqref="E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/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/>
      <c r="H9" s="6"/>
    </row>
    <row r="10" spans="1:10" x14ac:dyDescent="0.25">
      <c r="A10" s="6" t="s">
        <v>20</v>
      </c>
      <c r="B10" s="5"/>
      <c r="D10" s="6" t="s">
        <v>21</v>
      </c>
      <c r="E10" s="5">
        <f>E8+'20180629_Open'!E10</f>
        <v>17676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B9+'20180629_Open'!B11</f>
        <v>169237.96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B12+'20180629_Open'!B13</f>
        <v>35125.68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62717.84</v>
      </c>
    </row>
    <row r="28" spans="1:14" x14ac:dyDescent="0.25">
      <c r="A28" s="6" t="s">
        <v>48</v>
      </c>
      <c r="B28" s="5">
        <f>B12+E8+I25</f>
        <v>0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-2035096</v>
      </c>
      <c r="G34" s="6" t="s">
        <v>84</v>
      </c>
      <c r="H34" s="23">
        <v>21.49</v>
      </c>
      <c r="I34" s="6" t="s">
        <v>56</v>
      </c>
      <c r="J34" s="23">
        <v>23.32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722742</v>
      </c>
      <c r="G35" s="6" t="s">
        <v>88</v>
      </c>
      <c r="H35" s="23">
        <v>21.71</v>
      </c>
      <c r="I35" s="6" t="s">
        <v>84</v>
      </c>
      <c r="J35" s="23">
        <v>23.16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10020</v>
      </c>
      <c r="G36" s="6" t="s">
        <v>58</v>
      </c>
      <c r="H36" s="23">
        <v>21.3</v>
      </c>
      <c r="I36" s="6" t="s">
        <v>58</v>
      </c>
      <c r="J36" s="23">
        <v>22.65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-6137</v>
      </c>
      <c r="G37" s="6" t="s">
        <v>76</v>
      </c>
      <c r="H37" s="23">
        <v>21.49</v>
      </c>
      <c r="I37" s="6" t="s">
        <v>76</v>
      </c>
      <c r="J37" s="23">
        <v>23.22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3399222</v>
      </c>
      <c r="G40" s="6" t="s">
        <v>84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19979</v>
      </c>
      <c r="G41" s="6" t="s">
        <v>88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7449</v>
      </c>
      <c r="G42" s="6" t="s">
        <v>58</v>
      </c>
      <c r="H42" s="22">
        <v>8.9999999999999993E-3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12530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768972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3663992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1033742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-5</v>
      </c>
      <c r="I49" s="13">
        <v>-37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-65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-22.71</v>
      </c>
      <c r="I54" s="9">
        <v>-1.0900000000000001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-28.11</v>
      </c>
      <c r="I55" s="9">
        <v>0.15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-29.11</v>
      </c>
      <c r="I56" s="9">
        <v>3.69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-29.51</v>
      </c>
      <c r="I57" s="9">
        <v>4.9000000000000004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-33.78</v>
      </c>
      <c r="I59" s="9">
        <v>-2.31</v>
      </c>
      <c r="J59" s="9"/>
      <c r="K59" s="9">
        <v>31.47</v>
      </c>
    </row>
    <row r="60" spans="1:11" x14ac:dyDescent="0.25">
      <c r="G60" s="27" t="s">
        <v>101</v>
      </c>
      <c r="H60" s="9">
        <v>-53.78</v>
      </c>
      <c r="I60" s="9">
        <v>-14.96</v>
      </c>
      <c r="J60" s="9"/>
      <c r="K60" s="9">
        <v>38.83</v>
      </c>
    </row>
    <row r="61" spans="1:11" x14ac:dyDescent="0.25">
      <c r="G61" s="27" t="s">
        <v>102</v>
      </c>
      <c r="H61" s="9">
        <v>-71.78</v>
      </c>
      <c r="I61" s="9">
        <v>-29.34</v>
      </c>
      <c r="J61" s="9"/>
      <c r="K61" s="9">
        <v>42.44</v>
      </c>
    </row>
    <row r="62" spans="1:11" x14ac:dyDescent="0.25">
      <c r="G62" s="27" t="s">
        <v>103</v>
      </c>
      <c r="H62" s="9">
        <v>-100.98</v>
      </c>
      <c r="I62" s="9">
        <v>-58.54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-32.36</v>
      </c>
      <c r="I64" s="9">
        <v>-9.33</v>
      </c>
      <c r="J64" s="9"/>
      <c r="K64" s="9">
        <v>23.03</v>
      </c>
    </row>
    <row r="65" spans="7:11" x14ac:dyDescent="0.25">
      <c r="G65" s="27" t="s">
        <v>105</v>
      </c>
      <c r="H65" s="9">
        <v>-75.760000000000005</v>
      </c>
      <c r="I65" s="9">
        <v>-49.6</v>
      </c>
      <c r="J65" s="9"/>
      <c r="K65" s="9">
        <v>26.16</v>
      </c>
    </row>
    <row r="66" spans="7:11" x14ac:dyDescent="0.25">
      <c r="G66" s="27" t="s">
        <v>106</v>
      </c>
      <c r="H66" s="9">
        <v>-107.76</v>
      </c>
      <c r="I66" s="9">
        <v>-81.19</v>
      </c>
      <c r="J66" s="9"/>
      <c r="K66" s="9">
        <v>26.57</v>
      </c>
    </row>
    <row r="67" spans="7:11" x14ac:dyDescent="0.25">
      <c r="G67" s="27" t="s">
        <v>107</v>
      </c>
      <c r="H67" s="9">
        <v>-213.76</v>
      </c>
      <c r="I67" s="9">
        <v>-187.19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topLeftCell="A34" workbookViewId="0">
      <selection activeCell="E4" sqref="E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x14ac:dyDescent="0.25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x14ac:dyDescent="0.25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x14ac:dyDescent="0.25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x14ac:dyDescent="0.25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1591.88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x14ac:dyDescent="0.25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2353715.2999999998</v>
      </c>
    </row>
    <row r="18" spans="1:14" x14ac:dyDescent="0.25">
      <c r="G18" s="6" t="s">
        <v>10</v>
      </c>
      <c r="H18" s="5"/>
      <c r="I18" s="11">
        <v>3574692</v>
      </c>
    </row>
    <row r="19" spans="1:14" x14ac:dyDescent="0.25">
      <c r="A19" s="5"/>
      <c r="G19" s="6" t="s">
        <v>35</v>
      </c>
      <c r="H19" s="5"/>
      <c r="I19" s="11">
        <f>I17+I18-I16</f>
        <v>-300409.33999999985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7527.95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7527.95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x14ac:dyDescent="0.25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37499.79</v>
      </c>
    </row>
    <row r="28" spans="1:14" x14ac:dyDescent="0.25">
      <c r="A28" s="6" t="s">
        <v>48</v>
      </c>
      <c r="B28" s="5">
        <f>B12+E8+I25</f>
        <v>2546.08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x14ac:dyDescent="0.25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x14ac:dyDescent="0.25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topLeftCell="A34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x14ac:dyDescent="0.25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x14ac:dyDescent="0.25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1466.4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x14ac:dyDescent="0.25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2239378.66</v>
      </c>
    </row>
    <row r="18" spans="1:14" x14ac:dyDescent="0.25">
      <c r="G18" s="6" t="s">
        <v>10</v>
      </c>
      <c r="H18" s="5"/>
      <c r="I18" s="11">
        <v>3703185</v>
      </c>
    </row>
    <row r="19" spans="1:14" x14ac:dyDescent="0.25">
      <c r="A19" s="5"/>
      <c r="G19" s="6" t="s">
        <v>35</v>
      </c>
      <c r="H19" s="5"/>
      <c r="I19" s="11">
        <f>I17+I18-I16</f>
        <v>-286252.97999999952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7089.75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7089.75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x14ac:dyDescent="0.25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34953.71</v>
      </c>
    </row>
    <row r="28" spans="1:14" x14ac:dyDescent="0.25">
      <c r="A28" s="6" t="s">
        <v>48</v>
      </c>
      <c r="B28" s="5">
        <f>B12+E8+I25</f>
        <v>2029.9900000000002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x14ac:dyDescent="0.25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x14ac:dyDescent="0.25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x14ac:dyDescent="0.25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1523.02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x14ac:dyDescent="0.25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2316353.0499999998</v>
      </c>
    </row>
    <row r="18" spans="1:14" x14ac:dyDescent="0.25">
      <c r="G18" s="6" t="s">
        <v>10</v>
      </c>
      <c r="H18" s="5"/>
      <c r="I18" s="11">
        <v>3571407</v>
      </c>
    </row>
    <row r="19" spans="1:14" x14ac:dyDescent="0.25">
      <c r="A19" s="5"/>
      <c r="G19" s="6" t="s">
        <v>35</v>
      </c>
      <c r="H19" s="5"/>
      <c r="I19" s="11">
        <f>I17+I18-I16</f>
        <v>-341056.58999999985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6905.36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6905.36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x14ac:dyDescent="0.25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32923.72</v>
      </c>
    </row>
    <row r="28" spans="1:14" x14ac:dyDescent="0.25">
      <c r="A28" s="6" t="s">
        <v>48</v>
      </c>
      <c r="B28" s="5">
        <f>B12+E8+I25</f>
        <v>2282.27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x14ac:dyDescent="0.25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x14ac:dyDescent="0.25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x14ac:dyDescent="0.25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x14ac:dyDescent="0.25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x14ac:dyDescent="0.25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x14ac:dyDescent="0.25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1915.49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x14ac:dyDescent="0.25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2871352.5</v>
      </c>
    </row>
    <row r="18" spans="1:14" x14ac:dyDescent="0.25">
      <c r="G18" s="6" t="s">
        <v>10</v>
      </c>
      <c r="H18" s="5"/>
      <c r="I18" s="11">
        <v>3120273</v>
      </c>
    </row>
    <row r="19" spans="1:14" x14ac:dyDescent="0.25">
      <c r="A19" s="5"/>
      <c r="G19" s="6" t="s">
        <v>35</v>
      </c>
      <c r="H19" s="5"/>
      <c r="I19" s="11">
        <f>I17+I18-I16</f>
        <v>762808.86000000034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6334.91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6334.91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x14ac:dyDescent="0.25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30641.45</v>
      </c>
    </row>
    <row r="28" spans="1:14" x14ac:dyDescent="0.25">
      <c r="A28" s="6" t="s">
        <v>48</v>
      </c>
      <c r="B28" s="5">
        <f>B12+E8+I25</f>
        <v>2827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x14ac:dyDescent="0.25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x14ac:dyDescent="0.25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x14ac:dyDescent="0.25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2041292.61</v>
      </c>
    </row>
    <row r="18" spans="1:14" x14ac:dyDescent="0.25">
      <c r="G18" s="6" t="s">
        <v>10</v>
      </c>
      <c r="H18" s="5"/>
      <c r="I18" s="11">
        <v>2718189</v>
      </c>
    </row>
    <row r="19" spans="1:14" x14ac:dyDescent="0.25">
      <c r="A19" s="5"/>
      <c r="G19" s="6" t="s">
        <v>35</v>
      </c>
      <c r="H19" s="5"/>
      <c r="I19" s="11">
        <f>I17+I18-I16</f>
        <v>-469335.02999999933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6021.8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6021.8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x14ac:dyDescent="0.25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27814.45</v>
      </c>
    </row>
    <row r="28" spans="1:14" x14ac:dyDescent="0.25">
      <c r="A28" s="6" t="s">
        <v>48</v>
      </c>
      <c r="B28" s="5">
        <f>B12+E8+I25</f>
        <v>1928.8500000000001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25885.599999999999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D12" sqref="D1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11875258.970000001</v>
      </c>
      <c r="D3" s="6" t="s">
        <v>2</v>
      </c>
      <c r="E3" s="7">
        <v>14193475.15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70642774.340000004</v>
      </c>
      <c r="D4" s="6" t="s">
        <v>7</v>
      </c>
      <c r="E4" s="26">
        <v>6851442.0499999998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109539352.63</v>
      </c>
      <c r="D5" s="6" t="s">
        <v>10</v>
      </c>
      <c r="E5" s="5">
        <v>7342033.0999999996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38896578.289999999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291.2</v>
      </c>
      <c r="G8" s="6"/>
      <c r="H8" s="6"/>
      <c r="I8" s="9"/>
    </row>
    <row r="9" spans="1:10" x14ac:dyDescent="0.25">
      <c r="A9" s="6" t="s">
        <v>18</v>
      </c>
      <c r="B9" s="5">
        <v>21319.32</v>
      </c>
      <c r="D9" s="6" t="s">
        <v>19</v>
      </c>
      <c r="E9" s="10">
        <v>368</v>
      </c>
      <c r="H9" s="6"/>
    </row>
    <row r="10" spans="1:10" x14ac:dyDescent="0.25">
      <c r="A10" s="6" t="s">
        <v>20</v>
      </c>
      <c r="B10" s="5">
        <v>27000000</v>
      </c>
      <c r="D10" s="6" t="s">
        <v>21</v>
      </c>
      <c r="E10" s="5">
        <f>E8+'20180628_Open'!E10</f>
        <v>17676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B9+'20180628_Open'!B11</f>
        <v>169237.96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1136.97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B12+'20180628_Open'!B13</f>
        <v>35125.68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28936396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150.43</v>
      </c>
    </row>
    <row r="26" spans="1:14" x14ac:dyDescent="0.25">
      <c r="A26" s="6" t="s">
        <v>44</v>
      </c>
      <c r="B26" s="5">
        <f>B4+E5+I18</f>
        <v>77984807.439999998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62717.84</v>
      </c>
    </row>
    <row r="28" spans="1:14" x14ac:dyDescent="0.25">
      <c r="A28" s="6" t="s">
        <v>48</v>
      </c>
      <c r="B28" s="5">
        <f>B12+E8+I25</f>
        <v>1578.6000000000001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1093121</v>
      </c>
      <c r="G34" s="6" t="s">
        <v>84</v>
      </c>
      <c r="H34" s="23">
        <v>23.32</v>
      </c>
      <c r="I34" s="6" t="s">
        <v>56</v>
      </c>
      <c r="J34" s="23">
        <v>27.34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564852</v>
      </c>
      <c r="G35" s="6" t="s">
        <v>88</v>
      </c>
      <c r="H35" s="23">
        <v>23.16</v>
      </c>
      <c r="I35" s="6" t="s">
        <v>84</v>
      </c>
      <c r="J35" s="23">
        <v>22.49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10059</v>
      </c>
      <c r="G36" s="6" t="s">
        <v>58</v>
      </c>
      <c r="H36" s="23">
        <v>22.65</v>
      </c>
      <c r="I36" s="6" t="s">
        <v>58</v>
      </c>
      <c r="J36" s="23">
        <v>21.87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-5761</v>
      </c>
      <c r="G37" s="6" t="s">
        <v>76</v>
      </c>
      <c r="H37" s="23">
        <v>23.22</v>
      </c>
      <c r="I37" s="6" t="s">
        <v>76</v>
      </c>
      <c r="J37" s="23">
        <v>22.5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3379243</v>
      </c>
      <c r="G40" s="6" t="s">
        <v>84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45864</v>
      </c>
      <c r="G41" s="6" t="s">
        <v>88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15730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30134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748993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3617122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986872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-21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-44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-73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-19.579999999999998</v>
      </c>
      <c r="I54" s="9">
        <v>6.42</v>
      </c>
      <c r="J54" s="9">
        <v>-9.4</v>
      </c>
      <c r="K54" s="9">
        <v>26.19</v>
      </c>
    </row>
    <row r="55" spans="1:11" x14ac:dyDescent="0.25">
      <c r="G55" s="27" t="s">
        <v>97</v>
      </c>
      <c r="H55" s="9">
        <v>-28.18</v>
      </c>
      <c r="I55" s="9">
        <v>4.45</v>
      </c>
      <c r="J55" s="9">
        <v>-11.4</v>
      </c>
      <c r="K55" s="9">
        <v>32.83</v>
      </c>
    </row>
    <row r="56" spans="1:11" x14ac:dyDescent="0.25">
      <c r="G56" s="27" t="s">
        <v>98</v>
      </c>
      <c r="H56" s="9">
        <v>-29.78</v>
      </c>
      <c r="I56" s="9">
        <v>7.39</v>
      </c>
      <c r="J56" s="9">
        <v>-8.4</v>
      </c>
      <c r="K56" s="9">
        <v>37.369999999999997</v>
      </c>
    </row>
    <row r="57" spans="1:11" x14ac:dyDescent="0.25">
      <c r="G57" s="27" t="s">
        <v>99</v>
      </c>
      <c r="H57" s="9">
        <v>-28.78</v>
      </c>
      <c r="I57" s="9">
        <v>10</v>
      </c>
      <c r="J57" s="9">
        <v>-5.8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-43.33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-67.33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-89.73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-119.93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-47.91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-89.11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-129.51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-255.11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opLeftCell="A31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workbookViewId="0">
      <selection activeCell="B1" sqref="B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31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2</v>
      </c>
      <c r="J4" s="9">
        <v>0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2</v>
      </c>
      <c r="J5" s="9">
        <v>0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5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628.79999999999995</v>
      </c>
      <c r="G8" s="6"/>
      <c r="H8" s="6"/>
      <c r="I8" s="9"/>
    </row>
    <row r="9" spans="1:10" x14ac:dyDescent="0.25">
      <c r="A9" s="6" t="s">
        <v>18</v>
      </c>
      <c r="B9" s="5">
        <v>4629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E8+'20180627_Open'!E10</f>
        <v>17384.8</v>
      </c>
      <c r="G10" s="6"/>
      <c r="H10" s="6" t="s">
        <v>22</v>
      </c>
      <c r="I10" s="10">
        <f>SUM(I4:I7)</f>
        <v>9</v>
      </c>
    </row>
    <row r="11" spans="1:10" x14ac:dyDescent="0.25">
      <c r="A11" s="6" t="s">
        <v>23</v>
      </c>
      <c r="B11" s="5">
        <f>B9+'20180627_Open'!B11</f>
        <v>147918.63999999998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1611.38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B12+'20180627_Open'!B13</f>
        <v>33988.71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24419261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51373.509999999995</v>
      </c>
    </row>
    <row r="28" spans="1:14" x14ac:dyDescent="0.25">
      <c r="A28" s="6" t="s">
        <v>48</v>
      </c>
      <c r="B28" s="5">
        <f>B12+E8+I25</f>
        <v>2240.1800000000003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2124</v>
      </c>
      <c r="D34" s="6" t="s">
        <v>53</v>
      </c>
      <c r="E34" s="5">
        <v>1612677</v>
      </c>
      <c r="G34" s="6" t="s">
        <v>56</v>
      </c>
      <c r="H34" s="23">
        <v>27.34</v>
      </c>
      <c r="I34" s="6" t="s">
        <v>56</v>
      </c>
      <c r="J34" s="23">
        <v>24.55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0</v>
      </c>
      <c r="D35" s="6" t="s">
        <v>55</v>
      </c>
      <c r="E35" s="15">
        <v>627610</v>
      </c>
      <c r="G35" s="6" t="s">
        <v>84</v>
      </c>
      <c r="H35" s="23">
        <v>22.49</v>
      </c>
      <c r="I35" s="6" t="s">
        <v>84</v>
      </c>
      <c r="J35" s="23">
        <v>20.77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2105</v>
      </c>
      <c r="D36" s="6" t="s">
        <v>57</v>
      </c>
      <c r="E36" s="15">
        <v>10159</v>
      </c>
      <c r="G36" s="6" t="s">
        <v>58</v>
      </c>
      <c r="H36" s="23">
        <v>21.87</v>
      </c>
      <c r="I36" s="6" t="s">
        <v>58</v>
      </c>
      <c r="J36" s="23">
        <v>21.07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1693</v>
      </c>
      <c r="D37" s="6" t="s">
        <v>59</v>
      </c>
      <c r="E37" s="5">
        <v>-5871</v>
      </c>
      <c r="G37" s="6" t="s">
        <v>76</v>
      </c>
      <c r="H37" s="23">
        <v>22.5</v>
      </c>
      <c r="I37" s="6" t="s">
        <v>76</v>
      </c>
      <c r="J37" s="23">
        <v>21.62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3333379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-18818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-43544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1288</v>
      </c>
      <c r="D43" s="6" t="s">
        <v>67</v>
      </c>
      <c r="E43" s="5">
        <v>24726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2114</v>
      </c>
      <c r="D44" s="6" t="s">
        <v>71</v>
      </c>
      <c r="E44" s="5">
        <f>E40-E45</f>
        <v>703129</v>
      </c>
    </row>
    <row r="45" spans="1:23" x14ac:dyDescent="0.25">
      <c r="A45" s="6" t="s">
        <v>58</v>
      </c>
      <c r="B45" s="13">
        <v>1880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1525</v>
      </c>
      <c r="C46" s="5"/>
      <c r="D46" s="6" t="s">
        <v>86</v>
      </c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6807</v>
      </c>
      <c r="C47" s="18"/>
      <c r="D47" s="6" t="s">
        <v>89</v>
      </c>
      <c r="E47" s="5">
        <f>E46-E45</f>
        <v>-2630250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-7</v>
      </c>
      <c r="I49" s="13">
        <v>-36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-5</v>
      </c>
      <c r="I50" s="13">
        <v>-58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-37.64</v>
      </c>
      <c r="I54" s="9">
        <v>-11.64</v>
      </c>
      <c r="J54" s="9">
        <v>-24</v>
      </c>
      <c r="K54" s="9">
        <v>26.19</v>
      </c>
    </row>
    <row r="55" spans="1:11" x14ac:dyDescent="0.25">
      <c r="G55" s="27" t="s">
        <v>97</v>
      </c>
      <c r="H55" s="9">
        <v>-46.64</v>
      </c>
      <c r="I55" s="9">
        <v>-14.01</v>
      </c>
      <c r="J55" s="9">
        <v>-26.4</v>
      </c>
      <c r="K55" s="9">
        <v>32.83</v>
      </c>
    </row>
    <row r="56" spans="1:11" x14ac:dyDescent="0.25">
      <c r="G56" s="27" t="s">
        <v>98</v>
      </c>
      <c r="H56" s="9">
        <v>-46.24</v>
      </c>
      <c r="I56" s="9">
        <v>-9.07</v>
      </c>
      <c r="J56" s="9">
        <v>-21.4</v>
      </c>
      <c r="K56" s="9">
        <v>37.369999999999997</v>
      </c>
    </row>
    <row r="57" spans="1:11" x14ac:dyDescent="0.25">
      <c r="G57" s="27" t="s">
        <v>99</v>
      </c>
      <c r="H57" s="9">
        <v>-39.64</v>
      </c>
      <c r="I57" s="9">
        <v>-0.86</v>
      </c>
      <c r="J57" s="9">
        <v>-13.2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-71.06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-93.26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-120.46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-146.66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-85.47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-123.34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-166.93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-272.33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37"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10809513.970000001</v>
      </c>
      <c r="D3" s="6" t="s">
        <v>2</v>
      </c>
      <c r="E3" s="7">
        <v>15955868.58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59003937.719999999</v>
      </c>
      <c r="D4" s="6" t="s">
        <v>7</v>
      </c>
      <c r="E4" s="26">
        <v>6541443.0499999998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104816700.06999999</v>
      </c>
      <c r="D5" s="6" t="s">
        <v>10</v>
      </c>
      <c r="E5" s="5">
        <v>9414425.5299999993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45812762.350000001</v>
      </c>
      <c r="D6" s="6" t="s">
        <v>12</v>
      </c>
      <c r="E6" s="5"/>
      <c r="H6" s="6" t="s">
        <v>15</v>
      </c>
      <c r="I6" s="9">
        <v>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1220.8</v>
      </c>
      <c r="G8" s="6"/>
      <c r="H8" s="6"/>
      <c r="I8" s="9"/>
    </row>
    <row r="9" spans="1:10" x14ac:dyDescent="0.25">
      <c r="A9" s="6" t="s">
        <v>18</v>
      </c>
      <c r="B9" s="5">
        <v>3248.38</v>
      </c>
      <c r="D9" s="6" t="s">
        <v>19</v>
      </c>
      <c r="E9" s="10">
        <v>1396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E8+'20180626_Open'!E10</f>
        <v>16756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B9+'20180626_Open'!B11</f>
        <v>143289.63999999998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2230.1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B12+'20180626_Open'!B13</f>
        <v>32377.33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23414261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3969987.29</v>
      </c>
    </row>
    <row r="18" spans="1:14" x14ac:dyDescent="0.25">
      <c r="G18" s="6" t="s">
        <v>10</v>
      </c>
      <c r="H18" s="5"/>
      <c r="I18" s="11">
        <v>1551123</v>
      </c>
    </row>
    <row r="19" spans="1:14" x14ac:dyDescent="0.25">
      <c r="A19" s="5"/>
      <c r="G19" s="6" t="s">
        <v>35</v>
      </c>
      <c r="H19" s="5"/>
      <c r="I19" s="11">
        <f>I17+I18-I16</f>
        <v>-1207706.3499999996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9580.9599999999991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9580.9599999999991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308.27</v>
      </c>
    </row>
    <row r="26" spans="1:14" x14ac:dyDescent="0.25">
      <c r="A26" s="6" t="s">
        <v>44</v>
      </c>
      <c r="B26" s="5">
        <f>B4+E5+I18</f>
        <v>69969486.25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58714.29</v>
      </c>
    </row>
    <row r="28" spans="1:14" x14ac:dyDescent="0.25">
      <c r="A28" s="6" t="s">
        <v>48</v>
      </c>
      <c r="B28" s="5">
        <f>B12+E8+I25</f>
        <v>3759.1699999999996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1288</v>
      </c>
      <c r="D34" s="6" t="s">
        <v>53</v>
      </c>
      <c r="E34" s="5">
        <v>-756548</v>
      </c>
      <c r="G34" s="6" t="s">
        <v>56</v>
      </c>
      <c r="H34" s="23">
        <v>24.55</v>
      </c>
      <c r="I34" s="6" t="s">
        <v>56</v>
      </c>
      <c r="J34" s="23">
        <v>19.809999999999999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2114</v>
      </c>
      <c r="D35" s="6" t="s">
        <v>55</v>
      </c>
      <c r="E35" s="15">
        <v>731249</v>
      </c>
      <c r="G35" s="6" t="s">
        <v>84</v>
      </c>
      <c r="H35" s="23">
        <v>20.77</v>
      </c>
      <c r="I35" s="6" t="s">
        <v>84</v>
      </c>
      <c r="J35" s="23">
        <v>19.84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1880</v>
      </c>
      <c r="D36" s="6" t="s">
        <v>57</v>
      </c>
      <c r="E36" s="15">
        <v>12537</v>
      </c>
      <c r="G36" s="6" t="s">
        <v>58</v>
      </c>
      <c r="H36" s="23">
        <v>21.07</v>
      </c>
      <c r="I36" s="6" t="s">
        <v>58</v>
      </c>
      <c r="J36" s="23">
        <v>19.7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1525</v>
      </c>
      <c r="D37" s="6" t="s">
        <v>59</v>
      </c>
      <c r="E37" s="5">
        <v>-6317</v>
      </c>
      <c r="G37" s="6" t="s">
        <v>76</v>
      </c>
      <c r="H37" s="23">
        <v>21.62</v>
      </c>
      <c r="I37" s="6" t="s">
        <v>76</v>
      </c>
      <c r="J37" s="23">
        <v>19.79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3087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-3720</v>
      </c>
      <c r="D40" s="6" t="s">
        <v>64</v>
      </c>
      <c r="E40" s="5">
        <v>3352197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34037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33136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1538</v>
      </c>
      <c r="D43" s="6" t="s">
        <v>67</v>
      </c>
      <c r="E43" s="5">
        <v>901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1882</v>
      </c>
      <c r="D44" s="6" t="s">
        <v>71</v>
      </c>
      <c r="E44" s="5">
        <f>E40-E45</f>
        <v>721947</v>
      </c>
    </row>
    <row r="45" spans="1:23" x14ac:dyDescent="0.25">
      <c r="A45" s="6" t="s">
        <v>58</v>
      </c>
      <c r="B45" s="13">
        <v>1796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3603529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6449</v>
      </c>
      <c r="C47" s="18"/>
      <c r="D47" s="6" t="s">
        <v>89</v>
      </c>
      <c r="E47" s="5">
        <f>E46-E45</f>
        <v>973279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-37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-59</v>
      </c>
      <c r="J50" s="13">
        <v>-189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-25.52</v>
      </c>
      <c r="I54" s="9">
        <v>0.67</v>
      </c>
      <c r="J54" s="9">
        <v>-12.6</v>
      </c>
      <c r="K54" s="9">
        <v>26.19</v>
      </c>
    </row>
    <row r="55" spans="1:11" x14ac:dyDescent="0.25">
      <c r="G55" s="27" t="s">
        <v>97</v>
      </c>
      <c r="H55" s="9">
        <v>-35.92</v>
      </c>
      <c r="I55" s="9">
        <v>-3.09</v>
      </c>
      <c r="J55" s="9">
        <v>-16.399999999999999</v>
      </c>
      <c r="K55" s="9">
        <v>32.83</v>
      </c>
    </row>
    <row r="56" spans="1:11" x14ac:dyDescent="0.25">
      <c r="G56" s="27" t="s">
        <v>98</v>
      </c>
      <c r="H56" s="9">
        <v>-35.72</v>
      </c>
      <c r="I56" s="9">
        <v>1.65</v>
      </c>
      <c r="J56" s="9">
        <v>-11.6</v>
      </c>
      <c r="K56" s="9">
        <v>37.369999999999997</v>
      </c>
    </row>
    <row r="57" spans="1:11" x14ac:dyDescent="0.25">
      <c r="G57" s="27" t="s">
        <v>99</v>
      </c>
      <c r="H57" s="9">
        <v>-34.32</v>
      </c>
      <c r="I57" s="9">
        <v>4.66</v>
      </c>
      <c r="J57" s="9">
        <v>-8.6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-39.11</v>
      </c>
      <c r="I59" s="9">
        <v>-7.64</v>
      </c>
      <c r="J59" s="9"/>
      <c r="K59" s="9">
        <v>31.47</v>
      </c>
    </row>
    <row r="60" spans="1:11" x14ac:dyDescent="0.25">
      <c r="G60" s="27" t="s">
        <v>101</v>
      </c>
      <c r="H60" s="9">
        <v>-57.51</v>
      </c>
      <c r="I60" s="9">
        <v>-18.68</v>
      </c>
      <c r="J60" s="9"/>
      <c r="K60" s="9">
        <v>38.83</v>
      </c>
    </row>
    <row r="61" spans="1:11" x14ac:dyDescent="0.25">
      <c r="G61" s="27" t="s">
        <v>102</v>
      </c>
      <c r="H61" s="9">
        <v>-77.31</v>
      </c>
      <c r="I61" s="9">
        <v>-34.869999999999997</v>
      </c>
      <c r="J61" s="9"/>
      <c r="K61" s="9">
        <v>42.44</v>
      </c>
    </row>
    <row r="62" spans="1:11" x14ac:dyDescent="0.25">
      <c r="G62" s="27" t="s">
        <v>103</v>
      </c>
      <c r="H62" s="9">
        <v>-103.91</v>
      </c>
      <c r="I62" s="9">
        <v>-61.47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-65.28</v>
      </c>
      <c r="I64" s="9">
        <v>-42.25</v>
      </c>
      <c r="J64" s="9"/>
      <c r="K64" s="9">
        <v>23.03</v>
      </c>
    </row>
    <row r="65" spans="7:11" x14ac:dyDescent="0.25">
      <c r="G65" s="27" t="s">
        <v>105</v>
      </c>
      <c r="H65" s="9">
        <v>-133.88</v>
      </c>
      <c r="I65" s="9">
        <v>-107.72</v>
      </c>
      <c r="J65" s="9"/>
      <c r="K65" s="9">
        <v>26.16</v>
      </c>
    </row>
    <row r="66" spans="7:11" x14ac:dyDescent="0.25">
      <c r="G66" s="27" t="s">
        <v>106</v>
      </c>
      <c r="H66" s="9">
        <v>-149.08000000000001</v>
      </c>
      <c r="I66" s="9">
        <v>-122.51</v>
      </c>
      <c r="J66" s="9"/>
      <c r="K66" s="9">
        <v>26.57</v>
      </c>
    </row>
    <row r="67" spans="7:11" x14ac:dyDescent="0.25">
      <c r="G67" s="27" t="s">
        <v>107</v>
      </c>
      <c r="H67" s="9">
        <v>-260.08</v>
      </c>
      <c r="I67" s="9">
        <v>-233.51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B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11909274.83</v>
      </c>
      <c r="D3" s="6" t="s">
        <v>2</v>
      </c>
      <c r="E3" s="7">
        <v>14335643.140000001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50457944.630000003</v>
      </c>
      <c r="D4" s="6" t="s">
        <v>7</v>
      </c>
      <c r="E4" s="26">
        <v>6110052.5700000003</v>
      </c>
      <c r="H4" s="6" t="s">
        <v>81</v>
      </c>
      <c r="I4" s="9">
        <v>7</v>
      </c>
      <c r="J4" s="9">
        <v>0</v>
      </c>
    </row>
    <row r="5" spans="1:10" x14ac:dyDescent="0.25">
      <c r="A5" s="6" t="s">
        <v>9</v>
      </c>
      <c r="B5" s="5">
        <f>B4+B6</f>
        <v>105370831.09999999</v>
      </c>
      <c r="D5" s="6" t="s">
        <v>10</v>
      </c>
      <c r="E5" s="5">
        <v>8225590.5700000003</v>
      </c>
      <c r="H5" s="6" t="s">
        <v>87</v>
      </c>
      <c r="I5" s="9">
        <v>10</v>
      </c>
      <c r="J5" s="9"/>
    </row>
    <row r="6" spans="1:10" x14ac:dyDescent="0.25">
      <c r="A6" s="6" t="s">
        <v>7</v>
      </c>
      <c r="B6" s="5">
        <v>54912886.469999999</v>
      </c>
      <c r="D6" s="6" t="s">
        <v>12</v>
      </c>
      <c r="E6" s="5"/>
      <c r="H6" s="6" t="s">
        <v>15</v>
      </c>
      <c r="I6" s="9">
        <v>13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918.4</v>
      </c>
      <c r="G8" s="6"/>
      <c r="H8" s="6"/>
      <c r="I8" s="9"/>
    </row>
    <row r="9" spans="1:10" x14ac:dyDescent="0.25">
      <c r="A9" s="6" t="s">
        <v>18</v>
      </c>
      <c r="B9" s="5">
        <v>3611.64</v>
      </c>
      <c r="D9" s="6" t="s">
        <v>19</v>
      </c>
      <c r="E9" s="10">
        <v>723</v>
      </c>
      <c r="H9" s="6"/>
    </row>
    <row r="10" spans="1:10" x14ac:dyDescent="0.25">
      <c r="A10" s="6" t="s">
        <v>20</v>
      </c>
      <c r="B10" s="5">
        <v>43000000</v>
      </c>
      <c r="D10" s="6" t="s">
        <v>21</v>
      </c>
      <c r="E10" s="5">
        <f>E8+'20180625_Open'!E10</f>
        <v>15535.2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B9+'20180625_Open'!B11</f>
        <v>140041.25999999998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2713.01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B12+'20180625_Open'!B13</f>
        <v>30147.230000000003</v>
      </c>
      <c r="E13" s="5"/>
      <c r="G13" s="6"/>
      <c r="H13" s="6" t="s">
        <v>28</v>
      </c>
      <c r="I13" s="11">
        <v>22614960</v>
      </c>
    </row>
    <row r="14" spans="1:10" x14ac:dyDescent="0.25">
      <c r="A14" s="6" t="s">
        <v>29</v>
      </c>
      <c r="B14" s="10">
        <v>19802961</v>
      </c>
      <c r="G14" s="6"/>
      <c r="H14" s="6" t="s">
        <v>30</v>
      </c>
      <c r="I14" s="11">
        <v>-1504800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21110160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2502618.56</v>
      </c>
    </row>
    <row r="18" spans="1:14" x14ac:dyDescent="0.25">
      <c r="G18" s="6" t="s">
        <v>10</v>
      </c>
      <c r="H18" s="5"/>
      <c r="I18" s="11">
        <v>3392244</v>
      </c>
    </row>
    <row r="19" spans="1:14" x14ac:dyDescent="0.25">
      <c r="A19" s="5"/>
      <c r="G19" s="6" t="s">
        <v>35</v>
      </c>
      <c r="H19" s="5"/>
      <c r="I19" s="11">
        <f>I17+I18-I16</f>
        <v>-833954.07999999914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9272.69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9272.69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228.14</v>
      </c>
    </row>
    <row r="26" spans="1:14" x14ac:dyDescent="0.25">
      <c r="A26" s="6" t="s">
        <v>44</v>
      </c>
      <c r="B26" s="5">
        <f>B4+E5+I18</f>
        <v>62075779.200000003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54955.12000000001</v>
      </c>
    </row>
    <row r="28" spans="1:14" x14ac:dyDescent="0.25">
      <c r="A28" s="6" t="s">
        <v>48</v>
      </c>
      <c r="B28" s="5">
        <f>B12+E8+I25</f>
        <v>3859.55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1538</v>
      </c>
      <c r="D34" s="6" t="s">
        <v>53</v>
      </c>
      <c r="E34" s="5">
        <v>1337781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1882</v>
      </c>
      <c r="D35" s="6" t="s">
        <v>55</v>
      </c>
      <c r="E35" s="15">
        <v>1168725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1796</v>
      </c>
      <c r="D36" s="6" t="s">
        <v>57</v>
      </c>
      <c r="E36" s="15">
        <v>15470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-8495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-3337</v>
      </c>
      <c r="D40" s="6" t="s">
        <v>64</v>
      </c>
      <c r="E40" s="5">
        <v>3318212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32100</v>
      </c>
      <c r="G41" s="6" t="s">
        <v>84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-33327</v>
      </c>
      <c r="G42" s="6" t="s">
        <v>58</v>
      </c>
      <c r="H42" s="22">
        <v>8.0000000000000002E-3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1700</v>
      </c>
      <c r="D43" s="6" t="s">
        <v>67</v>
      </c>
      <c r="E43" s="5">
        <v>65427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2045</v>
      </c>
      <c r="D44" s="6" t="s">
        <v>71</v>
      </c>
      <c r="E44" s="5">
        <f>E40-E45</f>
        <v>687962</v>
      </c>
    </row>
    <row r="45" spans="1:23" x14ac:dyDescent="0.25">
      <c r="A45" s="6" t="s">
        <v>58</v>
      </c>
      <c r="B45" s="13">
        <v>1944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3488852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6922</v>
      </c>
      <c r="C47" s="18"/>
      <c r="D47" s="6" t="s">
        <v>89</v>
      </c>
      <c r="E47" s="5">
        <f>E46-E45</f>
        <v>858602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-16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-29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-43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-32.86</v>
      </c>
      <c r="I54" s="9">
        <v>-6.67</v>
      </c>
      <c r="J54" s="9">
        <v>-18.2</v>
      </c>
      <c r="K54" s="9">
        <v>26.19</v>
      </c>
    </row>
    <row r="55" spans="1:11" x14ac:dyDescent="0.25">
      <c r="G55" s="27" t="s">
        <v>97</v>
      </c>
      <c r="H55" s="9">
        <v>-40.26</v>
      </c>
      <c r="I55" s="9">
        <v>-7.43</v>
      </c>
      <c r="J55" s="9">
        <v>-19</v>
      </c>
      <c r="K55" s="9">
        <v>32.83</v>
      </c>
    </row>
    <row r="56" spans="1:11" x14ac:dyDescent="0.25">
      <c r="G56" s="27" t="s">
        <v>98</v>
      </c>
      <c r="H56" s="9">
        <v>-43.26</v>
      </c>
      <c r="I56" s="9">
        <v>-5.89</v>
      </c>
      <c r="J56" s="9">
        <v>-17.399999999999999</v>
      </c>
      <c r="K56" s="9">
        <v>37.369999999999997</v>
      </c>
    </row>
    <row r="57" spans="1:11" x14ac:dyDescent="0.25">
      <c r="G57" s="27" t="s">
        <v>99</v>
      </c>
      <c r="H57" s="9">
        <v>-40.46</v>
      </c>
      <c r="I57" s="9">
        <v>-1.48</v>
      </c>
      <c r="J57" s="9">
        <v>-13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-51.28</v>
      </c>
      <c r="I59" s="9">
        <v>-19.809999999999999</v>
      </c>
      <c r="J59" s="9"/>
      <c r="K59" s="9">
        <v>31.47</v>
      </c>
    </row>
    <row r="60" spans="1:11" x14ac:dyDescent="0.25">
      <c r="G60" s="27" t="s">
        <v>101</v>
      </c>
      <c r="H60" s="9">
        <v>-70.48</v>
      </c>
      <c r="I60" s="9">
        <v>-31.65</v>
      </c>
      <c r="J60" s="9"/>
      <c r="K60" s="9">
        <v>38.83</v>
      </c>
    </row>
    <row r="61" spans="1:11" x14ac:dyDescent="0.25">
      <c r="G61" s="27" t="s">
        <v>102</v>
      </c>
      <c r="H61" s="9">
        <v>-84.68</v>
      </c>
      <c r="I61" s="9">
        <v>-42.24</v>
      </c>
      <c r="J61" s="9"/>
      <c r="K61" s="9">
        <v>42.44</v>
      </c>
    </row>
    <row r="62" spans="1:11" x14ac:dyDescent="0.25">
      <c r="G62" s="27" t="s">
        <v>103</v>
      </c>
      <c r="H62" s="9">
        <v>-98.68</v>
      </c>
      <c r="I62" s="9">
        <v>-56.24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-96.23</v>
      </c>
      <c r="I64" s="9">
        <v>-73.2</v>
      </c>
      <c r="J64" s="9"/>
      <c r="K64" s="9">
        <v>23.03</v>
      </c>
    </row>
    <row r="65" spans="7:11" x14ac:dyDescent="0.25">
      <c r="G65" s="27" t="s">
        <v>105</v>
      </c>
      <c r="H65" s="9">
        <v>-127.63</v>
      </c>
      <c r="I65" s="9">
        <v>-101.47</v>
      </c>
      <c r="J65" s="9"/>
      <c r="K65" s="9">
        <v>26.16</v>
      </c>
    </row>
    <row r="66" spans="7:11" x14ac:dyDescent="0.25">
      <c r="G66" s="27" t="s">
        <v>106</v>
      </c>
      <c r="H66" s="9">
        <v>-175.03</v>
      </c>
      <c r="I66" s="9">
        <v>-148.46</v>
      </c>
      <c r="J66" s="9"/>
      <c r="K66" s="9">
        <v>26.57</v>
      </c>
    </row>
    <row r="67" spans="7:11" x14ac:dyDescent="0.25">
      <c r="G67" s="27" t="s">
        <v>107</v>
      </c>
      <c r="H67" s="9">
        <v>-275.02999999999997</v>
      </c>
      <c r="I67" s="9">
        <v>-248.46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53"/>
  <sheetViews>
    <sheetView topLeftCell="C13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13002554.550000001</v>
      </c>
      <c r="D3" s="6" t="s">
        <v>2</v>
      </c>
      <c r="E3" s="7">
        <v>14701861.699999999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57395953.880000003</v>
      </c>
      <c r="D4" s="6" t="s">
        <v>7</v>
      </c>
      <c r="E4" s="26">
        <v>4828025.0999999996</v>
      </c>
      <c r="H4" s="6" t="s">
        <v>81</v>
      </c>
      <c r="I4" s="9">
        <v>8</v>
      </c>
      <c r="J4" s="9">
        <v>-2</v>
      </c>
    </row>
    <row r="5" spans="1:10" x14ac:dyDescent="0.25">
      <c r="A5" s="6" t="s">
        <v>9</v>
      </c>
      <c r="B5" s="5">
        <f>B4+B6</f>
        <v>104401210.74000001</v>
      </c>
      <c r="D5" s="6" t="s">
        <v>10</v>
      </c>
      <c r="E5" s="5">
        <v>9873836.5999999996</v>
      </c>
      <c r="H5" s="6" t="s">
        <v>87</v>
      </c>
      <c r="I5" s="9">
        <v>9</v>
      </c>
      <c r="J5" s="9"/>
    </row>
    <row r="6" spans="1:10" x14ac:dyDescent="0.25">
      <c r="A6" s="6" t="s">
        <v>7</v>
      </c>
      <c r="B6" s="5">
        <v>47005256.859999999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2702.31</v>
      </c>
      <c r="D9" s="6" t="s">
        <v>19</v>
      </c>
      <c r="E9" s="10">
        <v>359</v>
      </c>
      <c r="H9" s="6"/>
    </row>
    <row r="10" spans="1:10" x14ac:dyDescent="0.25">
      <c r="A10" s="6" t="s">
        <v>20</v>
      </c>
      <c r="B10" s="5">
        <v>34000000</v>
      </c>
      <c r="D10" s="6" t="s">
        <v>21</v>
      </c>
      <c r="E10" s="5">
        <f>E8+'20180622_Open'!E10</f>
        <v>14616.800000000001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B9+'20180622_Open'!B11</f>
        <v>136429.61999999997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495.2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B12+'20180622_Open'!B13</f>
        <v>27434.22</v>
      </c>
      <c r="E13" s="5"/>
      <c r="G13" s="6"/>
      <c r="H13" s="6" t="s">
        <v>28</v>
      </c>
      <c r="I13" s="11">
        <v>25434740</v>
      </c>
    </row>
    <row r="14" spans="1:10" x14ac:dyDescent="0.25">
      <c r="A14" s="6" t="s">
        <v>29</v>
      </c>
      <c r="B14" s="10">
        <v>22092361</v>
      </c>
      <c r="G14" s="6"/>
      <c r="H14" s="6" t="s">
        <v>30</v>
      </c>
      <c r="I14" s="11">
        <v>-4593780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20840960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3404431.7</v>
      </c>
    </row>
    <row r="18" spans="1:14" x14ac:dyDescent="0.25">
      <c r="G18" s="6" t="s">
        <v>10</v>
      </c>
      <c r="H18" s="5"/>
      <c r="I18" s="11">
        <v>3786561</v>
      </c>
    </row>
    <row r="19" spans="1:14" x14ac:dyDescent="0.25">
      <c r="A19" s="5"/>
      <c r="G19" s="6" t="s">
        <v>35</v>
      </c>
      <c r="H19" s="5"/>
      <c r="I19" s="11">
        <f>I17+I18-I16</f>
        <v>-537823.93999999948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9044.5499999999993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9044.5499999999993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211.48</v>
      </c>
    </row>
    <row r="26" spans="1:14" x14ac:dyDescent="0.25">
      <c r="A26" s="6" t="s">
        <v>44</v>
      </c>
      <c r="B26" s="5">
        <f>B4+E5+I18</f>
        <v>71056351.480000004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51095.570000000007</v>
      </c>
    </row>
    <row r="28" spans="1:14" x14ac:dyDescent="0.25">
      <c r="A28" s="6" t="s">
        <v>48</v>
      </c>
      <c r="B28" s="5">
        <f>B12+E8+I25</f>
        <v>1082.68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1700</v>
      </c>
      <c r="D34" s="6" t="s">
        <v>53</v>
      </c>
      <c r="E34" s="5">
        <v>97064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2045</v>
      </c>
      <c r="D35" s="6" t="s">
        <v>55</v>
      </c>
      <c r="E35" s="15">
        <v>1060182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1944</v>
      </c>
      <c r="D36" s="6" t="s">
        <v>57</v>
      </c>
      <c r="E36" s="15">
        <v>14800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-7608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3286112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16401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15668</v>
      </c>
      <c r="G42" s="6" t="s">
        <v>58</v>
      </c>
      <c r="H42" s="22">
        <v>1.4999999999999999E-2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1857</v>
      </c>
      <c r="D43" s="6" t="s">
        <v>67</v>
      </c>
      <c r="E43" s="5">
        <v>732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1966</v>
      </c>
      <c r="D44" s="6" t="s">
        <v>71</v>
      </c>
      <c r="E44" s="5">
        <f>E40-E45</f>
        <v>655862</v>
      </c>
    </row>
    <row r="45" spans="1:23" x14ac:dyDescent="0.25">
      <c r="A45" s="6" t="s">
        <v>58</v>
      </c>
      <c r="B45" s="13">
        <v>1904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1210</v>
      </c>
      <c r="C46" s="5"/>
      <c r="D46" s="6" t="s">
        <v>86</v>
      </c>
      <c r="E46" s="5">
        <v>3583708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6937</v>
      </c>
      <c r="C47" s="18"/>
      <c r="D47" s="6" t="s">
        <v>89</v>
      </c>
      <c r="E47" s="5">
        <f>E46-E45</f>
        <v>953458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-16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-29</v>
      </c>
      <c r="J49" s="13">
        <v>-87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-3</v>
      </c>
      <c r="I50" s="13">
        <v>-41</v>
      </c>
      <c r="J50" s="13">
        <v>-191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53"/>
  <sheetViews>
    <sheetView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20930160.170000002</v>
      </c>
      <c r="D3" s="6" t="s">
        <v>2</v>
      </c>
      <c r="E3" s="7">
        <v>14824746.59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55319399.710000001</v>
      </c>
      <c r="D4" s="6" t="s">
        <v>7</v>
      </c>
      <c r="E4" s="26">
        <v>4745581.58</v>
      </c>
      <c r="H4" s="6" t="s">
        <v>81</v>
      </c>
      <c r="I4" s="9">
        <v>14</v>
      </c>
      <c r="J4" s="9">
        <v>-2</v>
      </c>
    </row>
    <row r="5" spans="1:10" x14ac:dyDescent="0.25">
      <c r="A5" s="6" t="s">
        <v>9</v>
      </c>
      <c r="B5" s="5">
        <f>B4+B6</f>
        <v>104256849.46000001</v>
      </c>
      <c r="D5" s="6" t="s">
        <v>10</v>
      </c>
      <c r="E5" s="5">
        <v>10079165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48937449.75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827.2</v>
      </c>
      <c r="G8" s="6"/>
      <c r="H8" s="6"/>
      <c r="I8" s="9"/>
    </row>
    <row r="9" spans="1:10" x14ac:dyDescent="0.25">
      <c r="A9" s="6" t="s">
        <v>18</v>
      </c>
      <c r="B9" s="5">
        <v>7289.58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E8+'20180621_Open'!E10</f>
        <v>14240.800000000001</v>
      </c>
      <c r="G10" s="6"/>
      <c r="H10" s="6" t="s">
        <v>22</v>
      </c>
      <c r="I10" s="10">
        <f>SUM(I4:I7)</f>
        <v>34</v>
      </c>
    </row>
    <row r="11" spans="1:10" x14ac:dyDescent="0.25">
      <c r="A11" s="6" t="s">
        <v>23</v>
      </c>
      <c r="B11" s="5">
        <f>B9+'20180621_Open'!B11</f>
        <v>133727.30999999997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2122.9699999999998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B12+'20180621_Open'!B13</f>
        <v>26939.02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21342361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3335974.18</v>
      </c>
    </row>
    <row r="18" spans="1:14" x14ac:dyDescent="0.25">
      <c r="G18" s="6" t="s">
        <v>10</v>
      </c>
      <c r="H18" s="5"/>
      <c r="I18" s="11">
        <v>3914658</v>
      </c>
    </row>
    <row r="19" spans="1:14" x14ac:dyDescent="0.25">
      <c r="A19" s="5"/>
      <c r="G19" s="6" t="s">
        <v>35</v>
      </c>
      <c r="H19" s="5"/>
      <c r="I19" s="11">
        <f>I17+I18-I16</f>
        <v>-478184.45999999996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8833.07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8833.07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267.05</v>
      </c>
    </row>
    <row r="26" spans="1:14" x14ac:dyDescent="0.25">
      <c r="A26" s="6" t="s">
        <v>44</v>
      </c>
      <c r="B26" s="5">
        <f>B4+E5+I18</f>
        <v>69313222.710000008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50012.89</v>
      </c>
    </row>
    <row r="28" spans="1:14" x14ac:dyDescent="0.25">
      <c r="A28" s="6" t="s">
        <v>48</v>
      </c>
      <c r="B28" s="5">
        <f>B12+E8+I25</f>
        <v>3217.2200000000003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1857</v>
      </c>
      <c r="D34" s="6" t="s">
        <v>53</v>
      </c>
      <c r="E34" s="5">
        <v>1963417</v>
      </c>
      <c r="G34" s="6" t="s">
        <v>56</v>
      </c>
      <c r="H34" s="23">
        <v>19.11</v>
      </c>
      <c r="I34" s="6" t="s">
        <v>56</v>
      </c>
      <c r="J34" s="23">
        <v>21.79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1966</v>
      </c>
      <c r="D35" s="6" t="s">
        <v>55</v>
      </c>
      <c r="E35" s="15">
        <v>895725</v>
      </c>
      <c r="G35" s="6" t="s">
        <v>84</v>
      </c>
      <c r="H35" s="23">
        <v>20.09</v>
      </c>
      <c r="I35" s="6" t="s">
        <v>84</v>
      </c>
      <c r="J35" s="23">
        <v>21.38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1904</v>
      </c>
      <c r="D36" s="6" t="s">
        <v>57</v>
      </c>
      <c r="E36" s="15">
        <v>14455</v>
      </c>
      <c r="G36" s="6" t="s">
        <v>58</v>
      </c>
      <c r="H36" s="23">
        <v>20.13</v>
      </c>
      <c r="I36" s="6" t="s">
        <v>58</v>
      </c>
      <c r="J36" s="23">
        <v>20.77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1210</v>
      </c>
      <c r="D37" s="6" t="s">
        <v>59</v>
      </c>
      <c r="E37" s="5">
        <v>-6474</v>
      </c>
      <c r="G37" s="6" t="s">
        <v>76</v>
      </c>
      <c r="H37" s="23">
        <v>20.420000000000002</v>
      </c>
      <c r="I37" s="6" t="s">
        <v>76</v>
      </c>
      <c r="J37" s="23">
        <v>20.75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6937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-3584</v>
      </c>
      <c r="D40" s="6" t="s">
        <v>64</v>
      </c>
      <c r="E40" s="5">
        <v>3269711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39623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-6740</v>
      </c>
      <c r="G42" s="6" t="s">
        <v>58</v>
      </c>
      <c r="H42" s="22">
        <v>1.6E-2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2082</v>
      </c>
      <c r="D43" s="6" t="s">
        <v>67</v>
      </c>
      <c r="E43" s="5">
        <v>46362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2019</v>
      </c>
      <c r="D44" s="6" t="s">
        <v>71</v>
      </c>
      <c r="E44" s="5">
        <f>E40-E45</f>
        <v>639461</v>
      </c>
    </row>
    <row r="45" spans="1:23" x14ac:dyDescent="0.25">
      <c r="A45" s="6" t="s">
        <v>58</v>
      </c>
      <c r="B45" s="13">
        <v>1871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1190</v>
      </c>
      <c r="C46" s="5"/>
      <c r="D46" s="6" t="s">
        <v>86</v>
      </c>
      <c r="E46" s="5">
        <v>3563419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7162</v>
      </c>
      <c r="C47" s="18"/>
      <c r="D47" s="6" t="s">
        <v>89</v>
      </c>
      <c r="E47" s="5">
        <f>E46-E45</f>
        <v>933169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-15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0</v>
      </c>
      <c r="I49" s="13">
        <v>-25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-37</v>
      </c>
      <c r="J50" s="13">
        <v>-176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53"/>
  <sheetViews>
    <sheetView topLeftCell="A19" workbookViewId="0">
      <selection activeCell="I41" sqref="I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9988176.3100000005</v>
      </c>
      <c r="D3" s="6" t="s">
        <v>2</v>
      </c>
      <c r="E3" s="7">
        <v>13482486.529999999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60363978.210000001</v>
      </c>
      <c r="D4" s="6" t="s">
        <v>7</v>
      </c>
      <c r="E4" s="26">
        <v>3185606.1</v>
      </c>
      <c r="H4" s="6" t="s">
        <v>81</v>
      </c>
      <c r="I4" s="9">
        <v>11</v>
      </c>
      <c r="J4" s="9">
        <v>-1</v>
      </c>
    </row>
    <row r="5" spans="1:10" x14ac:dyDescent="0.25">
      <c r="A5" s="6" t="s">
        <v>9</v>
      </c>
      <c r="B5" s="5">
        <f>B4+B6</f>
        <v>105656007.44</v>
      </c>
      <c r="D5" s="6" t="s">
        <v>10</v>
      </c>
      <c r="E5" s="5">
        <v>10296880.43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45292029.229999997</v>
      </c>
      <c r="D6" s="6" t="s">
        <v>12</v>
      </c>
      <c r="E6" s="5"/>
      <c r="H6" s="6" t="s">
        <v>15</v>
      </c>
      <c r="I6" s="9">
        <v>18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1188.8</v>
      </c>
      <c r="G8" s="6"/>
      <c r="H8" s="6"/>
      <c r="I8" s="9"/>
    </row>
    <row r="9" spans="1:10" x14ac:dyDescent="0.25">
      <c r="A9" s="6" t="s">
        <v>18</v>
      </c>
      <c r="B9" s="5">
        <v>3852.92</v>
      </c>
      <c r="D9" s="6" t="s">
        <v>19</v>
      </c>
      <c r="E9" s="10">
        <v>1173</v>
      </c>
      <c r="H9" s="6"/>
    </row>
    <row r="10" spans="1:10" x14ac:dyDescent="0.25">
      <c r="A10" s="6" t="s">
        <v>20</v>
      </c>
      <c r="B10" s="5">
        <v>35300000</v>
      </c>
      <c r="D10" s="6" t="s">
        <v>21</v>
      </c>
      <c r="E10" s="5">
        <f>E8+'20180620_Open'!E10</f>
        <v>13413.6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B9+'20180620_Open'!B11</f>
        <v>126437.72999999997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2118.23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B12+'20180620_Open'!B13</f>
        <v>24816.05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23127961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2518487.23</v>
      </c>
    </row>
    <row r="18" spans="1:14" x14ac:dyDescent="0.25">
      <c r="G18" s="6" t="s">
        <v>10</v>
      </c>
      <c r="H18" s="5"/>
      <c r="I18" s="11">
        <v>3819321</v>
      </c>
    </row>
    <row r="19" spans="1:14" x14ac:dyDescent="0.25">
      <c r="A19" s="5"/>
      <c r="G19" s="6" t="s">
        <v>35</v>
      </c>
      <c r="H19" s="5"/>
      <c r="I19" s="11">
        <f>I17+I18-I16</f>
        <v>108991.59000000078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8566.02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8566.02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141.96</v>
      </c>
    </row>
    <row r="26" spans="1:14" x14ac:dyDescent="0.25">
      <c r="A26" s="6" t="s">
        <v>44</v>
      </c>
      <c r="B26" s="5">
        <f>B4+E5+I18</f>
        <v>74480179.640000001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46795.67</v>
      </c>
    </row>
    <row r="28" spans="1:14" x14ac:dyDescent="0.25">
      <c r="A28" s="6" t="s">
        <v>48</v>
      </c>
      <c r="B28" s="5">
        <f>B12+E8+I25</f>
        <v>3448.99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2082</v>
      </c>
      <c r="D34" s="6" t="s">
        <v>53</v>
      </c>
      <c r="E34" s="5">
        <v>-373536</v>
      </c>
      <c r="G34" s="6" t="s">
        <v>56</v>
      </c>
      <c r="H34" s="23">
        <v>21.79</v>
      </c>
      <c r="I34" s="6" t="s">
        <v>56</v>
      </c>
      <c r="J34" s="23">
        <v>26.19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2019</v>
      </c>
      <c r="D35" s="6" t="s">
        <v>55</v>
      </c>
      <c r="E35" s="15">
        <v>596472</v>
      </c>
      <c r="G35" s="6" t="s">
        <v>84</v>
      </c>
      <c r="H35" s="23">
        <v>21.38</v>
      </c>
      <c r="I35" s="6" t="s">
        <v>84</v>
      </c>
      <c r="J35" s="23">
        <v>24.02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1871</v>
      </c>
      <c r="D36" s="6" t="s">
        <v>57</v>
      </c>
      <c r="E36" s="15">
        <v>15744</v>
      </c>
      <c r="G36" s="6" t="s">
        <v>58</v>
      </c>
      <c r="H36" s="23">
        <v>20.77</v>
      </c>
      <c r="I36" s="6" t="s">
        <v>58</v>
      </c>
      <c r="J36" s="23">
        <v>22.42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1190</v>
      </c>
      <c r="D37" s="6" t="s">
        <v>59</v>
      </c>
      <c r="E37" s="5">
        <v>-4661</v>
      </c>
      <c r="G37" s="6" t="s">
        <v>76</v>
      </c>
      <c r="H37" s="23">
        <v>20.75</v>
      </c>
      <c r="I37" s="6" t="s">
        <v>76</v>
      </c>
      <c r="J37" s="23">
        <v>21.8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7162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3545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-3617</v>
      </c>
      <c r="D40" s="6" t="s">
        <v>64</v>
      </c>
      <c r="E40" s="5">
        <v>3230089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-24072</v>
      </c>
      <c r="G41" s="6" t="s">
        <v>84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17182</v>
      </c>
      <c r="G42" s="6" t="s">
        <v>58</v>
      </c>
      <c r="H42" s="22">
        <v>0.02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2312</v>
      </c>
      <c r="D43" s="6" t="s">
        <v>67</v>
      </c>
      <c r="E43" s="5">
        <v>-41254</v>
      </c>
      <c r="G43" s="6" t="s">
        <v>76</v>
      </c>
      <c r="H43" s="22">
        <v>3.2000000000000001E-2</v>
      </c>
    </row>
    <row r="44" spans="1:23" x14ac:dyDescent="0.25">
      <c r="A44" s="6" t="s">
        <v>84</v>
      </c>
      <c r="B44" s="13">
        <v>1672</v>
      </c>
      <c r="D44" s="6" t="s">
        <v>71</v>
      </c>
      <c r="E44" s="5">
        <f>E40-E45</f>
        <v>599839</v>
      </c>
    </row>
    <row r="45" spans="1:23" x14ac:dyDescent="0.25">
      <c r="A45" s="6" t="s">
        <v>58</v>
      </c>
      <c r="B45" s="13">
        <v>1585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1144</v>
      </c>
      <c r="C46" s="5"/>
      <c r="D46" s="6" t="s">
        <v>86</v>
      </c>
      <c r="E46" s="5">
        <v>3601652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6713</v>
      </c>
      <c r="C47" s="18"/>
      <c r="D47" s="6" t="s">
        <v>89</v>
      </c>
      <c r="E47" s="5">
        <f>E46-E45</f>
        <v>971402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-13</v>
      </c>
      <c r="J48" s="13">
        <v>-38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-24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-38</v>
      </c>
      <c r="J50" s="13">
        <v>-180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opLeftCell="A37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19905998.289999999</v>
      </c>
      <c r="D3" s="6" t="s">
        <v>2</v>
      </c>
      <c r="E3" s="7">
        <v>15271597.859999999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56265512.530000001</v>
      </c>
      <c r="D4" s="6" t="s">
        <v>7</v>
      </c>
      <c r="E4" s="26">
        <v>6126166.96</v>
      </c>
      <c r="H4" s="6" t="s">
        <v>81</v>
      </c>
      <c r="I4" s="9">
        <v>10</v>
      </c>
      <c r="J4" s="9">
        <v>-3</v>
      </c>
    </row>
    <row r="5" spans="1:10" x14ac:dyDescent="0.25">
      <c r="A5" s="6" t="s">
        <v>9</v>
      </c>
      <c r="B5" s="5">
        <f>B4+B6</f>
        <v>104174607.27000001</v>
      </c>
      <c r="D5" s="6" t="s">
        <v>10</v>
      </c>
      <c r="E5" s="5">
        <v>9145430.9000000004</v>
      </c>
      <c r="H5" s="6" t="s">
        <v>87</v>
      </c>
      <c r="I5" s="9">
        <v>7</v>
      </c>
      <c r="J5" s="9"/>
    </row>
    <row r="6" spans="1:10" x14ac:dyDescent="0.25">
      <c r="A6" s="6" t="s">
        <v>7</v>
      </c>
      <c r="B6" s="5">
        <v>47909094.740000002</v>
      </c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x14ac:dyDescent="0.25">
      <c r="A9" s="6" t="s">
        <v>18</v>
      </c>
      <c r="B9" s="5">
        <v>3096.45</v>
      </c>
      <c r="D9" s="6" t="s">
        <v>19</v>
      </c>
      <c r="E9" s="10">
        <v>1953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E8+'20180619_Open'!E10</f>
        <v>12224.800000000001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B9+'20180619_Open'!B11</f>
        <v>122584.80999999997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x14ac:dyDescent="0.25">
      <c r="A12" s="6" t="s">
        <v>16</v>
      </c>
      <c r="B12" s="7">
        <v>2934.78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B12+'20180619_Open'!B13</f>
        <v>22697.82</v>
      </c>
      <c r="E13" s="5"/>
      <c r="G13" s="6"/>
      <c r="H13" s="6" t="s">
        <v>28</v>
      </c>
      <c r="I13" s="11">
        <v>27556140</v>
      </c>
    </row>
    <row r="14" spans="1:10" x14ac:dyDescent="0.25">
      <c r="A14" s="6" t="s">
        <v>29</v>
      </c>
      <c r="B14" s="10">
        <v>21541161</v>
      </c>
      <c r="G14" s="6"/>
      <c r="H14" s="6" t="s">
        <v>30</v>
      </c>
      <c r="I14" s="11">
        <v>-7655100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19901040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1652799.19</v>
      </c>
    </row>
    <row r="18" spans="1:14" x14ac:dyDescent="0.25">
      <c r="G18" s="6" t="s">
        <v>10</v>
      </c>
      <c r="H18" s="5"/>
      <c r="I18" s="11">
        <v>4156191</v>
      </c>
    </row>
    <row r="19" spans="1:14" x14ac:dyDescent="0.25">
      <c r="A19" s="5"/>
      <c r="G19" s="6" t="s">
        <v>35</v>
      </c>
      <c r="H19" s="5"/>
      <c r="I19" s="11">
        <f>I17+I18-I16</f>
        <v>-419826.45000000019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8424.06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8424.06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896.11</v>
      </c>
    </row>
    <row r="26" spans="1:14" x14ac:dyDescent="0.25">
      <c r="A26" s="6" t="s">
        <v>44</v>
      </c>
      <c r="B26" s="5">
        <f>B4+E5+I18</f>
        <v>69567134.430000007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43346.68</v>
      </c>
    </row>
    <row r="28" spans="1:14" x14ac:dyDescent="0.25">
      <c r="A28" s="6" t="s">
        <v>48</v>
      </c>
      <c r="B28" s="5">
        <f>B12+E8+I25</f>
        <v>5846.89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x14ac:dyDescent="0.25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x14ac:dyDescent="0.25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20180701_Open</vt:lpstr>
      <vt:lpstr>20180629_Open</vt:lpstr>
      <vt:lpstr>20180628_Open</vt:lpstr>
      <vt:lpstr>20180627_Open</vt:lpstr>
      <vt:lpstr>20180626_Open</vt:lpstr>
      <vt:lpstr>20180625_Open</vt:lpstr>
      <vt:lpstr>20180622_Open</vt:lpstr>
      <vt:lpstr>20180621_Open</vt:lpstr>
      <vt:lpstr>20180620_Open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2018-03-19T23:18:09Z</cp:lastPrinted>
  <dcterms:created xsi:type="dcterms:W3CDTF">2018-03-19T23:14:56Z</dcterms:created>
  <dcterms:modified xsi:type="dcterms:W3CDTF">2018-06-29T07:33:06Z</dcterms:modified>
</cp:coreProperties>
</file>