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016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9" i="1" l="1"/>
  <c r="C90" i="1"/>
  <c r="C91" i="1"/>
  <c r="C88" i="1"/>
  <c r="C87" i="1" l="1"/>
  <c r="F77" i="1" l="1"/>
  <c r="F72" i="1"/>
  <c r="I75" i="1"/>
  <c r="L76" i="1"/>
  <c r="N75" i="1"/>
  <c r="L70" i="1"/>
  <c r="L75" i="1"/>
  <c r="M71" i="1"/>
  <c r="N76" i="1"/>
  <c r="I76" i="1"/>
  <c r="M43" i="1"/>
  <c r="M44" i="1"/>
  <c r="L71" i="1"/>
  <c r="M76" i="1"/>
  <c r="M70" i="1"/>
  <c r="L52" i="1"/>
  <c r="I71" i="1"/>
  <c r="M75" i="1"/>
  <c r="N71" i="1"/>
  <c r="N70" i="1"/>
  <c r="C86" i="1" l="1"/>
  <c r="F67" i="1" l="1"/>
  <c r="N45" i="1"/>
  <c r="N18" i="1"/>
  <c r="M50" i="1"/>
  <c r="N40" i="1"/>
  <c r="O45" i="1"/>
  <c r="O43" i="1"/>
  <c r="M64" i="1"/>
  <c r="M58" i="1"/>
  <c r="O62" i="1"/>
  <c r="M26" i="1"/>
  <c r="M47" i="1"/>
  <c r="M59" i="1"/>
  <c r="N65" i="1"/>
  <c r="O5" i="1"/>
  <c r="N50" i="1"/>
  <c r="O58" i="1"/>
  <c r="O51" i="1"/>
  <c r="M33" i="1"/>
  <c r="N21" i="1"/>
  <c r="M60" i="1"/>
  <c r="N34" i="1"/>
  <c r="O35" i="1"/>
  <c r="M21" i="1"/>
  <c r="O47" i="1"/>
  <c r="O17" i="1"/>
  <c r="O64" i="1"/>
  <c r="M39" i="1"/>
  <c r="M18" i="1"/>
  <c r="O48" i="1"/>
  <c r="O18" i="1"/>
  <c r="O11" i="1"/>
  <c r="O33" i="1"/>
  <c r="O49" i="1"/>
  <c r="N25" i="1"/>
  <c r="O24" i="1"/>
  <c r="N41" i="1"/>
  <c r="M49" i="1"/>
  <c r="M11" i="1"/>
  <c r="N42" i="1"/>
  <c r="N33" i="1"/>
  <c r="M65" i="1"/>
  <c r="K70" i="1"/>
  <c r="M45" i="1"/>
  <c r="N46" i="1"/>
  <c r="M17" i="1"/>
  <c r="M23" i="1"/>
  <c r="M63" i="1"/>
  <c r="O44" i="1"/>
  <c r="O63" i="1"/>
  <c r="M35" i="1"/>
  <c r="N64" i="1"/>
  <c r="M25" i="1"/>
  <c r="J70" i="1"/>
  <c r="N57" i="1"/>
  <c r="O27" i="1"/>
  <c r="N36" i="1"/>
  <c r="M32" i="1"/>
  <c r="N52" i="1"/>
  <c r="N66" i="1"/>
  <c r="N12" i="1"/>
  <c r="O37" i="1"/>
  <c r="M12" i="1"/>
  <c r="M40" i="1"/>
  <c r="O57" i="1"/>
  <c r="N17" i="1"/>
  <c r="N60" i="1"/>
  <c r="O39" i="1"/>
  <c r="N39" i="1"/>
  <c r="N61" i="1"/>
  <c r="N32" i="1"/>
  <c r="M5" i="1"/>
  <c r="M61" i="1"/>
  <c r="O19" i="1"/>
  <c r="M46" i="1"/>
  <c r="M62" i="1"/>
  <c r="O46" i="1"/>
  <c r="O34" i="1"/>
  <c r="O52" i="1"/>
  <c r="O59" i="1"/>
  <c r="N35" i="1"/>
  <c r="N19" i="1"/>
  <c r="N51" i="1"/>
  <c r="N5" i="1"/>
  <c r="N47" i="1"/>
  <c r="N62" i="1"/>
  <c r="O20" i="1"/>
  <c r="M66" i="1"/>
  <c r="M38" i="1"/>
  <c r="M22" i="1"/>
  <c r="N27" i="1"/>
  <c r="M41" i="1"/>
  <c r="N59" i="1"/>
  <c r="O66" i="1"/>
  <c r="O50" i="1"/>
  <c r="N49" i="1"/>
  <c r="N43" i="1"/>
  <c r="N58" i="1"/>
  <c r="M34" i="1"/>
  <c r="M42" i="1"/>
  <c r="N37" i="1"/>
  <c r="I70" i="1"/>
  <c r="O32" i="1"/>
  <c r="N22" i="1"/>
  <c r="O40" i="1"/>
  <c r="M37" i="1"/>
  <c r="O61" i="1"/>
  <c r="N48" i="1"/>
  <c r="O41" i="1"/>
  <c r="N24" i="1"/>
  <c r="N26" i="1"/>
  <c r="N11" i="1"/>
  <c r="N38" i="1"/>
  <c r="M36" i="1"/>
  <c r="O12" i="1"/>
  <c r="M27" i="1"/>
  <c r="O23" i="1"/>
  <c r="O21" i="1"/>
  <c r="M20" i="1"/>
  <c r="M57" i="1"/>
  <c r="N44" i="1"/>
  <c r="M51" i="1"/>
  <c r="O25" i="1"/>
  <c r="O42" i="1"/>
  <c r="M19" i="1"/>
  <c r="N63" i="1"/>
  <c r="M24" i="1"/>
  <c r="M52" i="1"/>
  <c r="O38" i="1"/>
  <c r="M48" i="1"/>
  <c r="O65" i="1"/>
  <c r="N23" i="1"/>
  <c r="O22" i="1"/>
  <c r="O26" i="1"/>
  <c r="N20" i="1"/>
  <c r="O60" i="1"/>
  <c r="O36" i="1"/>
  <c r="F53" i="1" l="1"/>
  <c r="C85" i="1" l="1"/>
  <c r="F28" i="1" l="1"/>
  <c r="K100" i="1"/>
  <c r="I17" i="1"/>
  <c r="L45" i="1"/>
  <c r="K40" i="1"/>
  <c r="K57" i="1"/>
  <c r="K33" i="1"/>
  <c r="J5" i="1"/>
  <c r="K43" i="1"/>
  <c r="I41" i="1"/>
  <c r="E121" i="1"/>
  <c r="K21" i="1"/>
  <c r="K47" i="1"/>
  <c r="J37" i="1"/>
  <c r="I35" i="1"/>
  <c r="J40" i="1"/>
  <c r="L59" i="1"/>
  <c r="K32" i="1"/>
  <c r="L47" i="1"/>
  <c r="J46" i="1"/>
  <c r="C124" i="1"/>
  <c r="I50" i="1"/>
  <c r="L20" i="1"/>
  <c r="K5" i="1"/>
  <c r="L57" i="1"/>
  <c r="K41" i="1"/>
  <c r="K71" i="1"/>
  <c r="N98" i="1"/>
  <c r="I11" i="1"/>
  <c r="L98" i="1"/>
  <c r="I40" i="1"/>
  <c r="K64" i="1"/>
  <c r="L25" i="1"/>
  <c r="J25" i="1"/>
  <c r="K102" i="1"/>
  <c r="I24" i="1"/>
  <c r="K23" i="1"/>
  <c r="K12" i="1"/>
  <c r="L36" i="1"/>
  <c r="L23" i="1"/>
  <c r="L33" i="1"/>
  <c r="K51" i="1"/>
  <c r="L32" i="1"/>
  <c r="K76" i="1"/>
  <c r="J32" i="1"/>
  <c r="K44" i="1"/>
  <c r="I46" i="1"/>
  <c r="I61" i="1"/>
  <c r="I20" i="1"/>
  <c r="L46" i="1"/>
  <c r="L37" i="1"/>
  <c r="J52" i="1"/>
  <c r="L64" i="1"/>
  <c r="J38" i="1"/>
  <c r="L17" i="1"/>
  <c r="I25" i="1"/>
  <c r="J36" i="1"/>
  <c r="L48" i="1"/>
  <c r="I47" i="1"/>
  <c r="L12" i="1"/>
  <c r="J20" i="1"/>
  <c r="I49" i="1"/>
  <c r="J66" i="1"/>
  <c r="L22" i="1"/>
  <c r="J63" i="1"/>
  <c r="J62" i="1"/>
  <c r="J61" i="1"/>
  <c r="J22" i="1"/>
  <c r="K46" i="1"/>
  <c r="I44" i="1"/>
  <c r="K62" i="1"/>
  <c r="J17" i="1"/>
  <c r="L26" i="1"/>
  <c r="L24" i="1"/>
  <c r="K37" i="1"/>
  <c r="J76" i="1"/>
  <c r="J45" i="1"/>
  <c r="I36" i="1"/>
  <c r="K36" i="1"/>
  <c r="J39" i="1"/>
  <c r="J51" i="1"/>
  <c r="C117" i="1"/>
  <c r="L44" i="1"/>
  <c r="J50" i="1"/>
  <c r="J34" i="1"/>
  <c r="L51" i="1"/>
  <c r="K22" i="1"/>
  <c r="L49" i="1"/>
  <c r="K25" i="1"/>
  <c r="K63" i="1"/>
  <c r="K58" i="1"/>
  <c r="I51" i="1"/>
  <c r="E118" i="1"/>
  <c r="K60" i="1"/>
  <c r="L63" i="1"/>
  <c r="K99" i="1"/>
  <c r="L41" i="1"/>
  <c r="L21" i="1"/>
  <c r="I57" i="1"/>
  <c r="K65" i="1"/>
  <c r="L42" i="1"/>
  <c r="K38" i="1"/>
  <c r="N99" i="1"/>
  <c r="K19" i="1"/>
  <c r="K24" i="1"/>
  <c r="K26" i="1"/>
  <c r="I60" i="1"/>
  <c r="K98" i="1"/>
  <c r="J42" i="1"/>
  <c r="K61" i="1"/>
  <c r="J44" i="1"/>
  <c r="J23" i="1"/>
  <c r="I59" i="1"/>
  <c r="I66" i="1"/>
  <c r="M98" i="1"/>
  <c r="I100" i="1"/>
  <c r="K11" i="1"/>
  <c r="I5" i="1"/>
  <c r="C118" i="1"/>
  <c r="I62" i="1"/>
  <c r="I64" i="1"/>
  <c r="K27" i="1"/>
  <c r="I99" i="1"/>
  <c r="J58" i="1"/>
  <c r="J57" i="1"/>
  <c r="K45" i="1"/>
  <c r="L65" i="1"/>
  <c r="J41" i="1"/>
  <c r="J12" i="1"/>
  <c r="I42" i="1"/>
  <c r="C120" i="1"/>
  <c r="M102" i="1"/>
  <c r="E120" i="1"/>
  <c r="I52" i="1"/>
  <c r="K50" i="1"/>
  <c r="E119" i="1"/>
  <c r="L5" i="1"/>
  <c r="I38" i="1"/>
  <c r="J47" i="1"/>
  <c r="E117" i="1"/>
  <c r="L58" i="1"/>
  <c r="L62" i="1"/>
  <c r="K20" i="1"/>
  <c r="J43" i="1"/>
  <c r="J75" i="1"/>
  <c r="J21" i="1"/>
  <c r="I101" i="1"/>
  <c r="J48" i="1"/>
  <c r="L35" i="1"/>
  <c r="L102" i="1"/>
  <c r="J26" i="1"/>
  <c r="I58" i="1"/>
  <c r="J35" i="1"/>
  <c r="K39" i="1"/>
  <c r="L27" i="1"/>
  <c r="J49" i="1"/>
  <c r="I65" i="1"/>
  <c r="I45" i="1"/>
  <c r="L43" i="1"/>
  <c r="I26" i="1"/>
  <c r="K34" i="1"/>
  <c r="L34" i="1"/>
  <c r="L50" i="1"/>
  <c r="I23" i="1"/>
  <c r="L40" i="1"/>
  <c r="L61" i="1"/>
  <c r="I27" i="1"/>
  <c r="I98" i="1"/>
  <c r="M99" i="1"/>
  <c r="I39" i="1"/>
  <c r="M100" i="1"/>
  <c r="L38" i="1"/>
  <c r="K17" i="1"/>
  <c r="J11" i="1"/>
  <c r="K35" i="1"/>
  <c r="C119" i="1"/>
  <c r="L100" i="1"/>
  <c r="L19" i="1"/>
  <c r="L11" i="1"/>
  <c r="I102" i="1"/>
  <c r="I12" i="1"/>
  <c r="J71" i="1"/>
  <c r="K52" i="1"/>
  <c r="C121" i="1"/>
  <c r="E124" i="1"/>
  <c r="K49" i="1"/>
  <c r="L39" i="1"/>
  <c r="I33" i="1"/>
  <c r="J60" i="1"/>
  <c r="J64" i="1"/>
  <c r="M101" i="1"/>
  <c r="K42" i="1"/>
  <c r="J18" i="1"/>
  <c r="L18" i="1"/>
  <c r="K66" i="1"/>
  <c r="I18" i="1"/>
  <c r="J33" i="1"/>
  <c r="J24" i="1"/>
  <c r="I48" i="1"/>
  <c r="I22" i="1"/>
  <c r="L60" i="1"/>
  <c r="I37" i="1"/>
  <c r="I32" i="1"/>
  <c r="K59" i="1"/>
  <c r="K75" i="1"/>
  <c r="J27" i="1"/>
  <c r="N100" i="1"/>
  <c r="K18" i="1"/>
  <c r="I63" i="1"/>
  <c r="J65" i="1"/>
  <c r="I34" i="1"/>
  <c r="L101" i="1"/>
  <c r="I21" i="1"/>
  <c r="K101" i="1"/>
  <c r="I19" i="1"/>
  <c r="J19" i="1"/>
  <c r="I43" i="1"/>
  <c r="J59" i="1"/>
  <c r="K48" i="1"/>
  <c r="L66" i="1"/>
  <c r="L99" i="1"/>
  <c r="F13" i="1" l="1"/>
  <c r="F6" i="1"/>
  <c r="B89" i="1" l="1"/>
  <c r="B87" i="1"/>
  <c r="B90" i="1"/>
  <c r="B91" i="1"/>
  <c r="B88" i="1"/>
  <c r="B86" i="1"/>
  <c r="B85" i="1"/>
  <c r="C84" i="1"/>
  <c r="C83" i="1" l="1"/>
  <c r="B83" i="1" l="1"/>
  <c r="D112" i="1" l="1"/>
  <c r="F124" i="1" l="1"/>
  <c r="F130" i="1" s="1"/>
  <c r="F120" i="1"/>
  <c r="F118" i="1"/>
  <c r="D117" i="1"/>
  <c r="F117" i="1" s="1"/>
  <c r="D121" i="1"/>
  <c r="F121" i="1" s="1"/>
  <c r="D119" i="1"/>
  <c r="F119" i="1" s="1"/>
  <c r="G121" i="1" l="1"/>
  <c r="G117" i="1"/>
  <c r="G119" i="1"/>
  <c r="G120" i="1"/>
  <c r="G118" i="1"/>
  <c r="D100" i="1"/>
  <c r="D101" i="1"/>
  <c r="D99" i="1"/>
  <c r="D98" i="1"/>
  <c r="D102" i="1"/>
  <c r="D103" i="1" l="1"/>
  <c r="B82" i="1" l="1"/>
  <c r="C82" i="1"/>
  <c r="B84" i="1" l="1"/>
</calcChain>
</file>

<file path=xl/sharedStrings.xml><?xml version="1.0" encoding="utf-8"?>
<sst xmlns="http://schemas.openxmlformats.org/spreadsheetml/2006/main" count="4520" uniqueCount="852">
  <si>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</si>
  <si>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</si>
  <si>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</si>
  <si>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</si>
  <si>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</si>
  <si>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</si>
  <si>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</si>
  <si>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</si>
  <si>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</si>
  <si>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</si>
  <si>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</si>
  <si>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</si>
  <si>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</si>
  <si>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</si>
  <si>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</si>
  <si>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</si>
  <si>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</si>
  <si>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</si>
  <si>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</si>
  <si>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</si>
  <si>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</si>
  <si>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</si>
  <si>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</si>
  <si>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</si>
  <si>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</si>
  <si>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</si>
  <si>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</si>
  <si>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</si>
  <si>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</si>
  <si>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</si>
  <si>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</si>
  <si>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</si>
  <si>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</si>
  <si>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</si>
  <si>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</si>
  <si>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</si>
  <si>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</si>
  <si>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</si>
  <si>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</si>
  <si>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</si>
  <si>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</si>
  <si>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</si>
  <si>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</si>
  <si>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</si>
  <si>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</si>
  <si>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</si>
  <si>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</si>
  <si>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</si>
  <si>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</si>
  <si>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</si>
  <si>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</si>
  <si>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</si>
  <si>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</si>
  <si>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</si>
  <si>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</si>
  <si>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</si>
  <si>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</si>
  <si>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</si>
  <si>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</si>
  <si>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</si>
  <si>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</si>
  <si>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</si>
  <si>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</si>
  <si>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</si>
  <si>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</si>
  <si>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</si>
  <si>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</si>
  <si>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</si>
  <si>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</si>
  <si>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</si>
  <si>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</si>
  <si>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</si>
  <si>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</si>
  <si>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</si>
  <si>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</si>
  <si>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</si>
  <si>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</si>
  <si>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</si>
  <si>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</si>
  <si>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</si>
  <si>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</si>
  <si>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</si>
  <si>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</si>
  <si>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</si>
  <si>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</si>
  <si>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</si>
  <si>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</si>
  <si>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</si>
  <si>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</si>
  <si>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</si>
  <si>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</si>
  <si>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</si>
  <si>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</si>
  <si>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</si>
  <si>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</si>
  <si>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</si>
  <si>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</si>
  <si>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</si>
  <si>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</si>
  <si>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</si>
  <si>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</si>
  <si>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</si>
  <si>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</si>
  <si>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</si>
  <si>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</si>
  <si>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</si>
  <si>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</si>
  <si>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</si>
  <si>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</si>
  <si>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</si>
  <si>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</si>
  <si>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</si>
  <si>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</si>
  <si>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</si>
  <si>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</si>
  <si>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</si>
  <si>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</si>
  <si>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</si>
  <si>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</si>
  <si>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</si>
  <si>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</si>
  <si>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</si>
  <si>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</si>
  <si>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</si>
  <si>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</si>
  <si>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</si>
  <si>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</si>
  <si>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</si>
  <si>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</si>
  <si>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</si>
  <si>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</si>
  <si>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</si>
  <si>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</si>
  <si>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</si>
  <si>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</si>
  <si>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</si>
  <si>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</si>
  <si>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</si>
  <si>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</si>
  <si>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</si>
  <si>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</si>
  <si>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</si>
  <si>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</si>
  <si>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</si>
  <si>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</si>
  <si>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</si>
  <si>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</si>
  <si>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</si>
  <si>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</si>
  <si>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</si>
  <si>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</si>
  <si>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</si>
  <si>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</si>
  <si>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</si>
  <si>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</si>
  <si>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</si>
  <si>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</si>
  <si>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</si>
  <si>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</si>
  <si>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</si>
  <si>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</si>
  <si>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</si>
  <si>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</si>
  <si>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</si>
  <si>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</si>
  <si>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</si>
  <si>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</si>
  <si>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</si>
  <si>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</si>
  <si>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</si>
  <si>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</si>
  <si>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</si>
  <si>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</si>
  <si>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</si>
  <si>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</si>
  <si>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</si>
  <si>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</si>
  <si>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</si>
  <si>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</si>
  <si>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</si>
  <si>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</si>
  <si>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</si>
  <si>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</si>
  <si>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</si>
  <si>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</si>
  <si>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</si>
  <si>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</si>
  <si>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</si>
  <si>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</si>
  <si>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</si>
  <si>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</si>
  <si>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</si>
  <si>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</si>
  <si>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</si>
  <si>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</si>
  <si>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</si>
  <si>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</si>
  <si>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</si>
  <si>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</si>
  <si>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</si>
  <si>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</si>
  <si>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</si>
  <si>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</si>
  <si>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</si>
  <si>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</si>
  <si>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</si>
  <si>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</si>
  <si>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</si>
  <si>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</si>
  <si>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</si>
  <si>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</si>
  <si>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</si>
  <si>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</si>
  <si>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</si>
  <si>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</si>
  <si>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</si>
  <si>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</si>
  <si>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</si>
  <si>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</si>
  <si>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</si>
  <si>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</si>
  <si>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</si>
  <si>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</si>
  <si>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</si>
  <si>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</si>
  <si>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</si>
  <si>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</si>
  <si>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</si>
  <si>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</si>
  <si>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</si>
  <si>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</si>
  <si>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</si>
  <si>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</si>
  <si>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</si>
  <si>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</si>
  <si>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</si>
  <si>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</si>
  <si>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</si>
  <si>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</si>
  <si>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</si>
  <si>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</si>
  <si>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</si>
  <si>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</si>
  <si>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</si>
  <si>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</si>
  <si>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</si>
  <si>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</si>
  <si>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</si>
  <si>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</si>
  <si>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</si>
  <si>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</si>
  <si>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</si>
  <si>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</si>
  <si>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</si>
  <si>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</si>
  <si>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</si>
  <si>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</si>
  <si>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</si>
  <si>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</si>
  <si>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</si>
  <si>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</si>
  <si>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</si>
  <si>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</si>
  <si>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</si>
  <si>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</si>
  <si>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</si>
  <si>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</si>
  <si>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</si>
  <si>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</si>
  <si>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</si>
  <si>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</si>
  <si>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</si>
  <si>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</si>
  <si>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</si>
  <si>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</si>
  <si>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</si>
  <si>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</si>
  <si>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</si>
  <si>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</si>
  <si>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</si>
  <si>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</si>
  <si>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</si>
  <si>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</si>
  <si>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</si>
  <si>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</si>
  <si>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</si>
  <si>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</si>
  <si>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</si>
  <si>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</si>
  <si>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</si>
  <si>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</si>
  <si>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</si>
  <si>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</si>
  <si>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</si>
  <si>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</si>
  <si>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</si>
  <si>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</si>
  <si>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</si>
  <si>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</si>
  <si>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</si>
  <si>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</si>
  <si>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</si>
  <si>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</si>
  <si>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</si>
  <si>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</si>
  <si>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</si>
  <si>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</si>
  <si>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</si>
  <si>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</si>
  <si>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</si>
  <si>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</si>
  <si>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</si>
  <si>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</si>
  <si>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</si>
  <si>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</si>
  <si>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</si>
  <si>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</si>
  <si>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</si>
  <si>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</si>
  <si>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</si>
  <si>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</si>
  <si>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</si>
  <si>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</si>
  <si>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</si>
  <si>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</si>
  <si>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</si>
  <si>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</si>
  <si>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</si>
  <si>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</si>
  <si>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</si>
  <si>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</si>
  <si>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</si>
  <si>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</si>
  <si>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</si>
  <si>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</si>
  <si>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</si>
  <si>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</si>
  <si>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</si>
  <si>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</si>
  <si>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</si>
  <si>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</si>
  <si>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</si>
  <si>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</si>
  <si>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</si>
  <si>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</si>
  <si>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</si>
  <si>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</si>
  <si>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</si>
  <si>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</si>
  <si>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</si>
  <si>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</si>
  <si>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</si>
  <si>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</si>
  <si>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</si>
  <si>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</si>
  <si>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</si>
  <si>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</si>
  <si>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</si>
  <si>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</si>
  <si>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</si>
  <si>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</si>
  <si>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</si>
  <si>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</si>
  <si>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</si>
  <si>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</si>
  <si>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</si>
  <si>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</si>
  <si>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</si>
  <si>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</si>
  <si>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</si>
  <si>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</si>
  <si>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</si>
  <si>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</si>
  <si>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</si>
  <si>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</si>
  <si>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</si>
  <si>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</si>
  <si>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</si>
  <si>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</si>
  <si>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</si>
  <si>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</si>
  <si>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</si>
  <si>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</si>
  <si>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</si>
  <si>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</si>
  <si>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</si>
  <si>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</si>
  <si>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</si>
  <si>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</si>
  <si>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</si>
  <si>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</si>
  <si>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</si>
  <si>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</si>
  <si>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</si>
  <si>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</si>
  <si>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</si>
  <si>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</si>
  <si>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</si>
  <si>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</si>
  <si>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</si>
  <si>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</si>
  <si>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</si>
  <si>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</si>
  <si>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</si>
  <si>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</si>
  <si>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</si>
  <si>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</si>
  <si>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</si>
  <si>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</si>
  <si>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</si>
  <si>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</si>
  <si>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</si>
  <si>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</si>
  <si>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</si>
  <si>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</si>
  <si>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</si>
  <si>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</si>
  <si>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</si>
  <si>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</si>
  <si>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</si>
  <si>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</si>
  <si>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</si>
  <si>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</si>
  <si>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</si>
  <si>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</si>
  <si>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</si>
  <si>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</si>
  <si>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</si>
  <si>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</si>
  <si>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</si>
  <si>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</si>
  <si>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</si>
  <si>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</si>
  <si>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</si>
  <si>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</si>
  <si>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</si>
  <si>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</si>
  <si>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</si>
  <si>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</si>
  <si>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</si>
  <si>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</si>
  <si>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</si>
  <si>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</si>
  <si>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</si>
  <si>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</si>
  <si>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</si>
  <si>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</si>
  <si>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</si>
  <si>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</si>
  <si>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</si>
  <si>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</si>
  <si>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</si>
  <si>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</si>
  <si>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</si>
  <si>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</si>
  <si>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</si>
  <si>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</si>
  <si>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</si>
  <si>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</si>
  <si>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</si>
  <si>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</si>
  <si>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</si>
  <si>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</si>
  <si>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</si>
  <si>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</si>
  <si>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</si>
  <si>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</si>
  <si>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</si>
  <si>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</si>
  <si>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</si>
  <si>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</si>
  <si>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</si>
  <si>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</si>
  <si>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</si>
  <si>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</si>
  <si>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</si>
  <si>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</si>
  <si>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</si>
  <si>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</si>
  <si>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</si>
  <si>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</si>
  <si>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</si>
  <si>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</si>
  <si>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</si>
  <si>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</si>
  <si>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</si>
  <si>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</si>
  <si>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</si>
  <si>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</si>
  <si>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</si>
  <si>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</si>
  <si>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</si>
  <si>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</si>
  <si>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</si>
  <si>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</si>
  <si>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</si>
  <si>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</si>
  <si>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</si>
  <si>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</si>
  <si>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</si>
  <si>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</si>
  <si>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</si>
  <si>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</si>
  <si>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</si>
  <si>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</si>
  <si>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</si>
  <si>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</si>
  <si>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</si>
  <si>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</si>
  <si>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</si>
  <si>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</si>
  <si>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</si>
  <si>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</si>
  <si>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</si>
  <si>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</si>
  <si>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</si>
  <si>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</si>
  <si>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</si>
  <si>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</si>
  <si>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</si>
  <si>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</si>
  <si>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</si>
  <si>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</si>
  <si>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</si>
  <si>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</si>
  <si>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</si>
  <si>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</si>
  <si>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</si>
  <si>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</si>
  <si>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</si>
  <si>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</si>
  <si>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</si>
  <si>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</si>
  <si>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</si>
  <si>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</si>
  <si>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</si>
  <si>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</si>
  <si>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</si>
  <si>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</si>
  <si>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</si>
  <si>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</si>
  <si>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</si>
  <si>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</si>
  <si>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</si>
  <si>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</si>
  <si>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</si>
  <si>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</si>
  <si>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</si>
  <si>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</si>
  <si>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</si>
  <si>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</si>
  <si>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</si>
  <si>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</si>
  <si>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</si>
  <si>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</si>
  <si>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</si>
  <si>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</si>
  <si>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</si>
  <si>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</si>
  <si>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</si>
  <si>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</si>
  <si>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</si>
  <si>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</si>
  <si>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</si>
  <si>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</si>
  <si>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</si>
  <si>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</si>
  <si>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</si>
  <si>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</si>
  <si>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</si>
  <si>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</si>
  <si>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</si>
  <si>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</si>
  <si>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</si>
  <si>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</si>
  <si>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</si>
  <si>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</si>
  <si>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</si>
  <si>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</si>
  <si>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</si>
  <si>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</si>
  <si>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</si>
  <si>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</si>
  <si>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</si>
  <si>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</si>
  <si>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</si>
  <si>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</si>
  <si>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</si>
  <si>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</si>
  <si>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</si>
  <si>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</si>
  <si>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</si>
  <si>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</si>
  <si>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</si>
  <si>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</si>
  <si>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</si>
  <si>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</si>
  <si>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</si>
  <si>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</si>
  <si>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</si>
  <si>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</si>
  <si>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</si>
  <si>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</si>
  <si>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</si>
  <si>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</si>
  <si>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</si>
  <si>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</si>
  <si>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</si>
  <si>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</si>
  <si>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</si>
  <si>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</si>
  <si>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</si>
  <si>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</si>
  <si>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</si>
  <si>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</si>
  <si>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</si>
  <si>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</si>
  <si>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</si>
  <si>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</si>
  <si>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</si>
  <si>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</si>
  <si>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</si>
  <si>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</si>
  <si>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</si>
  <si>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</si>
  <si>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</si>
  <si>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</si>
  <si>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</si>
  <si>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</si>
  <si>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</si>
  <si>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</si>
  <si>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</si>
  <si>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</si>
  <si>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</si>
  <si>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</si>
  <si>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</si>
  <si>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</si>
  <si>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</si>
  <si>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</si>
  <si>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</si>
  <si>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</si>
  <si>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</si>
  <si>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</si>
  <si>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</si>
  <si>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</si>
  <si>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</si>
  <si>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</si>
  <si>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</si>
  <si>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</si>
  <si>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</si>
  <si>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</si>
  <si>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</si>
  <si>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</si>
  <si>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</si>
  <si>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</si>
  <si>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</si>
  <si>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</si>
  <si>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</si>
  <si>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</si>
  <si>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</si>
  <si>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</si>
  <si>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</si>
  <si>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</si>
  <si>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</si>
  <si>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</si>
  <si>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</si>
  <si>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</si>
  <si>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</si>
  <si>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</si>
  <si>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</si>
  <si>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</si>
  <si>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</si>
  <si>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</si>
  <si>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</si>
  <si>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</si>
  <si>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</si>
  <si>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</si>
  <si>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</si>
  <si>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</si>
  <si>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</si>
  <si>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</si>
  <si>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</si>
  <si>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</si>
  <si>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</si>
  <si>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</si>
  <si>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</si>
  <si>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</si>
  <si>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</si>
  <si>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</si>
  <si>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</si>
  <si>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</si>
  <si>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</si>
  <si>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</si>
  <si>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</si>
  <si>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</si>
  <si>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</si>
  <si>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</si>
  <si>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</si>
  <si>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</si>
  <si>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</si>
  <si>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</si>
  <si>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</si>
  <si>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</si>
  <si>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</si>
  <si>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</si>
  <si>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</si>
  <si>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</si>
  <si>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</si>
  <si>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</si>
  <si>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</si>
  <si>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</si>
  <si>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</si>
  <si>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</si>
  <si>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</si>
  <si>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</si>
  <si>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</si>
  <si>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</si>
  <si>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</si>
  <si>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</si>
  <si>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</si>
  <si>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</si>
  <si>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</si>
  <si>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</si>
  <si>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</si>
  <si>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</si>
  <si>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</si>
  <si>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</si>
  <si>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</si>
  <si>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</si>
  <si>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</si>
  <si>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</si>
  <si>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</si>
  <si>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</si>
  <si>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</si>
  <si>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</si>
  <si>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</si>
  <si>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</si>
  <si>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</si>
  <si>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</si>
  <si>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</si>
  <si>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</si>
  <si>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</si>
  <si>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</si>
  <si>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</si>
  <si>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</si>
  <si>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</si>
  <si>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</si>
  <si>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</si>
  <si>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</si>
  <si>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</si>
  <si>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</si>
  <si>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</si>
  <si>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</si>
  <si>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</si>
  <si>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</si>
  <si>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</si>
  <si>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</si>
  <si>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</si>
  <si>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</si>
  <si>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</si>
  <si>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</si>
  <si>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</si>
  <si>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</si>
  <si>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</si>
  <si>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</si>
  <si>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</si>
  <si>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</si>
  <si>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</si>
  <si>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</si>
  <si>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</si>
  <si>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</si>
  <si>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</si>
  <si>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</si>
  <si>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</si>
  <si>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</si>
  <si>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</si>
  <si>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</si>
  <si>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</si>
  <si>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</si>
  <si>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</si>
  <si>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</si>
  <si>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</si>
  <si>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</si>
  <si>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</si>
  <si>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</si>
  <si>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</si>
  <si>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</si>
  <si>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</si>
  <si>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</si>
  <si>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</si>
  <si>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</si>
  <si>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</si>
  <si>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</si>
  <si>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</si>
  <si>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</si>
  <si>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</si>
  <si>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</si>
  <si>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</si>
  <si>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</si>
  <si>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</si>
  <si>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</si>
  <si>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</si>
  <si>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</si>
  <si>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</si>
  <si>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</si>
  <si>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</si>
  <si>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</si>
  <si>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</si>
  <si>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</si>
  <si>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</si>
  <si>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</si>
  <si>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</si>
  <si>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</si>
  <si>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</si>
  <si>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</si>
  <si>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</si>
  <si>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</si>
  <si>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</si>
  <si>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</si>
  <si>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</si>
  <si>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</si>
  <si>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</si>
  <si>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</si>
  <si>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</si>
  <si>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</si>
  <si>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</si>
  <si>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</si>
  <si>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</si>
  <si>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</si>
  <si>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</si>
  <si>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</si>
  <si>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</si>
  <si>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600100.SH</t>
    <phoneticPr fontId="18" type="noConversion"/>
  </si>
  <si>
    <t>同方股份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</si>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</sst>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7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  <xf numFmtId="0" fontId="14" fillId="39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60" fillId="35" borderId="0" xfId="0" applyFont="1" applyFill="1" applyAlignment="1">
      <alignment horizontal="center" vertical="center"/>
    </xf>
    <xf numFmtId="0" fontId="14" fillId="39" borderId="0" xfId="0" applyFont="1" applyFill="1" applyAlignment="1">
      <alignment horizontal="center"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ifdiv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30"/>
  <sheetViews>
    <sheetView tabSelected="1" zoomScale="80" zoomScaleNormal="80" workbookViewId="0">
      <selection activeCell="J13" sqref="J13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3.10937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4.88671875" customWidth="1"/>
    <col min="13" max="13" width="22.44140625" customWidth="1"/>
    <col min="14" max="14" width="15.5546875" customWidth="1"/>
    <col min="15" max="15" width="13.77734375" customWidth="1"/>
    <col min="16" max="16" width="11.33203125" customWidth="1"/>
  </cols>
  <sheetData>
    <row r="3" spans="1:16" x14ac:dyDescent="0.25">
      <c r="A3" s="2" t="s">
        <v>113</v>
      </c>
    </row>
    <row r="4" spans="1:16" x14ac:dyDescent="0.2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/>
      <c r="I4" s="8" t="s">
        <v>119</v>
      </c>
      <c r="J4" s="8" t="s">
        <v>120</v>
      </c>
      <c r="K4" s="8" t="s">
        <v>121</v>
      </c>
      <c r="L4" s="8" t="s">
        <v>843</v>
      </c>
      <c r="M4" s="8" t="s">
        <v>846</v>
      </c>
      <c r="N4" s="8" t="s">
        <v>847</v>
      </c>
      <c r="O4" s="8" t="s">
        <v>848</v>
      </c>
      <c r="P4" s="8" t="s">
        <v>851</v>
      </c>
    </row>
    <row r="5" spans="1:16" ht="15.6" x14ac:dyDescent="0.25">
      <c r="A5" s="40" t="s">
        <v>844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  <c r="L5" s="8" t="str">
        <f>[1]!s_div_ifdiv(A5,"2017/06/30")</f>
        <v>否</v>
      </c>
      <c r="M5" s="69">
        <f>[1]!s_div_recorddate(A5,"2017/6/30")</f>
        <v>0</v>
      </c>
      <c r="N5" s="69">
        <f>[1]!s_div_exdate(A5,"2017/06/30")</f>
        <v>0</v>
      </c>
      <c r="O5" s="8" t="str">
        <f>[1]!s_div_ifdiv(A5,"2016/06/30")</f>
        <v>否</v>
      </c>
    </row>
    <row r="6" spans="1:16" x14ac:dyDescent="0.25">
      <c r="A6" s="1" t="s">
        <v>106</v>
      </c>
      <c r="F6" s="2">
        <f>SUM(F1:F5)</f>
        <v>1.0547</v>
      </c>
      <c r="I6" s="8"/>
      <c r="J6" s="8"/>
      <c r="K6" s="8"/>
      <c r="L6" s="8"/>
    </row>
    <row r="7" spans="1:16" x14ac:dyDescent="0.25">
      <c r="I7" s="8"/>
      <c r="J7" s="8"/>
      <c r="K7" s="8"/>
      <c r="L7" s="8"/>
    </row>
    <row r="8" spans="1:16" x14ac:dyDescent="0.25">
      <c r="I8" s="8"/>
      <c r="J8" s="8"/>
      <c r="K8" s="8"/>
      <c r="L8" s="8"/>
    </row>
    <row r="9" spans="1:16" x14ac:dyDescent="0.25">
      <c r="A9" s="2" t="s">
        <v>104</v>
      </c>
      <c r="I9" s="8"/>
      <c r="J9" s="8"/>
      <c r="K9" s="8"/>
      <c r="L9" s="8"/>
    </row>
    <row r="10" spans="1:16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  <c r="L10" s="8"/>
    </row>
    <row r="11" spans="1:16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  <c r="L11" s="8" t="str">
        <f>[1]!s_div_ifdiv(A11,"2017/06/30")</f>
        <v>否</v>
      </c>
      <c r="M11" s="69">
        <f>[1]!s_div_recorddate(A11,"2017/6/30")</f>
        <v>0</v>
      </c>
      <c r="N11" s="69">
        <f>[1]!s_div_exdate(A11,"2017/06/30")</f>
        <v>0</v>
      </c>
      <c r="O11" s="8" t="str">
        <f>[1]!s_div_ifdiv(A11,"2016/06/30")</f>
        <v>否</v>
      </c>
    </row>
    <row r="12" spans="1:16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8" t="str">
        <f>[1]!s_div_ifdiv(A12,"2017/06/30")</f>
        <v>否</v>
      </c>
      <c r="M12" s="69">
        <f>[1]!s_div_recorddate(A12,"2017/6/30")</f>
        <v>0</v>
      </c>
      <c r="N12" s="69">
        <f>[1]!s_div_exdate(A12,"2017/06/30")</f>
        <v>0</v>
      </c>
      <c r="O12" s="8" t="str">
        <f>[1]!s_div_ifdiv(A12,"2016/06/30")</f>
        <v>否</v>
      </c>
    </row>
    <row r="13" spans="1:16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38"/>
    </row>
    <row r="14" spans="1:16" x14ac:dyDescent="0.25">
      <c r="I14" s="8"/>
      <c r="J14" s="8"/>
      <c r="K14" s="8"/>
      <c r="L14" s="38"/>
    </row>
    <row r="15" spans="1:16" x14ac:dyDescent="0.25">
      <c r="A15" s="2" t="s">
        <v>105</v>
      </c>
      <c r="I15" s="8"/>
      <c r="J15" s="8"/>
      <c r="K15" s="8"/>
      <c r="L15" s="8"/>
    </row>
    <row r="16" spans="1:16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  <c r="L16" s="8"/>
    </row>
    <row r="17" spans="1:15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  <c r="L17" s="8" t="str">
        <f>[1]!s_div_ifdiv(A17,"2017/06/30")</f>
        <v>否</v>
      </c>
      <c r="M17" s="69">
        <f>[1]!s_div_recorddate(A17,"2017/6/30")</f>
        <v>0</v>
      </c>
      <c r="N17" s="69">
        <f>[1]!s_div_exdate(A17,"2017/06/30")</f>
        <v>0</v>
      </c>
      <c r="O17" s="8" t="str">
        <f>[1]!s_div_ifdiv(A17,"2016/06/30")</f>
        <v>否</v>
      </c>
    </row>
    <row r="18" spans="1:15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  <c r="L18" s="8" t="str">
        <f>[1]!s_div_ifdiv(A18,"2017/06/30")</f>
        <v>否</v>
      </c>
      <c r="M18" s="69">
        <f>[1]!s_div_recorddate(A18,"2017/6/30")</f>
        <v>0</v>
      </c>
      <c r="N18" s="69">
        <f>[1]!s_div_exdate(A18,"2017/06/30")</f>
        <v>0</v>
      </c>
      <c r="O18" s="8" t="str">
        <f>[1]!s_div_ifdiv(A18,"2016/06/30")</f>
        <v>否</v>
      </c>
    </row>
    <row r="19" spans="1:15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  <c r="L19" s="8" t="str">
        <f>[1]!s_div_ifdiv(A19,"2017/06/30")</f>
        <v>否</v>
      </c>
      <c r="M19" s="69">
        <f>[1]!s_div_recorddate(A19,"2017/6/30")</f>
        <v>0</v>
      </c>
      <c r="N19" s="69">
        <f>[1]!s_div_exdate(A19,"2017/06/30")</f>
        <v>0</v>
      </c>
      <c r="O19" s="8" t="str">
        <f>[1]!s_div_ifdiv(A19,"2016/06/30")</f>
        <v>否</v>
      </c>
    </row>
    <row r="20" spans="1:15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  <c r="L20" s="8" t="str">
        <f>[1]!s_div_ifdiv(A20,"2017/06/30")</f>
        <v>否</v>
      </c>
      <c r="M20" s="69">
        <f>[1]!s_div_recorddate(A20,"2017/6/30")</f>
        <v>0</v>
      </c>
      <c r="N20" s="69">
        <f>[1]!s_div_exdate(A20,"2017/06/30")</f>
        <v>0</v>
      </c>
      <c r="O20" s="8" t="str">
        <f>[1]!s_div_ifdiv(A20,"2016/06/30")</f>
        <v>否</v>
      </c>
    </row>
    <row r="21" spans="1:15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  <c r="L21" s="8" t="str">
        <f>[1]!s_div_ifdiv(A21,"2017/06/30")</f>
        <v>否</v>
      </c>
      <c r="M21" s="69">
        <f>[1]!s_div_recorddate(A21,"2017/6/30")</f>
        <v>0</v>
      </c>
      <c r="N21" s="69">
        <f>[1]!s_div_exdate(A21,"2017/06/30")</f>
        <v>0</v>
      </c>
      <c r="O21" s="8" t="str">
        <f>[1]!s_div_ifdiv(A21,"2016/06/30")</f>
        <v>否</v>
      </c>
    </row>
    <row r="22" spans="1:15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  <c r="L22" s="8" t="str">
        <f>[1]!s_div_ifdiv(A22,"2017/06/30")</f>
        <v>否</v>
      </c>
      <c r="M22" s="69">
        <f>[1]!s_div_recorddate(A22,"2017/6/30")</f>
        <v>0</v>
      </c>
      <c r="N22" s="69">
        <f>[1]!s_div_exdate(A22,"2017/06/30")</f>
        <v>0</v>
      </c>
      <c r="O22" s="8" t="str">
        <f>[1]!s_div_ifdiv(A22,"2016/06/30")</f>
        <v>否</v>
      </c>
    </row>
    <row r="23" spans="1:15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  <c r="L23" s="8" t="str">
        <f>[1]!s_div_ifdiv(A23,"2017/06/30")</f>
        <v>否</v>
      </c>
      <c r="M23" s="69">
        <f>[1]!s_div_recorddate(A23,"2017/6/30")</f>
        <v>0</v>
      </c>
      <c r="N23" s="69">
        <f>[1]!s_div_exdate(A23,"2017/06/30")</f>
        <v>0</v>
      </c>
      <c r="O23" s="8" t="str">
        <f>[1]!s_div_ifdiv(A23,"2016/06/30")</f>
        <v>否</v>
      </c>
    </row>
    <row r="24" spans="1:15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  <c r="L24" s="8" t="str">
        <f>[1]!s_div_ifdiv(A24,"2017/06/30")</f>
        <v>否</v>
      </c>
      <c r="M24" s="69">
        <f>[1]!s_div_recorddate(A24,"2017/6/30")</f>
        <v>0</v>
      </c>
      <c r="N24" s="69">
        <f>[1]!s_div_exdate(A24,"2017/06/30")</f>
        <v>0</v>
      </c>
      <c r="O24" s="8" t="str">
        <f>[1]!s_div_ifdiv(A24,"2016/06/30")</f>
        <v>否</v>
      </c>
    </row>
    <row r="25" spans="1:15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  <c r="L25" s="8" t="str">
        <f>[1]!s_div_ifdiv(A25,"2017/06/30")</f>
        <v>否</v>
      </c>
      <c r="M25" s="69">
        <f>[1]!s_div_recorddate(A25,"2017/6/30")</f>
        <v>0</v>
      </c>
      <c r="N25" s="69">
        <f>[1]!s_div_exdate(A25,"2017/06/30")</f>
        <v>0</v>
      </c>
      <c r="O25" s="8" t="str">
        <f>[1]!s_div_ifdiv(A25,"2016/06/30")</f>
        <v>否</v>
      </c>
    </row>
    <row r="26" spans="1:15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  <c r="L26" s="8" t="str">
        <f>[1]!s_div_ifdiv(A26,"2017/06/30")</f>
        <v>否</v>
      </c>
      <c r="M26" s="69">
        <f>[1]!s_div_recorddate(A26,"2017/6/30")</f>
        <v>0</v>
      </c>
      <c r="N26" s="69">
        <f>[1]!s_div_exdate(A26,"2017/06/30")</f>
        <v>0</v>
      </c>
      <c r="O26" s="8" t="str">
        <f>[1]!s_div_ifdiv(A26,"2016/06/30")</f>
        <v>否</v>
      </c>
    </row>
    <row r="27" spans="1:15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  <c r="L27" s="8" t="str">
        <f>[1]!s_div_ifdiv(A27,"2017/06/30")</f>
        <v>否</v>
      </c>
      <c r="M27" s="69">
        <f>[1]!s_div_recorddate(A27,"2017/6/30")</f>
        <v>0</v>
      </c>
      <c r="N27" s="69">
        <f>[1]!s_div_exdate(A27,"2017/06/30")</f>
        <v>0</v>
      </c>
      <c r="O27" s="8" t="str">
        <f>[1]!s_div_ifdiv(A27,"2016/06/30")</f>
        <v>否</v>
      </c>
    </row>
    <row r="28" spans="1:15" x14ac:dyDescent="0.25">
      <c r="A28" s="1" t="s">
        <v>106</v>
      </c>
      <c r="F28" s="2">
        <f>SUM(F17:F27)</f>
        <v>16.238</v>
      </c>
      <c r="I28" s="8"/>
      <c r="J28" s="8"/>
      <c r="K28" s="8"/>
      <c r="L28" s="8"/>
    </row>
    <row r="29" spans="1:15" x14ac:dyDescent="0.25">
      <c r="A29" s="1"/>
      <c r="F29" s="3"/>
      <c r="I29" s="8"/>
      <c r="J29" s="8"/>
      <c r="K29" s="8"/>
      <c r="L29" s="8"/>
    </row>
    <row r="30" spans="1:15" x14ac:dyDescent="0.25">
      <c r="A30" s="2" t="s">
        <v>107</v>
      </c>
      <c r="F30" s="3"/>
      <c r="I30" s="8"/>
      <c r="J30" s="8"/>
      <c r="K30" s="8"/>
      <c r="L30" s="8"/>
    </row>
    <row r="31" spans="1:15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  <c r="L31" s="8"/>
    </row>
    <row r="32" spans="1:15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8" t="s">
        <v>114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  <c r="L32" s="70" t="str">
        <f>[1]!s_div_ifdiv(A32,"2017/06/30")</f>
        <v>是</v>
      </c>
      <c r="M32" s="69" t="str">
        <f>[1]!s_div_recorddate(A32,"2017/6/30")</f>
        <v>2017-09-14</v>
      </c>
      <c r="N32" s="69" t="str">
        <f>[1]!s_div_exdate(A32,"2017/06/30")</f>
        <v>2017-09-15</v>
      </c>
      <c r="O32" s="70" t="str">
        <f>[1]!s_div_ifdiv(A32,"2016/06/30")</f>
        <v>是</v>
      </c>
    </row>
    <row r="33" spans="1:15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8" t="s">
        <v>114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  <c r="L33" s="8" t="str">
        <f>[1]!s_div_ifdiv(A33,"2017/06/30")</f>
        <v>否</v>
      </c>
      <c r="M33" s="69">
        <f>[1]!s_div_recorddate(A33,"2017/6/30")</f>
        <v>0</v>
      </c>
      <c r="N33" s="69">
        <f>[1]!s_div_exdate(A33,"2017/06/30")</f>
        <v>0</v>
      </c>
      <c r="O33" s="8" t="str">
        <f>[1]!s_div_ifdiv(A33,"2016/06/30")</f>
        <v>否</v>
      </c>
    </row>
    <row r="34" spans="1:15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8" t="s">
        <v>114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  <c r="L34" s="8" t="str">
        <f>[1]!s_div_ifdiv(A34,"2017/06/30")</f>
        <v>否</v>
      </c>
      <c r="M34" s="69">
        <f>[1]!s_div_recorddate(A34,"2017/6/30")</f>
        <v>0</v>
      </c>
      <c r="N34" s="69">
        <f>[1]!s_div_exdate(A34,"2017/06/30")</f>
        <v>0</v>
      </c>
      <c r="O34" s="8" t="str">
        <f>[1]!s_div_ifdiv(A34,"2016/06/30")</f>
        <v>否</v>
      </c>
    </row>
    <row r="35" spans="1:15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8" t="s">
        <v>114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  <c r="L35" s="8" t="str">
        <f>[1]!s_div_ifdiv(A35,"2017/06/30")</f>
        <v>否</v>
      </c>
      <c r="M35" s="69">
        <f>[1]!s_div_recorddate(A35,"2017/6/30")</f>
        <v>0</v>
      </c>
      <c r="N35" s="69">
        <f>[1]!s_div_exdate(A35,"2017/06/30")</f>
        <v>0</v>
      </c>
      <c r="O35" s="8" t="str">
        <f>[1]!s_div_ifdiv(A35,"2016/06/30")</f>
        <v>否</v>
      </c>
    </row>
    <row r="36" spans="1:15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8" t="s">
        <v>114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  <c r="L36" s="8" t="str">
        <f>[1]!s_div_ifdiv(A36,"2017/06/30")</f>
        <v>否</v>
      </c>
      <c r="M36" s="69">
        <f>[1]!s_div_recorddate(A36,"2017/6/30")</f>
        <v>0</v>
      </c>
      <c r="N36" s="69">
        <f>[1]!s_div_exdate(A36,"2017/06/30")</f>
        <v>0</v>
      </c>
      <c r="O36" s="8" t="str">
        <f>[1]!s_div_ifdiv(A36,"2016/06/30")</f>
        <v>否</v>
      </c>
    </row>
    <row r="37" spans="1:15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8" t="s">
        <v>114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  <c r="L37" s="8" t="str">
        <f>[1]!s_div_ifdiv(A37,"2017/06/30")</f>
        <v>否</v>
      </c>
      <c r="M37" s="69">
        <f>[1]!s_div_recorddate(A37,"2017/6/30")</f>
        <v>0</v>
      </c>
      <c r="N37" s="69">
        <f>[1]!s_div_exdate(A37,"2017/06/30")</f>
        <v>0</v>
      </c>
      <c r="O37" s="8" t="str">
        <f>[1]!s_div_ifdiv(A37,"2016/06/30")</f>
        <v>否</v>
      </c>
    </row>
    <row r="38" spans="1:15" s="61" customFormat="1" x14ac:dyDescent="0.25">
      <c r="A38" s="40" t="s">
        <v>834</v>
      </c>
      <c r="B38" s="40" t="s">
        <v>835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8" t="s">
        <v>114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  <c r="L38" s="8" t="str">
        <f>[1]!s_div_ifdiv(A38,"2017/06/30")</f>
        <v>否</v>
      </c>
      <c r="M38" s="69">
        <f>[1]!s_div_recorddate(A38,"2017/6/30")</f>
        <v>0</v>
      </c>
      <c r="N38" s="69">
        <f>[1]!s_div_exdate(A38,"2017/06/30")</f>
        <v>0</v>
      </c>
      <c r="O38" s="8" t="str">
        <f>[1]!s_div_ifdiv(A38,"2016/06/30")</f>
        <v>否</v>
      </c>
    </row>
    <row r="39" spans="1:15" s="61" customFormat="1" x14ac:dyDescent="0.25">
      <c r="A39" s="40" t="s">
        <v>832</v>
      </c>
      <c r="B39" s="40" t="s">
        <v>833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8" t="s">
        <v>114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  <c r="L39" s="8" t="str">
        <f>[1]!s_div_ifdiv(A39,"2017/06/30")</f>
        <v>否</v>
      </c>
      <c r="M39" s="69">
        <f>[1]!s_div_recorddate(A39,"2017/6/30")</f>
        <v>0</v>
      </c>
      <c r="N39" s="69">
        <f>[1]!s_div_exdate(A39,"2017/06/30")</f>
        <v>0</v>
      </c>
      <c r="O39" s="8" t="str">
        <f>[1]!s_div_ifdiv(A39,"2016/06/30")</f>
        <v>否</v>
      </c>
    </row>
    <row r="40" spans="1:15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8" t="s">
        <v>114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  <c r="L40" s="70" t="str">
        <f>[1]!s_div_ifdiv(A40,"2017/06/30")</f>
        <v>是</v>
      </c>
      <c r="M40" s="69" t="str">
        <f>[1]!s_div_recorddate(A40,"2017/6/30")</f>
        <v>2017-09-25</v>
      </c>
      <c r="N40" s="69" t="str">
        <f>[1]!s_div_exdate(A40,"2017/06/30")</f>
        <v>2017-09-26</v>
      </c>
      <c r="O40" s="70" t="str">
        <f>[1]!s_div_ifdiv(A40,"2016/06/30")</f>
        <v>是</v>
      </c>
    </row>
    <row r="41" spans="1:15" s="61" customFormat="1" x14ac:dyDescent="0.25">
      <c r="A41" s="41" t="s">
        <v>836</v>
      </c>
      <c r="B41" s="41" t="s">
        <v>837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8" t="s">
        <v>114</v>
      </c>
      <c r="H41" s="41"/>
      <c r="I41" s="48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  <c r="L41" s="8" t="str">
        <f>[1]!s_div_ifdiv(A41,"2017/06/30")</f>
        <v>否</v>
      </c>
      <c r="M41" s="69">
        <f>[1]!s_div_recorddate(A41,"2017/6/30")</f>
        <v>0</v>
      </c>
      <c r="N41" s="69">
        <f>[1]!s_div_exdate(A41,"2017/06/30")</f>
        <v>0</v>
      </c>
      <c r="O41" s="8" t="str">
        <f>[1]!s_div_ifdiv(A41,"2016/06/30")</f>
        <v>否</v>
      </c>
    </row>
    <row r="42" spans="1:15" s="61" customFormat="1" x14ac:dyDescent="0.25">
      <c r="A42" s="41" t="s">
        <v>838</v>
      </c>
      <c r="B42" s="41" t="s">
        <v>839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8" t="s">
        <v>114</v>
      </c>
      <c r="H42" s="41"/>
      <c r="I42" s="48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  <c r="L42" s="8" t="str">
        <f>[1]!s_div_ifdiv(A42,"2017/06/30")</f>
        <v>否</v>
      </c>
      <c r="M42" s="69">
        <f>[1]!s_div_recorddate(A42,"2017/6/30")</f>
        <v>0</v>
      </c>
      <c r="N42" s="69">
        <f>[1]!s_div_exdate(A42,"2017/06/30")</f>
        <v>0</v>
      </c>
      <c r="O42" s="8" t="str">
        <f>[1]!s_div_ifdiv(A42,"2016/06/30")</f>
        <v>否</v>
      </c>
    </row>
    <row r="43" spans="1:15" s="61" customFormat="1" x14ac:dyDescent="0.25">
      <c r="A43" s="41" t="s">
        <v>840</v>
      </c>
      <c r="B43" s="41" t="s">
        <v>841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8" t="s">
        <v>114</v>
      </c>
      <c r="H43" s="41"/>
      <c r="I43" s="48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  <c r="L43" s="8" t="str">
        <f>[1]!s_div_ifdiv(A43,"2017/06/30")</f>
        <v>否</v>
      </c>
      <c r="M43" s="69">
        <f>[1]!s_div_recorddate(A43,"2017/6/30")</f>
        <v>0</v>
      </c>
      <c r="N43" s="69">
        <f>[1]!s_div_exdate(A43,"2017/06/30")</f>
        <v>0</v>
      </c>
      <c r="O43" s="8" t="str">
        <f>[1]!s_div_ifdiv(A43,"2016/06/30")</f>
        <v>否</v>
      </c>
    </row>
    <row r="44" spans="1:15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8" t="s">
        <v>114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  <c r="L44" s="70" t="str">
        <f>[1]!s_div_ifdiv(A44,"2017/06/30")</f>
        <v>是</v>
      </c>
      <c r="M44" s="69" t="str">
        <f>[1]!s_div_recorddate(A44,"2017/6/30")</f>
        <v>2017-09-01</v>
      </c>
      <c r="N44" s="69" t="str">
        <f>[1]!s_div_exdate(A44,"2017/06/30")</f>
        <v>2017-09-04</v>
      </c>
      <c r="O44" s="70" t="str">
        <f>[1]!s_div_ifdiv(A44,"2016/06/30")</f>
        <v>是</v>
      </c>
    </row>
    <row r="45" spans="1:15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8" t="s">
        <v>114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  <c r="L45" s="8" t="str">
        <f>[1]!s_div_ifdiv(A45,"2017/06/30")</f>
        <v>否</v>
      </c>
      <c r="M45" s="69">
        <f>[1]!s_div_recorddate(A45,"2017/6/30")</f>
        <v>0</v>
      </c>
      <c r="N45" s="69">
        <f>[1]!s_div_exdate(A45,"2017/06/30")</f>
        <v>0</v>
      </c>
      <c r="O45" s="8" t="str">
        <f>[1]!s_div_ifdiv(A45,"2016/06/30")</f>
        <v>否</v>
      </c>
    </row>
    <row r="46" spans="1:15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8" t="s">
        <v>114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  <c r="L46" s="8" t="str">
        <f>[1]!s_div_ifdiv(A46,"2017/06/30")</f>
        <v>否</v>
      </c>
      <c r="M46" s="69">
        <f>[1]!s_div_recorddate(A46,"2017/6/30")</f>
        <v>0</v>
      </c>
      <c r="N46" s="69">
        <f>[1]!s_div_exdate(A46,"2017/06/30")</f>
        <v>0</v>
      </c>
      <c r="O46" s="8" t="str">
        <f>[1]!s_div_ifdiv(A46,"2016/06/30")</f>
        <v>否</v>
      </c>
    </row>
    <row r="47" spans="1:15" s="61" customFormat="1" x14ac:dyDescent="0.2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8" t="s">
        <v>114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  <c r="L47" s="8" t="str">
        <f>[1]!s_div_ifdiv(A47,"2017/06/30")</f>
        <v>否</v>
      </c>
      <c r="M47" s="69">
        <f>[1]!s_div_recorddate(A47,"2017/6/30")</f>
        <v>0</v>
      </c>
      <c r="N47" s="69">
        <f>[1]!s_div_exdate(A47,"2017/06/30")</f>
        <v>0</v>
      </c>
      <c r="O47" s="8" t="str">
        <f>[1]!s_div_ifdiv(A47,"2016/06/30")</f>
        <v>否</v>
      </c>
    </row>
    <row r="48" spans="1:15" s="61" customFormat="1" x14ac:dyDescent="0.2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8" t="s">
        <v>114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  <c r="L48" s="8" t="str">
        <f>[1]!s_div_ifdiv(A48,"2017/06/30")</f>
        <v>否</v>
      </c>
      <c r="M48" s="69">
        <f>[1]!s_div_recorddate(A48,"2017/6/30")</f>
        <v>0</v>
      </c>
      <c r="N48" s="69">
        <f>[1]!s_div_exdate(A48,"2017/06/30")</f>
        <v>0</v>
      </c>
      <c r="O48" s="8" t="str">
        <f>[1]!s_div_ifdiv(A48,"2016/06/30")</f>
        <v>否</v>
      </c>
    </row>
    <row r="49" spans="1:15" s="61" customFormat="1" x14ac:dyDescent="0.25">
      <c r="A49" s="41" t="s">
        <v>58</v>
      </c>
      <c r="B49" s="41" t="s">
        <v>59</v>
      </c>
      <c r="C49" s="41">
        <v>20170718</v>
      </c>
      <c r="D49" s="41">
        <v>20170719</v>
      </c>
      <c r="E49" s="41">
        <v>0.16</v>
      </c>
      <c r="F49" s="41">
        <v>0.42698999999999998</v>
      </c>
      <c r="G49" s="48" t="s">
        <v>114</v>
      </c>
      <c r="H49" s="41"/>
      <c r="I49" s="53" t="str">
        <f>[1]!s_div_progress(A49,"20161231")</f>
        <v>实施</v>
      </c>
      <c r="J49" s="41" t="str">
        <f>[1]!s_div_recorddate(A49,"2016/12/31")</f>
        <v>2017-07-18</v>
      </c>
      <c r="K49" s="41" t="str">
        <f>[1]!s_div_exdate(A49,"2016/12/31")</f>
        <v>2017-07-19</v>
      </c>
      <c r="L49" s="8" t="str">
        <f>[1]!s_div_ifdiv(A49,"2017/06/30")</f>
        <v>否</v>
      </c>
      <c r="M49" s="69">
        <f>[1]!s_div_recorddate(A49,"2017/6/30")</f>
        <v>0</v>
      </c>
      <c r="N49" s="69">
        <f>[1]!s_div_exdate(A49,"2017/06/30")</f>
        <v>0</v>
      </c>
      <c r="O49" s="8" t="str">
        <f>[1]!s_div_ifdiv(A49,"2016/06/30")</f>
        <v>否</v>
      </c>
    </row>
    <row r="50" spans="1:15" s="11" customFormat="1" x14ac:dyDescent="0.25">
      <c r="A50" s="40" t="s">
        <v>88</v>
      </c>
      <c r="B50" s="41" t="s">
        <v>89</v>
      </c>
      <c r="C50" s="41">
        <v>20170517</v>
      </c>
      <c r="D50" s="41">
        <v>20170518</v>
      </c>
      <c r="E50" s="41">
        <v>0.2</v>
      </c>
      <c r="F50" s="41">
        <v>0.2316</v>
      </c>
      <c r="G50" s="48" t="s">
        <v>114</v>
      </c>
      <c r="H50" s="67"/>
      <c r="I50" s="53" t="str">
        <f>[1]!s_div_progress(A50,"20161231")</f>
        <v>实施</v>
      </c>
      <c r="J50" s="48" t="str">
        <f>[1]!s_div_recorddate(A50,"2016/12/31")</f>
        <v>2017-07-18</v>
      </c>
      <c r="K50" s="48" t="str">
        <f>[1]!s_div_exdate(A50,"2016/12/31")</f>
        <v>2017-07-19</v>
      </c>
      <c r="L50" s="8" t="str">
        <f>[1]!s_div_ifdiv(A50,"2017/06/30")</f>
        <v>否</v>
      </c>
      <c r="M50" s="69">
        <f>[1]!s_div_recorddate(A50,"2017/6/30")</f>
        <v>0</v>
      </c>
      <c r="N50" s="69">
        <f>[1]!s_div_exdate(A50,"2017/06/30")</f>
        <v>0</v>
      </c>
      <c r="O50" s="8" t="str">
        <f>[1]!s_div_ifdiv(A50,"2016/06/30")</f>
        <v>否</v>
      </c>
    </row>
    <row r="51" spans="1:15" s="61" customFormat="1" ht="15.6" x14ac:dyDescent="0.25">
      <c r="A51" s="40" t="s">
        <v>10</v>
      </c>
      <c r="B51" s="41" t="s">
        <v>11</v>
      </c>
      <c r="C51" s="41">
        <v>20170623</v>
      </c>
      <c r="D51" s="41">
        <v>20170626</v>
      </c>
      <c r="E51" s="41">
        <v>0.17</v>
      </c>
      <c r="F51" s="41">
        <v>1.0262</v>
      </c>
      <c r="G51" s="48" t="s">
        <v>114</v>
      </c>
      <c r="H51" s="42"/>
      <c r="I51" s="53" t="str">
        <f>[1]!s_div_progress(A51,"20161231")</f>
        <v>实施</v>
      </c>
      <c r="J51" s="43" t="str">
        <f>[1]!s_div_recorddate(A51,"2016/12/31")</f>
        <v>2017-07-18</v>
      </c>
      <c r="K51" s="43" t="str">
        <f>[1]!s_div_exdate(A51,"2016/12/31")</f>
        <v>2017-07-19</v>
      </c>
      <c r="L51" s="70" t="str">
        <f>[1]!s_div_ifdiv(A51,"2017/06/30")</f>
        <v>是</v>
      </c>
      <c r="M51" s="69" t="str">
        <f>[1]!s_div_recorddate(A51,"2017/6/30")</f>
        <v>2017-09-19</v>
      </c>
      <c r="N51" s="69" t="str">
        <f>[1]!s_div_exdate(A51,"2017/06/30")</f>
        <v>2017-09-20</v>
      </c>
      <c r="O51" s="70" t="str">
        <f>[1]!s_div_ifdiv(A51,"2016/06/30")</f>
        <v>是</v>
      </c>
    </row>
    <row r="52" spans="1:15" s="61" customFormat="1" ht="15.6" x14ac:dyDescent="0.25">
      <c r="A52" s="40" t="s">
        <v>48</v>
      </c>
      <c r="B52" s="41" t="s">
        <v>49</v>
      </c>
      <c r="C52" s="41">
        <v>20170616</v>
      </c>
      <c r="D52" s="41">
        <v>20170619</v>
      </c>
      <c r="E52" s="41">
        <v>0.189</v>
      </c>
      <c r="F52" s="41">
        <v>0.25459999999999999</v>
      </c>
      <c r="G52" s="48" t="s">
        <v>114</v>
      </c>
      <c r="H52" s="42"/>
      <c r="I52" s="53" t="str">
        <f>[1]!s_div_progress(A52,"20161231")</f>
        <v>实施</v>
      </c>
      <c r="J52" s="48" t="str">
        <f>[1]!s_div_recorddate(A52,"2016/12/31")</f>
        <v>2017-07-20</v>
      </c>
      <c r="K52" s="48" t="str">
        <f>[1]!s_div_exdate(A52,"2016/12/31")</f>
        <v>2017-07-21</v>
      </c>
      <c r="L52" s="8" t="str">
        <f>[1]!s_div_ifdiv(A52,"2017/06/30")</f>
        <v>否</v>
      </c>
      <c r="M52" s="69">
        <f>[1]!s_div_recorddate(A52,"2017/6/30")</f>
        <v>0</v>
      </c>
      <c r="N52" s="69">
        <f>[1]!s_div_exdate(A52,"2017/06/30")</f>
        <v>0</v>
      </c>
      <c r="O52" s="70" t="str">
        <f>[1]!s_div_ifdiv(A52,"2016/06/30")</f>
        <v>是</v>
      </c>
    </row>
    <row r="53" spans="1:15" x14ac:dyDescent="0.25">
      <c r="A53" s="1" t="s">
        <v>106</v>
      </c>
      <c r="F53" s="2">
        <f>SUM(F32:F52)</f>
        <v>30.755963999999999</v>
      </c>
      <c r="I53" s="8"/>
      <c r="J53" s="8"/>
      <c r="K53" s="8"/>
    </row>
    <row r="54" spans="1:15" x14ac:dyDescent="0.25">
      <c r="I54" s="8"/>
      <c r="J54" s="8"/>
      <c r="K54" s="8"/>
    </row>
    <row r="55" spans="1:15" x14ac:dyDescent="0.25">
      <c r="A55" s="2" t="s">
        <v>108</v>
      </c>
      <c r="I55" s="8"/>
      <c r="J55" s="8"/>
      <c r="K55" s="8"/>
    </row>
    <row r="56" spans="1:15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I56" s="8"/>
      <c r="J56" s="8"/>
      <c r="K56" s="8"/>
    </row>
    <row r="57" spans="1:15" s="61" customFormat="1" x14ac:dyDescent="0.25">
      <c r="A57" s="41" t="s">
        <v>12</v>
      </c>
      <c r="B57" s="41" t="s">
        <v>13</v>
      </c>
      <c r="C57" s="41">
        <v>20170630</v>
      </c>
      <c r="D57" s="41">
        <v>20170631</v>
      </c>
      <c r="E57" s="41">
        <v>0.1</v>
      </c>
      <c r="F57" s="41">
        <v>0.18887799999999999</v>
      </c>
      <c r="G57" s="48" t="s">
        <v>114</v>
      </c>
      <c r="H57" s="41"/>
      <c r="I57" s="48" t="str">
        <f>[1]!s_div_progress(A57,"20161231")</f>
        <v>实施</v>
      </c>
      <c r="J57" s="41" t="str">
        <f>[1]!s_div_recorddate(A57,"2016/12/31")</f>
        <v>2017-07-25</v>
      </c>
      <c r="K57" s="41" t="str">
        <f>[1]!s_div_exdate(A57,"2016/12/31")</f>
        <v>2017-07-26</v>
      </c>
      <c r="L57" s="8" t="str">
        <f>[1]!s_div_ifdiv(A57,"2017/06/30")</f>
        <v>否</v>
      </c>
      <c r="M57" s="69">
        <f>[1]!s_div_recorddate(A57,"2017/6/30")</f>
        <v>0</v>
      </c>
      <c r="N57" s="69">
        <f>[1]!s_div_exdate(A57,"2017/06/30")</f>
        <v>0</v>
      </c>
      <c r="O57" s="8" t="str">
        <f>[1]!s_div_ifdiv(A57,"2016/06/30")</f>
        <v>否</v>
      </c>
    </row>
    <row r="58" spans="1:15" s="61" customFormat="1" x14ac:dyDescent="0.25">
      <c r="A58" s="40" t="s">
        <v>40</v>
      </c>
      <c r="B58" s="40" t="s">
        <v>41</v>
      </c>
      <c r="C58" s="40">
        <v>20170714</v>
      </c>
      <c r="D58" s="40">
        <v>20170717</v>
      </c>
      <c r="E58" s="40">
        <v>0.22</v>
      </c>
      <c r="F58" s="40">
        <v>1.1000000000000001</v>
      </c>
      <c r="G58" s="48" t="s">
        <v>114</v>
      </c>
      <c r="H58" s="40"/>
      <c r="I58" s="59" t="str">
        <f>[1]!s_div_progress(A58,"20161231")</f>
        <v>实施</v>
      </c>
      <c r="J58" s="40" t="str">
        <f>[1]!s_div_recorddate(A58,"2016/12/31")</f>
        <v>2017-07-26</v>
      </c>
      <c r="K58" s="40" t="str">
        <f>[1]!s_div_exdate(A58,"2016/12/31")</f>
        <v>2017-07-27</v>
      </c>
      <c r="L58" s="8" t="str">
        <f>[1]!s_div_ifdiv(A58,"2017/06/30")</f>
        <v>否</v>
      </c>
      <c r="M58" s="69">
        <f>[1]!s_div_recorddate(A58,"2017/6/30")</f>
        <v>0</v>
      </c>
      <c r="N58" s="69">
        <f>[1]!s_div_exdate(A58,"2017/06/30")</f>
        <v>0</v>
      </c>
      <c r="O58" s="8" t="str">
        <f>[1]!s_div_ifdiv(A58,"2016/06/30")</f>
        <v>否</v>
      </c>
    </row>
    <row r="59" spans="1:15" s="61" customFormat="1" x14ac:dyDescent="0.25">
      <c r="A59" s="40" t="s">
        <v>98</v>
      </c>
      <c r="B59" s="41" t="s">
        <v>99</v>
      </c>
      <c r="C59" s="41">
        <v>20170712</v>
      </c>
      <c r="D59" s="41">
        <v>20170713</v>
      </c>
      <c r="E59" s="41">
        <v>0.11</v>
      </c>
      <c r="F59" s="41">
        <v>0.28001500000000001</v>
      </c>
      <c r="G59" s="48" t="s">
        <v>114</v>
      </c>
      <c r="H59" s="41"/>
      <c r="I59" s="53" t="str">
        <f>[1]!s_div_progress(A59,"20161231")</f>
        <v>实施</v>
      </c>
      <c r="J59" s="48" t="str">
        <f>[1]!s_div_recorddate(A59,"2016/12/31")</f>
        <v>2017-07-26</v>
      </c>
      <c r="K59" s="48" t="str">
        <f>[1]!s_div_exdate(A59,"2016/12/31")</f>
        <v>2017-07-27</v>
      </c>
      <c r="L59" s="8" t="str">
        <f>[1]!s_div_ifdiv(A59,"2017/06/30")</f>
        <v>否</v>
      </c>
      <c r="M59" s="69">
        <f>[1]!s_div_recorddate(A59,"2017/6/30")</f>
        <v>0</v>
      </c>
      <c r="N59" s="69">
        <f>[1]!s_div_exdate(A59,"2017/06/30")</f>
        <v>0</v>
      </c>
      <c r="O59" s="8" t="str">
        <f>[1]!s_div_ifdiv(A59,"2016/06/30")</f>
        <v>否</v>
      </c>
    </row>
    <row r="60" spans="1:15" s="61" customFormat="1" x14ac:dyDescent="0.25">
      <c r="A60" s="40" t="s">
        <v>78</v>
      </c>
      <c r="B60" s="40" t="s">
        <v>79</v>
      </c>
      <c r="C60" s="40">
        <v>20170810</v>
      </c>
      <c r="D60" s="40">
        <v>20170811</v>
      </c>
      <c r="E60" s="40">
        <v>0.7</v>
      </c>
      <c r="F60" s="40">
        <v>1.3048999999999999</v>
      </c>
      <c r="G60" s="48" t="s">
        <v>114</v>
      </c>
      <c r="H60" s="40"/>
      <c r="I60" s="59" t="str">
        <f>[1]!s_div_progress(A60,"20161231")</f>
        <v>实施</v>
      </c>
      <c r="J60" s="40" t="str">
        <f>[1]!s_div_recorddate(A60,"2016/12/31")</f>
        <v>2017-08-01</v>
      </c>
      <c r="K60" s="40" t="str">
        <f>[1]!s_div_exdate(A60,"2016/12/31")</f>
        <v>2017-08-02</v>
      </c>
      <c r="L60" s="8" t="str">
        <f>[1]!s_div_ifdiv(A60,"2017/06/30")</f>
        <v>否</v>
      </c>
      <c r="M60" s="69">
        <f>[1]!s_div_recorddate(A60,"2017/6/30")</f>
        <v>0</v>
      </c>
      <c r="N60" s="69">
        <f>[1]!s_div_exdate(A60,"2017/06/30")</f>
        <v>0</v>
      </c>
      <c r="O60" s="8" t="str">
        <f>[1]!s_div_ifdiv(A60,"2016/06/30")</f>
        <v>否</v>
      </c>
    </row>
    <row r="61" spans="1:15" s="61" customFormat="1" x14ac:dyDescent="0.25">
      <c r="A61" s="41" t="s">
        <v>46</v>
      </c>
      <c r="B61" s="41" t="s">
        <v>47</v>
      </c>
      <c r="C61" s="41">
        <v>20170616</v>
      </c>
      <c r="D61" s="41">
        <v>20170619</v>
      </c>
      <c r="E61" s="41">
        <v>0.15</v>
      </c>
      <c r="F61" s="41">
        <v>0.279783</v>
      </c>
      <c r="G61" s="48" t="s">
        <v>114</v>
      </c>
      <c r="H61" s="41"/>
      <c r="I61" s="48" t="str">
        <f>[1]!s_div_progress(A61,"20161231")</f>
        <v>实施</v>
      </c>
      <c r="J61" s="41" t="str">
        <f>[1]!s_div_recorddate(A61,"2016/12/31")</f>
        <v>2017-08-01</v>
      </c>
      <c r="K61" s="41" t="str">
        <f>[1]!s_div_exdate(A61,"2016/12/31")</f>
        <v>2017-08-02</v>
      </c>
      <c r="L61" s="8" t="str">
        <f>[1]!s_div_ifdiv(A61,"2017/06/30")</f>
        <v>否</v>
      </c>
      <c r="M61" s="69">
        <f>[1]!s_div_recorddate(A61,"2017/6/30")</f>
        <v>0</v>
      </c>
      <c r="N61" s="69">
        <f>[1]!s_div_exdate(A61,"2017/06/30")</f>
        <v>0</v>
      </c>
      <c r="O61" s="8" t="str">
        <f>[1]!s_div_ifdiv(A61,"2016/06/30")</f>
        <v>否</v>
      </c>
    </row>
    <row r="62" spans="1:15" s="61" customFormat="1" x14ac:dyDescent="0.25">
      <c r="A62" s="41" t="s">
        <v>74</v>
      </c>
      <c r="B62" s="41" t="s">
        <v>75</v>
      </c>
      <c r="C62" s="41">
        <v>20170811</v>
      </c>
      <c r="D62" s="41">
        <v>20170814</v>
      </c>
      <c r="E62" s="41">
        <v>8.7999999999999995E-2</v>
      </c>
      <c r="F62" s="41">
        <v>0.37609999999999999</v>
      </c>
      <c r="G62" s="48" t="s">
        <v>114</v>
      </c>
      <c r="H62" s="41"/>
      <c r="I62" s="48" t="str">
        <f>[1]!s_div_progress(A62,"20161231")</f>
        <v>实施</v>
      </c>
      <c r="J62" s="41" t="str">
        <f>[1]!s_div_recorddate(A62,"2016/12/31")</f>
        <v>2017-08-03</v>
      </c>
      <c r="K62" s="41" t="str">
        <f>[1]!s_div_exdate(A62,"2016/12/31")</f>
        <v>2017-08-04</v>
      </c>
      <c r="L62" s="8" t="str">
        <f>[1]!s_div_ifdiv(A62,"2017/06/30")</f>
        <v>否</v>
      </c>
      <c r="M62" s="69">
        <f>[1]!s_div_recorddate(A62,"2017/6/30")</f>
        <v>0</v>
      </c>
      <c r="N62" s="69">
        <f>[1]!s_div_exdate(A62,"2017/06/30")</f>
        <v>0</v>
      </c>
      <c r="O62" s="8" t="str">
        <f>[1]!s_div_ifdiv(A62,"2016/06/30")</f>
        <v>否</v>
      </c>
    </row>
    <row r="63" spans="1:15" x14ac:dyDescent="0.25">
      <c r="A63" s="41" t="s">
        <v>84</v>
      </c>
      <c r="B63" s="41" t="s">
        <v>85</v>
      </c>
      <c r="C63" s="41">
        <v>20170804</v>
      </c>
      <c r="D63" s="41">
        <v>20170807</v>
      </c>
      <c r="E63" s="41">
        <v>0.5</v>
      </c>
      <c r="F63" s="41">
        <v>1.0121</v>
      </c>
      <c r="G63" s="48" t="s">
        <v>114</v>
      </c>
      <c r="H63" s="41"/>
      <c r="I63" s="48" t="str">
        <f>[1]!s_div_progress(A63,"20161231")</f>
        <v>实施</v>
      </c>
      <c r="J63" s="41" t="str">
        <f>[1]!s_div_recorddate(A63,"2016/12/31")</f>
        <v>2017-08-07</v>
      </c>
      <c r="K63" s="41" t="str">
        <f>[1]!s_div_exdate(A63,"2016/12/31")</f>
        <v>2017-08-08</v>
      </c>
      <c r="L63" s="8" t="str">
        <f>[1]!s_div_ifdiv(A63,"2017/06/30")</f>
        <v>否</v>
      </c>
      <c r="M63" s="69">
        <f>[1]!s_div_recorddate(A63,"2017/6/30")</f>
        <v>0</v>
      </c>
      <c r="N63" s="69">
        <f>[1]!s_div_exdate(A63,"2017/06/30")</f>
        <v>0</v>
      </c>
      <c r="O63" s="8" t="str">
        <f>[1]!s_div_ifdiv(A63,"2016/06/30")</f>
        <v>否</v>
      </c>
    </row>
    <row r="64" spans="1:15" s="61" customFormat="1" x14ac:dyDescent="0.25">
      <c r="A64" s="40" t="s">
        <v>70</v>
      </c>
      <c r="B64" s="40" t="s">
        <v>71</v>
      </c>
      <c r="C64" s="40">
        <v>20170809</v>
      </c>
      <c r="D64" s="40">
        <v>20170810</v>
      </c>
      <c r="E64" s="40">
        <v>0.48</v>
      </c>
      <c r="F64" s="40">
        <v>0.248</v>
      </c>
      <c r="G64" s="48" t="s">
        <v>114</v>
      </c>
      <c r="H64" s="40"/>
      <c r="I64" s="59" t="str">
        <f>[1]!s_div_progress(A64,"20161231")</f>
        <v>实施</v>
      </c>
      <c r="J64" s="40" t="str">
        <f>[1]!s_div_recorddate(A64,"2016/12/31")</f>
        <v>2017-08-09</v>
      </c>
      <c r="K64" s="40" t="str">
        <f>[1]!s_div_exdate(A64,"2016/12/31")</f>
        <v>2017-08-10</v>
      </c>
      <c r="L64" s="8" t="str">
        <f>[1]!s_div_ifdiv(A64,"2017/06/30")</f>
        <v>否</v>
      </c>
      <c r="M64" s="69">
        <f>[1]!s_div_recorddate(A64,"2017/6/30")</f>
        <v>0</v>
      </c>
      <c r="N64" s="69">
        <f>[1]!s_div_exdate(A64,"2017/06/30")</f>
        <v>0</v>
      </c>
      <c r="O64" s="8" t="str">
        <f>[1]!s_div_ifdiv(A64,"2016/06/30")</f>
        <v>否</v>
      </c>
    </row>
    <row r="65" spans="1:15" x14ac:dyDescent="0.25">
      <c r="A65" s="40" t="s">
        <v>86</v>
      </c>
      <c r="B65" s="40" t="s">
        <v>87</v>
      </c>
      <c r="C65" s="40">
        <v>20170804</v>
      </c>
      <c r="D65" s="40">
        <v>20170807</v>
      </c>
      <c r="E65" s="40">
        <v>0.21</v>
      </c>
      <c r="F65" s="40">
        <v>1.1575</v>
      </c>
      <c r="G65" s="48" t="s">
        <v>114</v>
      </c>
      <c r="H65" s="40"/>
      <c r="I65" s="59" t="str">
        <f>[1]!s_div_progress(A65,"20161231")</f>
        <v>实施</v>
      </c>
      <c r="J65" s="40" t="str">
        <f>[1]!s_div_recorddate(A65,"2016/12/31")</f>
        <v>2017-08-10</v>
      </c>
      <c r="K65" s="40" t="str">
        <f>[1]!s_div_exdate(A65,"2016/12/31")</f>
        <v>2017-08-11</v>
      </c>
      <c r="L65" s="8" t="str">
        <f>[1]!s_div_ifdiv(A65,"2017/06/30")</f>
        <v>否</v>
      </c>
      <c r="M65" s="69">
        <f>[1]!s_div_recorddate(A65,"2017/6/30")</f>
        <v>0</v>
      </c>
      <c r="N65" s="69">
        <f>[1]!s_div_exdate(A65,"2017/06/30")</f>
        <v>0</v>
      </c>
      <c r="O65" s="8" t="str">
        <f>[1]!s_div_ifdiv(A65,"2016/06/30")</f>
        <v>否</v>
      </c>
    </row>
    <row r="66" spans="1:15" x14ac:dyDescent="0.25">
      <c r="A66" s="40" t="s">
        <v>14</v>
      </c>
      <c r="B66" s="41" t="s">
        <v>15</v>
      </c>
      <c r="C66" s="41">
        <v>20170818</v>
      </c>
      <c r="D66" s="41">
        <v>20170821</v>
      </c>
      <c r="E66" s="41">
        <v>0.35</v>
      </c>
      <c r="F66" s="41">
        <v>1.63</v>
      </c>
      <c r="G66" s="48" t="s">
        <v>114</v>
      </c>
      <c r="H66" s="67"/>
      <c r="I66" s="39" t="str">
        <f>[1]!s_div_progress(A66,"20161231")</f>
        <v>实施</v>
      </c>
      <c r="J66" s="43" t="str">
        <f>[1]!s_div_recorddate(A66,"2016/12/31")</f>
        <v>2017-08-17</v>
      </c>
      <c r="K66" s="43" t="str">
        <f>[1]!s_div_exdate(A66,"2016/12/31")</f>
        <v>2017-08-18</v>
      </c>
      <c r="L66" s="8" t="str">
        <f>[1]!s_div_ifdiv(A66,"2017/06/30")</f>
        <v>否</v>
      </c>
      <c r="M66" s="69">
        <f>[1]!s_div_recorddate(A66,"2017/6/30")</f>
        <v>0</v>
      </c>
      <c r="N66" s="69">
        <f>[1]!s_div_exdate(A66,"2017/06/30")</f>
        <v>0</v>
      </c>
      <c r="O66" s="8" t="str">
        <f>[1]!s_div_ifdiv(A66,"2016/06/30")</f>
        <v>否</v>
      </c>
    </row>
    <row r="67" spans="1:15" x14ac:dyDescent="0.25">
      <c r="A67" s="1" t="s">
        <v>106</v>
      </c>
      <c r="F67" s="2">
        <f>SUM(F57:F66)</f>
        <v>7.5772760000000003</v>
      </c>
      <c r="I67" s="8"/>
      <c r="J67" s="8"/>
      <c r="K67" s="8"/>
    </row>
    <row r="68" spans="1:15" x14ac:dyDescent="0.25">
      <c r="I68" s="8"/>
      <c r="J68" s="8"/>
      <c r="K68" s="8"/>
    </row>
    <row r="69" spans="1:15" x14ac:dyDescent="0.25">
      <c r="A69" s="2" t="s">
        <v>109</v>
      </c>
      <c r="I69" s="8"/>
      <c r="J69" s="8"/>
      <c r="K69" s="8"/>
    </row>
    <row r="70" spans="1:15" s="61" customFormat="1" x14ac:dyDescent="0.25">
      <c r="A70" s="40" t="s">
        <v>66</v>
      </c>
      <c r="B70" s="40" t="s">
        <v>67</v>
      </c>
      <c r="C70" s="40">
        <v>20170704</v>
      </c>
      <c r="D70" s="40">
        <v>20170705</v>
      </c>
      <c r="E70" s="40">
        <v>0.5</v>
      </c>
      <c r="F70" s="59">
        <v>3.1854002000000001</v>
      </c>
      <c r="G70" s="48" t="s">
        <v>114</v>
      </c>
      <c r="H70" s="40"/>
      <c r="I70" s="59" t="str">
        <f>[1]!s_div_progress(A70,"20170630")</f>
        <v>实施</v>
      </c>
      <c r="J70" s="40" t="str">
        <f>[1]!s_div_recorddate(A70,"2017/06/30")</f>
        <v>2017-09-01</v>
      </c>
      <c r="K70" s="40" t="str">
        <f>[1]!s_div_exdate(A70,"2017/06/30")</f>
        <v>2017-09-04</v>
      </c>
      <c r="L70" s="70" t="str">
        <f>[1]!s_div_ifdiv(A70,"2017/06/30")</f>
        <v>是</v>
      </c>
      <c r="M70" s="69" t="str">
        <f>[1]!s_div_recorddate(A70,"2017/6/30")</f>
        <v>2017-09-01</v>
      </c>
      <c r="N70" s="69" t="str">
        <f>[1]!s_div_exdate(A70,"2017/06/30")</f>
        <v>2017-09-04</v>
      </c>
    </row>
    <row r="71" spans="1:15" x14ac:dyDescent="0.25">
      <c r="A71" s="68" t="s">
        <v>94</v>
      </c>
      <c r="B71" s="68" t="s">
        <v>95</v>
      </c>
      <c r="C71" s="68">
        <v>20170920</v>
      </c>
      <c r="D71" s="68">
        <v>20170921</v>
      </c>
      <c r="E71" s="68">
        <v>6.9260000000000002E-2</v>
      </c>
      <c r="F71" s="68">
        <v>0.19564999999999999</v>
      </c>
      <c r="G71" s="71" t="s">
        <v>114</v>
      </c>
      <c r="H71" s="68"/>
      <c r="I71" s="71" t="str">
        <f>[1]!s_div_progress(A71,"20170630")</f>
        <v>实施</v>
      </c>
      <c r="J71" s="68" t="str">
        <f>[1]!s_div_recorddate(A71,"2016/12/31")</f>
        <v>2017-06-21</v>
      </c>
      <c r="K71" s="68" t="str">
        <f>[1]!s_div_exdate(A71,"2016/12/31")</f>
        <v>2017-06-22</v>
      </c>
      <c r="L71" s="70" t="str">
        <f>[1]!s_div_ifdiv(A71,"2017/06/30")</f>
        <v>是</v>
      </c>
      <c r="M71" s="69" t="str">
        <f>[1]!s_div_recorddate(A71,"2017/6/30")</f>
        <v>2017-09-14</v>
      </c>
      <c r="N71" s="69" t="str">
        <f>[1]!s_div_exdate(A71,"2017/06/30")</f>
        <v>2017-09-15</v>
      </c>
    </row>
    <row r="72" spans="1:15" x14ac:dyDescent="0.25">
      <c r="A72" s="1" t="s">
        <v>106</v>
      </c>
      <c r="F72" s="2">
        <f>SUM(F70:F71)</f>
        <v>3.3810502000000002</v>
      </c>
    </row>
    <row r="74" spans="1:15" s="61" customFormat="1" x14ac:dyDescent="0.25">
      <c r="A74" s="2" t="s">
        <v>849</v>
      </c>
    </row>
    <row r="75" spans="1:15" s="61" customFormat="1" x14ac:dyDescent="0.25">
      <c r="A75" s="68" t="s">
        <v>10</v>
      </c>
      <c r="B75" s="68" t="s">
        <v>11</v>
      </c>
      <c r="C75" s="68">
        <v>20170920</v>
      </c>
      <c r="D75" s="68">
        <v>20170921</v>
      </c>
      <c r="E75" s="68">
        <v>0.1</v>
      </c>
      <c r="F75" s="68">
        <v>0.61397000000000002</v>
      </c>
      <c r="G75" s="68" t="s">
        <v>9</v>
      </c>
      <c r="H75" s="68"/>
      <c r="I75" s="71" t="str">
        <f>[1]!s_div_progress(A75,"20170630")</f>
        <v>实施</v>
      </c>
      <c r="J75" s="68" t="str">
        <f>[1]!s_div_recorddate(A75,"2016/12/31")</f>
        <v>2017-07-18</v>
      </c>
      <c r="K75" s="68" t="str">
        <f>[1]!s_div_exdate(A75,"2016/12/31")</f>
        <v>2017-07-19</v>
      </c>
      <c r="L75" s="70" t="str">
        <f>[1]!s_div_ifdiv(A75,"2017/06/30")</f>
        <v>是</v>
      </c>
      <c r="M75" s="69" t="str">
        <f>[1]!s_div_recorddate(A75,"2017/6/30")</f>
        <v>2017-09-19</v>
      </c>
      <c r="N75" s="69" t="str">
        <f>[1]!s_div_exdate(A75,"2017/06/30")</f>
        <v>2017-09-20</v>
      </c>
    </row>
    <row r="76" spans="1:15" s="61" customFormat="1" x14ac:dyDescent="0.25">
      <c r="A76" s="68" t="s">
        <v>123</v>
      </c>
      <c r="B76" s="68" t="s">
        <v>124</v>
      </c>
      <c r="C76" s="68">
        <v>20170830</v>
      </c>
      <c r="D76" s="68">
        <v>20170926</v>
      </c>
      <c r="E76" s="68">
        <v>0.12</v>
      </c>
      <c r="F76" s="68">
        <v>1.6625099999999999</v>
      </c>
      <c r="G76" s="68" t="s">
        <v>9</v>
      </c>
      <c r="H76" s="68"/>
      <c r="I76" s="71" t="str">
        <f>[1]!s_div_progress(A76,"20170630")</f>
        <v>实施</v>
      </c>
      <c r="J76" s="68">
        <f>[1]!s_div_progress(B76,"20161231")</f>
        <v>0</v>
      </c>
      <c r="K76" s="68">
        <f>[1]!s_div_progress(C76,"20161231")</f>
        <v>0</v>
      </c>
      <c r="L76" s="70" t="str">
        <f>[1]!s_div_ifdiv(A76,"2017/06/30")</f>
        <v>是</v>
      </c>
      <c r="M76" s="69" t="str">
        <f>[1]!s_div_recorddate(A76,"2017/6/30")</f>
        <v>2017-09-25</v>
      </c>
      <c r="N76" s="69" t="str">
        <f>[1]!s_div_exdate(A76,"2017/06/30")</f>
        <v>2017-09-26</v>
      </c>
    </row>
    <row r="77" spans="1:15" s="61" customFormat="1" x14ac:dyDescent="0.25">
      <c r="A77" s="12" t="s">
        <v>106</v>
      </c>
      <c r="F77" s="2">
        <f>SUM(F75:F76)</f>
        <v>2.2764799999999998</v>
      </c>
    </row>
    <row r="78" spans="1:15" s="61" customFormat="1" x14ac:dyDescent="0.25"/>
    <row r="81" spans="1:3" x14ac:dyDescent="0.25">
      <c r="A81" s="1" t="s">
        <v>110</v>
      </c>
      <c r="B81" s="1" t="s">
        <v>111</v>
      </c>
      <c r="C81" s="38" t="s">
        <v>141</v>
      </c>
    </row>
    <row r="82" spans="1:3" x14ac:dyDescent="0.25">
      <c r="A82" s="1" t="s">
        <v>115</v>
      </c>
      <c r="B82">
        <f>$F$6</f>
        <v>1.0547</v>
      </c>
      <c r="C82" s="11">
        <f>$F$6</f>
        <v>1.0547</v>
      </c>
    </row>
    <row r="83" spans="1:3" x14ac:dyDescent="0.25">
      <c r="A83" s="1" t="s">
        <v>116</v>
      </c>
      <c r="B83" s="11" t="e">
        <f>$F$5+$F$12+$F$11+#REF!</f>
        <v>#REF!</v>
      </c>
      <c r="C83" s="11">
        <f>$F$5+$F$12+$F$11</f>
        <v>3.7366999999999999</v>
      </c>
    </row>
    <row r="84" spans="1:3" x14ac:dyDescent="0.25">
      <c r="A84" s="1" t="s">
        <v>117</v>
      </c>
      <c r="B84">
        <f>$F$6+$F$13+$F$28</f>
        <v>19.974699999999999</v>
      </c>
      <c r="C84" s="11">
        <f>$F$5+$F$12+$F$11+SUM($F$17:$F$27)</f>
        <v>19.974699999999999</v>
      </c>
    </row>
    <row r="85" spans="1:3" s="11" customFormat="1" x14ac:dyDescent="0.25">
      <c r="A85" s="12" t="s">
        <v>188</v>
      </c>
      <c r="B85" s="11">
        <f>F6+F13+F28+F53</f>
        <v>50.730663999999997</v>
      </c>
      <c r="C85" s="11">
        <f>$F$5+$F$12+$F$11+SUM($F$17:$F$27)+SUM($F$32:$F$52)</f>
        <v>50.730663999999997</v>
      </c>
    </row>
    <row r="86" spans="1:3" s="61" customFormat="1" x14ac:dyDescent="0.25">
      <c r="A86" s="12" t="s">
        <v>829</v>
      </c>
      <c r="B86" s="61">
        <f>F6+F13+F28+F53+F67</f>
        <v>58.307939999999995</v>
      </c>
      <c r="C86" s="61">
        <f>$F$5+$F$12+$F$11+SUM($F$17:$F$27)+SUM($F$32:$F$52)+SUM($F$57:$F$66)</f>
        <v>58.307939999999995</v>
      </c>
    </row>
    <row r="87" spans="1:3" x14ac:dyDescent="0.25">
      <c r="A87" s="1" t="s">
        <v>118</v>
      </c>
      <c r="B87">
        <f>$F$6+$F$13+$F$28+$F$53+$F$67+$F$72</f>
        <v>61.688990199999992</v>
      </c>
      <c r="C87" s="61">
        <f>$F$5+$F$12+$F$11+SUM($F$17:$F$27)+SUM($F$32:$F$52)+SUM($F$57:$F$66)+$F$70+$F$71</f>
        <v>61.688990199999992</v>
      </c>
    </row>
    <row r="88" spans="1:3" s="61" customFormat="1" x14ac:dyDescent="0.25">
      <c r="A88" s="12" t="s">
        <v>845</v>
      </c>
      <c r="B88" s="61">
        <f>$F$6+$F$13+$F$28+$F$53+$F$67+$F$72+$F$77</f>
        <v>63.965470199999992</v>
      </c>
      <c r="C88" s="61">
        <f>$F$5+$F$12+$F$11+SUM($F$17:$F$27)+SUM($F$32:$F$52)+SUM($F$57:$F$66)+$F$70+$F$71+$F$75+$F$76</f>
        <v>63.965470199999992</v>
      </c>
    </row>
    <row r="89" spans="1:3" s="61" customFormat="1" x14ac:dyDescent="0.25">
      <c r="A89" s="12" t="s">
        <v>850</v>
      </c>
      <c r="B89" s="61">
        <f>$F$6+$F$13+$F$28+$F$53+$F$67+$F$72+$F$77</f>
        <v>63.965470199999992</v>
      </c>
      <c r="C89" s="61">
        <f t="shared" ref="C89:C91" si="0">$F$5+$F$12+$F$11+SUM($F$17:$F$27)+SUM($F$32:$F$52)+SUM($F$57:$F$66)+$F$70+$F$71+$F$75+$F$76</f>
        <v>63.965470199999992</v>
      </c>
    </row>
    <row r="90" spans="1:3" x14ac:dyDescent="0.25">
      <c r="A90" s="12" t="s">
        <v>140</v>
      </c>
      <c r="B90" s="61">
        <f t="shared" ref="B90:B91" si="1">$F$6+$F$13+$F$28+$F$53+$F$67+$F$72+$F$77</f>
        <v>63.965470199999992</v>
      </c>
      <c r="C90" s="61">
        <f t="shared" si="0"/>
        <v>63.965470199999992</v>
      </c>
    </row>
    <row r="91" spans="1:3" x14ac:dyDescent="0.25">
      <c r="A91" s="12" t="s">
        <v>842</v>
      </c>
      <c r="B91" s="61">
        <f t="shared" si="1"/>
        <v>63.965470199999992</v>
      </c>
      <c r="C91" s="61">
        <f t="shared" si="0"/>
        <v>63.965470199999992</v>
      </c>
    </row>
    <row r="92" spans="1:3" x14ac:dyDescent="0.25">
      <c r="A92" s="10"/>
      <c r="B92" s="9"/>
    </row>
    <row r="93" spans="1:3" x14ac:dyDescent="0.25">
      <c r="A93" s="10"/>
      <c r="B93" s="9"/>
    </row>
    <row r="95" spans="1:3" x14ac:dyDescent="0.25">
      <c r="A95" t="s">
        <v>146</v>
      </c>
    </row>
    <row r="96" spans="1:3" x14ac:dyDescent="0.25">
      <c r="A96" t="s">
        <v>147</v>
      </c>
    </row>
    <row r="97" spans="1:14" x14ac:dyDescent="0.25">
      <c r="B97" s="8" t="s">
        <v>0</v>
      </c>
      <c r="C97" s="8" t="s">
        <v>1</v>
      </c>
      <c r="D97" t="s">
        <v>161</v>
      </c>
      <c r="E97" t="s">
        <v>162</v>
      </c>
      <c r="F97" t="s">
        <v>163</v>
      </c>
      <c r="G97" t="s">
        <v>164</v>
      </c>
      <c r="H97" t="s">
        <v>165</v>
      </c>
      <c r="I97" t="s">
        <v>166</v>
      </c>
      <c r="J97" t="s">
        <v>171</v>
      </c>
      <c r="K97" t="s">
        <v>172</v>
      </c>
      <c r="L97" t="s">
        <v>176</v>
      </c>
    </row>
    <row r="98" spans="1:14" x14ac:dyDescent="0.25">
      <c r="B98" s="8" t="s">
        <v>167</v>
      </c>
      <c r="C98" s="8" t="s">
        <v>148</v>
      </c>
      <c r="D98">
        <f>I98*G98/100*H98/K98</f>
        <v>2.3916640463682898E-3</v>
      </c>
      <c r="E98" s="11">
        <v>20160517</v>
      </c>
      <c r="F98">
        <v>908</v>
      </c>
      <c r="G98">
        <v>5.7529251252096134E-3</v>
      </c>
      <c r="H98">
        <v>0.66</v>
      </c>
      <c r="I98" s="52">
        <f>[1]!s_dq_close("000016.SH",J98,1)</f>
        <v>2335.6471999999999</v>
      </c>
      <c r="J98">
        <v>20170420</v>
      </c>
      <c r="K98" s="52">
        <f>[1]!s_dq_close(B98,J98,1)</f>
        <v>37.08</v>
      </c>
      <c r="L98" s="15" t="str">
        <f>[1]!s_div_progress(B98,"20161231")</f>
        <v>实施</v>
      </c>
      <c r="M98" s="17" t="str">
        <f>[1]!s_div_recorddate(B98,"2016/12/31")</f>
        <v>2017-06-12</v>
      </c>
      <c r="N98" s="17" t="str">
        <f>[1]!s_div_exdate(B98,"2016/12/31")</f>
        <v>2017-06-13</v>
      </c>
    </row>
    <row r="99" spans="1:14" x14ac:dyDescent="0.25">
      <c r="B99" s="8" t="s">
        <v>168</v>
      </c>
      <c r="C99" s="8" t="s">
        <v>149</v>
      </c>
      <c r="D99" s="11">
        <f t="shared" ref="D99:D102" si="2">I99*G99/100*H99/K99</f>
        <v>5.5695271197894443E-3</v>
      </c>
      <c r="E99" s="11">
        <v>20160629</v>
      </c>
      <c r="F99">
        <v>888</v>
      </c>
      <c r="G99">
        <v>7.1069790405038418E-3</v>
      </c>
      <c r="H99">
        <v>0.25</v>
      </c>
      <c r="I99" s="51">
        <f>[1]!s_dq_close("000016.SH",J99,1)</f>
        <v>2344.741</v>
      </c>
      <c r="J99">
        <v>20170425</v>
      </c>
      <c r="K99" s="52">
        <f>[1]!s_dq_close(B99,J99,1)</f>
        <v>7.48</v>
      </c>
      <c r="L99" s="15" t="str">
        <f>[1]!s_div_progress(B99,"20161231")</f>
        <v>实施</v>
      </c>
      <c r="M99" s="17" t="str">
        <f>[1]!s_div_recorddate(B99,"2016/12/31")</f>
        <v>2017-06-21</v>
      </c>
      <c r="N99" s="17" t="str">
        <f>[1]!s_div_exdate(B99,"2016/12/31")</f>
        <v>2017-06-22</v>
      </c>
    </row>
    <row r="100" spans="1:14" x14ac:dyDescent="0.25">
      <c r="B100" s="8" t="s">
        <v>169</v>
      </c>
      <c r="C100" s="8" t="s">
        <v>150</v>
      </c>
      <c r="D100" s="11">
        <f>I100*G100/100*H100/K100</f>
        <v>9.3180126438711605E-4</v>
      </c>
      <c r="E100" s="11" t="s">
        <v>175</v>
      </c>
      <c r="F100">
        <v>1071</v>
      </c>
      <c r="G100">
        <v>2.2475750207508181E-3</v>
      </c>
      <c r="H100">
        <v>0.17799999999999999</v>
      </c>
      <c r="I100" s="52">
        <f>[1]!s_dq_close("000016.SH",J100,1)</f>
        <v>2350.0671000000002</v>
      </c>
      <c r="J100">
        <v>20170320</v>
      </c>
      <c r="K100" s="52">
        <f>[1]!s_dq_close(B100,J100,1)</f>
        <v>10.09</v>
      </c>
      <c r="L100" s="15" t="str">
        <f>[1]!s_div_progress(B100,"20161231")</f>
        <v>实施</v>
      </c>
      <c r="M100" s="17" t="str">
        <f>[1]!s_div_recorddate(B100,"2016/12/31")</f>
        <v>2017-06-05</v>
      </c>
      <c r="N100" s="17" t="str">
        <f>[1]!s_div_exdate(B100,"2016/12/31")</f>
        <v>2017-06-06</v>
      </c>
    </row>
    <row r="101" spans="1:14" x14ac:dyDescent="0.25">
      <c r="B101" s="8" t="s">
        <v>173</v>
      </c>
      <c r="C101" s="8" t="s">
        <v>151</v>
      </c>
      <c r="D101" s="11">
        <f t="shared" si="2"/>
        <v>1.1503486456221437E-3</v>
      </c>
      <c r="E101" s="11" t="s">
        <v>175</v>
      </c>
      <c r="F101">
        <v>1371</v>
      </c>
      <c r="G101">
        <v>2.3379881040057602E-3</v>
      </c>
      <c r="H101">
        <v>0.5</v>
      </c>
      <c r="I101" s="52">
        <f>[1]!s_dq_close("000016.SH",J101,1)</f>
        <v>2359.752</v>
      </c>
      <c r="J101">
        <v>20170331</v>
      </c>
      <c r="K101" s="52">
        <f>[1]!s_dq_close(B101,J101,1)</f>
        <v>23.98</v>
      </c>
      <c r="L101" s="15" t="str">
        <f>[1]!s_div_progress(B101,"20161231")</f>
        <v>实施</v>
      </c>
      <c r="M101" s="17" t="str">
        <f>[1]!s_div_recorddate(B101,"2016/12/31")</f>
        <v>2017-07-19</v>
      </c>
    </row>
    <row r="102" spans="1:14" x14ac:dyDescent="0.25">
      <c r="B102" s="8" t="s">
        <v>170</v>
      </c>
      <c r="C102" s="8" t="s">
        <v>152</v>
      </c>
      <c r="D102" s="11">
        <f t="shared" si="2"/>
        <v>3.1980254970424973E-4</v>
      </c>
      <c r="E102" s="11" t="s">
        <v>174</v>
      </c>
      <c r="F102">
        <v>1111</v>
      </c>
      <c r="G102">
        <v>1.1681276906323279E-3</v>
      </c>
      <c r="H102">
        <v>0.155</v>
      </c>
      <c r="I102" s="52">
        <f>[1]!s_dq_close("000016.SH",J102,1)</f>
        <v>2359.752</v>
      </c>
      <c r="J102">
        <v>20170331</v>
      </c>
      <c r="K102" s="52">
        <f>[1]!s_dq_close(B102,J102,1)</f>
        <v>13.36</v>
      </c>
      <c r="L102" s="15" t="str">
        <f>[1]!s_div_progress(B102,"20161231")</f>
        <v>实施</v>
      </c>
      <c r="M102" s="17" t="str">
        <f>[1]!s_div_recorddate(B102,"2016/12/31")</f>
        <v>2017-07-03</v>
      </c>
    </row>
    <row r="103" spans="1:14" x14ac:dyDescent="0.25">
      <c r="B103" s="8" t="s">
        <v>178</v>
      </c>
      <c r="D103">
        <f>SUM(D98:D102)</f>
        <v>1.0363143625871244E-2</v>
      </c>
    </row>
    <row r="105" spans="1:14" x14ac:dyDescent="0.25">
      <c r="A105" s="11" t="s">
        <v>155</v>
      </c>
    </row>
    <row r="106" spans="1:14" x14ac:dyDescent="0.25">
      <c r="B106" s="8" t="s">
        <v>0</v>
      </c>
      <c r="C106" s="8" t="s">
        <v>1</v>
      </c>
      <c r="D106" t="s">
        <v>161</v>
      </c>
      <c r="E106" t="s">
        <v>162</v>
      </c>
    </row>
    <row r="107" spans="1:14" x14ac:dyDescent="0.25">
      <c r="B107" s="8">
        <v>600109</v>
      </c>
      <c r="C107" s="8" t="s">
        <v>156</v>
      </c>
      <c r="D107" s="17">
        <v>6.2300000000000001E-2</v>
      </c>
      <c r="E107" s="17">
        <v>20170608</v>
      </c>
    </row>
    <row r="108" spans="1:14" x14ac:dyDescent="0.25">
      <c r="B108" s="8">
        <v>600637</v>
      </c>
      <c r="C108" s="8" t="s">
        <v>157</v>
      </c>
      <c r="D108" s="44">
        <v>0.26057000000000002</v>
      </c>
      <c r="E108" s="44">
        <v>20170727</v>
      </c>
    </row>
    <row r="109" spans="1:14" x14ac:dyDescent="0.25">
      <c r="B109" s="8">
        <v>600893</v>
      </c>
      <c r="C109" s="8" t="s">
        <v>158</v>
      </c>
    </row>
    <row r="110" spans="1:14" x14ac:dyDescent="0.25">
      <c r="B110" s="8">
        <v>601377</v>
      </c>
      <c r="C110" s="8" t="s">
        <v>159</v>
      </c>
      <c r="D110" s="17">
        <v>0.41249000000000002</v>
      </c>
      <c r="E110" s="17">
        <v>20170519</v>
      </c>
    </row>
    <row r="111" spans="1:14" x14ac:dyDescent="0.25">
      <c r="B111" s="8">
        <v>601998</v>
      </c>
      <c r="C111" s="8" t="s">
        <v>160</v>
      </c>
      <c r="D111" s="5">
        <v>0.39</v>
      </c>
      <c r="E111" s="5">
        <v>20170725</v>
      </c>
    </row>
    <row r="112" spans="1:14" x14ac:dyDescent="0.25">
      <c r="B112" t="s">
        <v>179</v>
      </c>
      <c r="D112">
        <f>SUM(D107:D111)</f>
        <v>1.1253600000000001</v>
      </c>
    </row>
    <row r="116" spans="1:7" x14ac:dyDescent="0.25">
      <c r="A116" s="8" t="s">
        <v>0</v>
      </c>
      <c r="B116" s="8" t="s">
        <v>1</v>
      </c>
      <c r="C116" t="s">
        <v>184</v>
      </c>
      <c r="E116" t="s">
        <v>185</v>
      </c>
      <c r="F116" t="s">
        <v>186</v>
      </c>
      <c r="G116" t="s">
        <v>187</v>
      </c>
    </row>
    <row r="117" spans="1:7" x14ac:dyDescent="0.25">
      <c r="A117" s="8" t="s">
        <v>167</v>
      </c>
      <c r="B117" s="8" t="s">
        <v>148</v>
      </c>
      <c r="C117" s="54">
        <f>[1]!s_share_liqa_pct(A117,"20170511")</f>
        <v>100</v>
      </c>
      <c r="D117" s="55">
        <f>C117/100</f>
        <v>1</v>
      </c>
      <c r="E117" s="54">
        <f>[1]!s_share_total(A117,"20170511",1)</f>
        <v>2954946709.0000005</v>
      </c>
      <c r="F117" s="56">
        <f>E117*D117</f>
        <v>2954946709.0000005</v>
      </c>
      <c r="G117">
        <f>F117/F130</f>
        <v>5.7529251252096134E-3</v>
      </c>
    </row>
    <row r="118" spans="1:7" x14ac:dyDescent="0.25">
      <c r="A118" s="8" t="s">
        <v>168</v>
      </c>
      <c r="B118" s="8" t="s">
        <v>149</v>
      </c>
      <c r="C118" s="54">
        <f>[1]!s_share_liqa_pct(A118,"20170511")</f>
        <v>26.490198776352887</v>
      </c>
      <c r="D118" s="55">
        <v>0.3</v>
      </c>
      <c r="E118" s="54">
        <f>[1]!s_share_total(A118,"20170511",1)</f>
        <v>12168154385</v>
      </c>
      <c r="F118" s="56">
        <f t="shared" ref="F118:F121" si="3">E118*D118</f>
        <v>3650446315.5</v>
      </c>
      <c r="G118" s="11">
        <f>F118/$F$130</f>
        <v>7.1069790405038418E-3</v>
      </c>
    </row>
    <row r="119" spans="1:7" x14ac:dyDescent="0.25">
      <c r="A119" s="8" t="s">
        <v>169</v>
      </c>
      <c r="B119" s="8" t="s">
        <v>150</v>
      </c>
      <c r="C119" s="54">
        <f>[1]!s_share_liqa_pct(A119,"20170511")</f>
        <v>10.000043310855</v>
      </c>
      <c r="D119" s="55">
        <f t="shared" ref="D119:D121" si="4">C119/100</f>
        <v>0.10000043310855</v>
      </c>
      <c r="E119" s="54">
        <f>[1]!s_share_total(A119,"20170511",1)</f>
        <v>11544450000</v>
      </c>
      <c r="F119" s="56">
        <f t="shared" si="3"/>
        <v>1154450000</v>
      </c>
      <c r="G119" s="11">
        <f t="shared" ref="G119:G121" si="5">F119/$F$130</f>
        <v>2.2475750207508181E-3</v>
      </c>
    </row>
    <row r="120" spans="1:7" x14ac:dyDescent="0.25">
      <c r="A120" s="8" t="s">
        <v>173</v>
      </c>
      <c r="B120" s="8" t="s">
        <v>151</v>
      </c>
      <c r="C120" s="54">
        <f>[1]!s_share_liqa_pct(A120,"20170511")</f>
        <v>10.000083271573583</v>
      </c>
      <c r="D120" s="55">
        <v>0.2</v>
      </c>
      <c r="E120" s="54">
        <f>[1]!s_share_total(A120,"20170511",1)</f>
        <v>6004450000</v>
      </c>
      <c r="F120" s="56">
        <f t="shared" si="3"/>
        <v>1200890000</v>
      </c>
      <c r="G120" s="11">
        <f t="shared" si="5"/>
        <v>2.3379881040057602E-3</v>
      </c>
    </row>
    <row r="121" spans="1:7" x14ac:dyDescent="0.25">
      <c r="A121" s="8" t="s">
        <v>170</v>
      </c>
      <c r="B121" s="8" t="s">
        <v>152</v>
      </c>
      <c r="C121" s="54">
        <f>[1]!s_share_liqa_pct(A121,"20170511")</f>
        <v>5.9187598381632194</v>
      </c>
      <c r="D121" s="55">
        <f t="shared" si="4"/>
        <v>5.9187598381632192E-2</v>
      </c>
      <c r="E121" s="54">
        <f>[1]!s_share_total(A121,"20170511",1)</f>
        <v>10137258757</v>
      </c>
      <c r="F121" s="56">
        <f t="shared" si="3"/>
        <v>600000000</v>
      </c>
      <c r="G121" s="11">
        <f t="shared" si="5"/>
        <v>1.1681276906323279E-3</v>
      </c>
    </row>
    <row r="124" spans="1:7" x14ac:dyDescent="0.25">
      <c r="A124" s="57" t="s">
        <v>16</v>
      </c>
      <c r="B124" s="57" t="s">
        <v>17</v>
      </c>
      <c r="C124" s="54">
        <f>[1]!s_share_liqa_pct(A124,"20170511")</f>
        <v>81.796473917279002</v>
      </c>
      <c r="D124" s="55">
        <v>1</v>
      </c>
      <c r="E124" s="54">
        <f>[1]!s_share_total(A124,"20170511",1)</f>
        <v>25219845601</v>
      </c>
      <c r="F124" s="56">
        <f>E124*D124</f>
        <v>25219845601</v>
      </c>
    </row>
    <row r="130" spans="1:6" x14ac:dyDescent="0.25">
      <c r="A130" s="57" t="s">
        <v>16</v>
      </c>
      <c r="B130" s="57" t="s">
        <v>17</v>
      </c>
      <c r="C130" s="58">
        <v>4.9050000000000002</v>
      </c>
      <c r="F130">
        <f>F124/4.91*100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59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2018-01-04T22:59:49Z</dcterms:modified>
</cp:coreProperties>
</file>