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6" i="1"/>
  <c r="C87" i="1"/>
  <c r="B87" i="1"/>
  <c r="B86" i="1"/>
  <c r="B85" i="1"/>
  <c r="C85" i="1"/>
  <c r="F75" i="1"/>
  <c r="K70" i="1"/>
  <c r="J70" i="1"/>
  <c r="I70" i="1"/>
  <c r="F67" i="1" l="1"/>
  <c r="I42" i="1"/>
  <c r="E120" i="1"/>
  <c r="L94" i="1"/>
  <c r="I26" i="1"/>
  <c r="I32" i="1"/>
  <c r="J52" i="1"/>
  <c r="J12" i="1"/>
  <c r="J35" i="1"/>
  <c r="I39" i="1"/>
  <c r="K64" i="1"/>
  <c r="I21" i="1"/>
  <c r="J22" i="1"/>
  <c r="K57" i="1"/>
  <c r="K34" i="1"/>
  <c r="K96" i="1"/>
  <c r="I62" i="1"/>
  <c r="I23" i="1"/>
  <c r="L36" i="1"/>
  <c r="L60" i="1"/>
  <c r="I17" i="1"/>
  <c r="K36" i="1"/>
  <c r="I36" i="1"/>
  <c r="J62" i="1"/>
  <c r="K42" i="1"/>
  <c r="J18" i="1"/>
  <c r="K72" i="1"/>
  <c r="J24" i="1"/>
  <c r="M94" i="1"/>
  <c r="J72" i="1"/>
  <c r="C117" i="1"/>
  <c r="K74" i="1"/>
  <c r="C113" i="1"/>
  <c r="K62" i="1"/>
  <c r="K26" i="1"/>
  <c r="K47" i="1"/>
  <c r="I64" i="1"/>
  <c r="J71" i="1"/>
  <c r="I19" i="1"/>
  <c r="K11" i="1"/>
  <c r="K71" i="1"/>
  <c r="L17" i="1"/>
  <c r="K32" i="1"/>
  <c r="L59" i="1"/>
  <c r="L62" i="1"/>
  <c r="I50" i="1"/>
  <c r="C120" i="1"/>
  <c r="L52" i="1"/>
  <c r="K73" i="1"/>
  <c r="J61" i="1"/>
  <c r="K43" i="1"/>
  <c r="J64" i="1"/>
  <c r="M97" i="1"/>
  <c r="L37" i="1"/>
  <c r="K61" i="1"/>
  <c r="L24" i="1"/>
  <c r="K58" i="1"/>
  <c r="K22" i="1"/>
  <c r="E115" i="1"/>
  <c r="J37" i="1"/>
  <c r="L45" i="1"/>
  <c r="I52" i="1"/>
  <c r="K38" i="1"/>
  <c r="J26" i="1"/>
  <c r="L34" i="1"/>
  <c r="L95" i="1"/>
  <c r="J60" i="1"/>
  <c r="I66" i="1"/>
  <c r="I51" i="1"/>
  <c r="C115" i="1"/>
  <c r="I47" i="1"/>
  <c r="N96" i="1"/>
  <c r="I73" i="1"/>
  <c r="E117" i="1"/>
  <c r="K63" i="1"/>
  <c r="J74" i="1"/>
  <c r="N95" i="1"/>
  <c r="K98" i="1"/>
  <c r="K25" i="1"/>
  <c r="I43" i="1"/>
  <c r="J23" i="1"/>
  <c r="I18" i="1"/>
  <c r="J39" i="1"/>
  <c r="L20" i="1"/>
  <c r="I40" i="1"/>
  <c r="M98" i="1"/>
  <c r="J25" i="1"/>
  <c r="J45" i="1"/>
  <c r="J19" i="1"/>
  <c r="M96" i="1"/>
  <c r="L61" i="1"/>
  <c r="I33" i="1"/>
  <c r="I49" i="1"/>
  <c r="K33" i="1"/>
  <c r="K23" i="1"/>
  <c r="K60" i="1"/>
  <c r="I74" i="1"/>
  <c r="L98" i="1"/>
  <c r="L12" i="1"/>
  <c r="L5" i="1"/>
  <c r="L33" i="1"/>
  <c r="I37" i="1"/>
  <c r="I38" i="1"/>
  <c r="I5" i="1"/>
  <c r="J48" i="1"/>
  <c r="J49" i="1"/>
  <c r="J36" i="1"/>
  <c r="K39" i="1"/>
  <c r="I27" i="1"/>
  <c r="K45" i="1"/>
  <c r="E114" i="1"/>
  <c r="K40" i="1"/>
  <c r="L19" i="1"/>
  <c r="I11" i="1"/>
  <c r="K18" i="1"/>
  <c r="J50" i="1"/>
  <c r="J20" i="1"/>
  <c r="L35" i="1"/>
  <c r="L25" i="1"/>
  <c r="L63" i="1"/>
  <c r="M95" i="1"/>
  <c r="L44" i="1"/>
  <c r="J34" i="1"/>
  <c r="C114" i="1"/>
  <c r="L46" i="1"/>
  <c r="L22" i="1"/>
  <c r="I95" i="1"/>
  <c r="E116" i="1"/>
  <c r="J65" i="1"/>
  <c r="L66" i="1"/>
  <c r="C116" i="1"/>
  <c r="L57" i="1"/>
  <c r="K95" i="1"/>
  <c r="L43" i="1"/>
  <c r="L51" i="1"/>
  <c r="J33" i="1"/>
  <c r="L21" i="1"/>
  <c r="J32" i="1"/>
  <c r="K35" i="1"/>
  <c r="I34" i="1"/>
  <c r="K20" i="1"/>
  <c r="J46" i="1"/>
  <c r="K5" i="1"/>
  <c r="J63" i="1"/>
  <c r="L41" i="1"/>
  <c r="J51" i="1"/>
  <c r="L50" i="1"/>
  <c r="L64" i="1"/>
  <c r="K49" i="1"/>
  <c r="J44" i="1"/>
  <c r="J66" i="1"/>
  <c r="K41" i="1"/>
  <c r="K21" i="1"/>
  <c r="K44" i="1"/>
  <c r="L96" i="1"/>
  <c r="J73" i="1"/>
  <c r="I57" i="1"/>
  <c r="J11" i="1"/>
  <c r="L47" i="1"/>
  <c r="I45" i="1"/>
  <c r="I24" i="1"/>
  <c r="J59" i="1"/>
  <c r="L49" i="1"/>
  <c r="L48" i="1"/>
  <c r="N94" i="1"/>
  <c r="I71" i="1"/>
  <c r="I96" i="1"/>
  <c r="I12" i="1"/>
  <c r="K51" i="1"/>
  <c r="J21" i="1"/>
  <c r="I60" i="1"/>
  <c r="I97" i="1"/>
  <c r="K50" i="1"/>
  <c r="J57" i="1"/>
  <c r="K46" i="1"/>
  <c r="J27" i="1"/>
  <c r="E113" i="1"/>
  <c r="K94" i="1"/>
  <c r="I35" i="1"/>
  <c r="K27" i="1"/>
  <c r="I20" i="1"/>
  <c r="I22" i="1"/>
  <c r="I59" i="1"/>
  <c r="J5" i="1"/>
  <c r="K37" i="1"/>
  <c r="I72" i="1"/>
  <c r="I65" i="1"/>
  <c r="J47" i="1"/>
  <c r="L26" i="1"/>
  <c r="K17" i="1"/>
  <c r="I94" i="1"/>
  <c r="I58" i="1"/>
  <c r="K12" i="1"/>
  <c r="K52" i="1"/>
  <c r="I48" i="1"/>
  <c r="J41" i="1"/>
  <c r="I25" i="1"/>
  <c r="L38" i="1"/>
  <c r="J40" i="1"/>
  <c r="J17" i="1"/>
  <c r="K65" i="1"/>
  <c r="L39" i="1"/>
  <c r="L42" i="1"/>
  <c r="L40" i="1"/>
  <c r="K66" i="1"/>
  <c r="K97" i="1"/>
  <c r="L65" i="1"/>
  <c r="I44" i="1"/>
  <c r="L97" i="1"/>
  <c r="J38" i="1"/>
  <c r="K59" i="1"/>
  <c r="L32" i="1"/>
  <c r="I46" i="1"/>
  <c r="I61" i="1"/>
  <c r="K48" i="1"/>
  <c r="I63" i="1"/>
  <c r="K24" i="1"/>
  <c r="I41" i="1"/>
  <c r="L58" i="1"/>
  <c r="J58" i="1"/>
  <c r="L18" i="1"/>
  <c r="L23" i="1"/>
  <c r="K19" i="1"/>
  <c r="J42" i="1"/>
  <c r="L27" i="1"/>
  <c r="I98" i="1"/>
  <c r="J43" i="1"/>
  <c r="L11" i="1"/>
  <c r="F53" i="1" l="1"/>
  <c r="C83" i="1" l="1"/>
  <c r="F28" i="1" l="1"/>
  <c r="F13" i="1" l="1"/>
  <c r="F6" i="1"/>
  <c r="B84" i="1" l="1"/>
  <c r="B83" i="1"/>
  <c r="C82" i="1"/>
  <c r="C81" i="1" l="1"/>
  <c r="B81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80" i="1" l="1"/>
  <c r="C80" i="1"/>
  <c r="B82" i="1" l="1"/>
</calcChain>
</file>

<file path=xl/sharedStrings.xml><?xml version="1.0" encoding="utf-8"?>
<sst xmlns="http://schemas.openxmlformats.org/spreadsheetml/2006/main" count="4515" uniqueCount="850">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</sst>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6"/>
  <sheetViews>
    <sheetView tabSelected="1" topLeftCell="A73" workbookViewId="0">
      <selection activeCell="A84" sqref="A84:C87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</row>
    <row r="5" spans="1:12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x14ac:dyDescent="0.25">
      <c r="I7" s="8"/>
      <c r="J7" s="8"/>
      <c r="K7" s="8"/>
      <c r="L7" s="8"/>
    </row>
    <row r="8" spans="1:12" x14ac:dyDescent="0.25">
      <c r="I8" s="8"/>
      <c r="J8" s="8"/>
      <c r="K8" s="8"/>
      <c r="L8" s="8"/>
    </row>
    <row r="9" spans="1:12" x14ac:dyDescent="0.25">
      <c r="A9" s="2" t="s">
        <v>104</v>
      </c>
      <c r="I9" s="8"/>
      <c r="J9" s="8"/>
      <c r="K9" s="8"/>
      <c r="L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x14ac:dyDescent="0.25">
      <c r="I14" s="8"/>
      <c r="J14" s="8"/>
      <c r="K14" s="8"/>
      <c r="L14" s="38"/>
    </row>
    <row r="15" spans="1:12" x14ac:dyDescent="0.25">
      <c r="A15" s="2" t="s">
        <v>105</v>
      </c>
      <c r="I15" s="8"/>
      <c r="J15" s="8"/>
      <c r="K15" s="8"/>
      <c r="L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</row>
    <row r="20" spans="1:12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</row>
    <row r="21" spans="1:12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>
        <f>[1]!s_div_ifdiv(A23,"2017/06/30")</f>
        <v>0</v>
      </c>
    </row>
    <row r="24" spans="1:12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x14ac:dyDescent="0.25">
      <c r="A29" s="1"/>
      <c r="F29" s="3"/>
      <c r="I29" s="8"/>
      <c r="J29" s="8"/>
      <c r="K29" s="8"/>
      <c r="L29" s="8"/>
    </row>
    <row r="30" spans="1:12" x14ac:dyDescent="0.25">
      <c r="A30" s="2" t="s">
        <v>107</v>
      </c>
      <c r="F30" s="3"/>
      <c r="I30" s="8"/>
      <c r="J30" s="8"/>
      <c r="K30" s="8"/>
      <c r="L30" s="8"/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>
        <f>[1]!s_div_ifdiv(A35,"2017/06/30")</f>
        <v>0</v>
      </c>
    </row>
    <row r="36" spans="1:12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 t="str">
        <f>[1]!s_div_ifdiv(A44,"2017/06/30")</f>
        <v>是</v>
      </c>
    </row>
    <row r="45" spans="1:12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2" x14ac:dyDescent="0.25">
      <c r="I54" s="8"/>
      <c r="J54" s="8"/>
      <c r="K54" s="8"/>
    </row>
    <row r="55" spans="1:12" x14ac:dyDescent="0.25">
      <c r="A55" s="2" t="s">
        <v>108</v>
      </c>
      <c r="I55" s="8"/>
      <c r="J55" s="8"/>
      <c r="K55" s="8"/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</row>
    <row r="64" spans="1:12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</row>
    <row r="65" spans="1:12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</row>
    <row r="66" spans="1:12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>
        <f>[1]!s_div_ifdiv(A66,"2017/06/30")</f>
        <v>0</v>
      </c>
    </row>
    <row r="67" spans="1:12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2" x14ac:dyDescent="0.25">
      <c r="I68" s="8"/>
      <c r="J68" s="8"/>
      <c r="K68" s="8"/>
    </row>
    <row r="69" spans="1:12" x14ac:dyDescent="0.25">
      <c r="A69" s="2" t="s">
        <v>109</v>
      </c>
      <c r="I69" s="8"/>
      <c r="J69" s="8"/>
      <c r="K69" s="8"/>
    </row>
    <row r="70" spans="1:12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董事会预案</v>
      </c>
      <c r="J70" s="72">
        <f>[1]!s_div_recorddate(A70,"2017/06/30")</f>
        <v>0</v>
      </c>
      <c r="K70" s="72">
        <f>[1]!s_div_exdate(A70,"2017/06/30")</f>
        <v>0</v>
      </c>
    </row>
    <row r="71" spans="1:12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2" x14ac:dyDescent="0.25">
      <c r="A72" s="15" t="s">
        <v>94</v>
      </c>
      <c r="B72" s="15" t="s">
        <v>95</v>
      </c>
      <c r="C72" s="15">
        <v>20170920</v>
      </c>
      <c r="D72" s="15">
        <v>20170921</v>
      </c>
      <c r="E72" s="15">
        <v>3.5000000000000001E-3</v>
      </c>
      <c r="F72" s="15">
        <v>9.7000000000000003E-3</v>
      </c>
      <c r="G72" s="15" t="s">
        <v>9</v>
      </c>
      <c r="H72" s="15"/>
      <c r="I72" s="15" t="str">
        <f>[1]!s_div_progress(A72,"20161231")</f>
        <v>实施</v>
      </c>
      <c r="J72" s="15" t="str">
        <f>[1]!s_div_recorddate(A72,"2016/12/31")</f>
        <v>2017-06-21</v>
      </c>
      <c r="K72" s="15" t="str">
        <f>[1]!s_div_exdate(A72,"2016/12/31")</f>
        <v>2017-06-22</v>
      </c>
    </row>
    <row r="73" spans="1:12" x14ac:dyDescent="0.25">
      <c r="A73" s="17" t="s">
        <v>48</v>
      </c>
      <c r="B73" s="17" t="s">
        <v>49</v>
      </c>
      <c r="C73" s="17">
        <v>20170928</v>
      </c>
      <c r="D73" s="17">
        <v>20170929</v>
      </c>
      <c r="E73" s="17">
        <v>7.9600000000000004E-2</v>
      </c>
      <c r="F73" s="17">
        <v>0.10979999999999999</v>
      </c>
      <c r="G73" s="17" t="s">
        <v>9</v>
      </c>
      <c r="H73" s="17"/>
      <c r="I73" s="15" t="str">
        <f>[1]!s_div_progress(A73,"20161231")</f>
        <v>实施</v>
      </c>
      <c r="J73" s="17" t="str">
        <f>[1]!s_div_recorddate(A73,"2016/12/31")</f>
        <v>2017-07-20</v>
      </c>
      <c r="K73" s="17" t="str">
        <f>[1]!s_div_exdate(A73,"2016/12/31")</f>
        <v>2017-07-21</v>
      </c>
    </row>
    <row r="74" spans="1:12" s="11" customFormat="1" x14ac:dyDescent="0.25">
      <c r="A74" s="17" t="s">
        <v>123</v>
      </c>
      <c r="B74" s="17" t="s">
        <v>124</v>
      </c>
      <c r="C74" s="17">
        <v>20170830</v>
      </c>
      <c r="D74" s="17">
        <v>20170926</v>
      </c>
      <c r="E74" s="17">
        <v>0.11</v>
      </c>
      <c r="F74" s="17">
        <v>1.3920999999999999</v>
      </c>
      <c r="G74" s="17" t="s">
        <v>9</v>
      </c>
      <c r="H74" s="17"/>
      <c r="I74" s="15" t="str">
        <f>[1]!s_div_progress(A74,"20161231")</f>
        <v>实施</v>
      </c>
      <c r="J74" s="17">
        <f>[1]!s_div_progress(B74,"20161231")</f>
        <v>0</v>
      </c>
      <c r="K74" s="17">
        <f>[1]!s_div_progress(C74,"20161231")</f>
        <v>0</v>
      </c>
    </row>
    <row r="75" spans="1:12" x14ac:dyDescent="0.25">
      <c r="A75" s="1" t="s">
        <v>106</v>
      </c>
      <c r="F75" s="2">
        <f>SUM(F70:F74)</f>
        <v>5.4631002000000004</v>
      </c>
    </row>
    <row r="79" spans="1:12" x14ac:dyDescent="0.25">
      <c r="A79" s="1" t="s">
        <v>110</v>
      </c>
      <c r="B79" s="1" t="s">
        <v>111</v>
      </c>
      <c r="C79" s="38" t="s">
        <v>141</v>
      </c>
    </row>
    <row r="80" spans="1:12" x14ac:dyDescent="0.25">
      <c r="A80" s="1" t="s">
        <v>115</v>
      </c>
      <c r="B80">
        <f>$F$6</f>
        <v>1.0547</v>
      </c>
      <c r="C80" s="11">
        <f>$F$6</f>
        <v>1.0547</v>
      </c>
    </row>
    <row r="81" spans="1:14" x14ac:dyDescent="0.25">
      <c r="A81" s="1" t="s">
        <v>116</v>
      </c>
      <c r="B81" s="11" t="e">
        <f>$F$5+$F$12+$F$11+#REF!</f>
        <v>#REF!</v>
      </c>
      <c r="C81" s="11">
        <f>$F$5+$F$12+$F$11</f>
        <v>3.7366999999999999</v>
      </c>
    </row>
    <row r="82" spans="1:14" x14ac:dyDescent="0.25">
      <c r="A82" s="1" t="s">
        <v>117</v>
      </c>
      <c r="B82">
        <f>$F$6+$F$13+$F$28</f>
        <v>19.974699999999999</v>
      </c>
      <c r="C82" s="11">
        <f>$F$5+$F$12+$F$11+SUM($F$17:$F$27)</f>
        <v>19.974699999999999</v>
      </c>
    </row>
    <row r="83" spans="1:14" s="11" customFormat="1" x14ac:dyDescent="0.25">
      <c r="A83" s="12" t="s">
        <v>188</v>
      </c>
      <c r="B83" s="11">
        <f>F6+F13+F28+F53</f>
        <v>50.730663999999997</v>
      </c>
      <c r="C83" s="11">
        <f>$F$5+$F$12+$F$11+SUM($F$17:$F$27)+SUM($F$32:$F$52)</f>
        <v>50.730663999999997</v>
      </c>
    </row>
    <row r="84" spans="1:14" s="61" customFormat="1" x14ac:dyDescent="0.25">
      <c r="A84" s="12" t="s">
        <v>829</v>
      </c>
      <c r="B84" s="61">
        <f>F6+F13+F28+F53+F67</f>
        <v>58.307939999999995</v>
      </c>
      <c r="C84" s="61">
        <f>$F$5+$F$12+$F$11+SUM($F$17:$F$27)+SUM($F$32:$F$52)+SUM($F$57:$F$66)</f>
        <v>58.307939999999995</v>
      </c>
    </row>
    <row r="85" spans="1:14" x14ac:dyDescent="0.25">
      <c r="A85" s="1" t="s">
        <v>118</v>
      </c>
      <c r="B85">
        <f>$F$6+$F$13+$F$28+$F$53+$F$67+$F$75</f>
        <v>63.771040199999995</v>
      </c>
      <c r="C85" s="61">
        <f>$F$5+$F$12+$F$11+SUM($F$17:$F$27)+SUM($F$32:$F$52)+SUM($F$57:$F$66)</f>
        <v>58.307939999999995</v>
      </c>
    </row>
    <row r="86" spans="1:14" x14ac:dyDescent="0.25">
      <c r="A86" s="12" t="s">
        <v>140</v>
      </c>
      <c r="B86" s="11">
        <f>B85</f>
        <v>63.771040199999995</v>
      </c>
      <c r="C86" s="61">
        <f t="shared" ref="C86:C87" si="0">$F$5+$F$12+$F$11+SUM($F$17:$F$27)+SUM($F$32:$F$52)+SUM($F$57:$F$66)</f>
        <v>58.307939999999995</v>
      </c>
    </row>
    <row r="87" spans="1:14" x14ac:dyDescent="0.25">
      <c r="A87" s="12" t="s">
        <v>845</v>
      </c>
      <c r="B87" s="61">
        <f>$F$6+$F$13+$F$28+$F$53+$F$67+$F$75</f>
        <v>63.771040199999995</v>
      </c>
      <c r="C87" s="61">
        <f t="shared" si="0"/>
        <v>58.307939999999995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2017-08-18T00:57:02Z</dcterms:modified>
</cp:coreProperties>
</file>