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5" i="3" l="1"/>
  <c r="D10" i="3" l="1"/>
  <c r="I63" i="3"/>
  <c r="I64" i="3"/>
  <c r="I54" i="3"/>
  <c r="I62" i="3"/>
  <c r="I58" i="3"/>
  <c r="I57" i="3"/>
  <c r="I59" i="3"/>
  <c r="I55" i="3"/>
  <c r="I66" i="3"/>
  <c r="I53" i="3"/>
  <c r="I61" i="3"/>
  <c r="I60" i="3"/>
  <c r="F15" i="1" l="1"/>
  <c r="F79" i="1"/>
  <c r="F73" i="1"/>
  <c r="F67" i="1"/>
  <c r="F53" i="1"/>
  <c r="F30" i="1"/>
  <c r="F6" i="1"/>
  <c r="K64" i="3"/>
  <c r="K60" i="3"/>
  <c r="K58" i="3"/>
  <c r="K59" i="3"/>
  <c r="B88" i="1" l="1"/>
  <c r="B87" i="1"/>
  <c r="B84" i="1"/>
  <c r="B85" i="1"/>
  <c r="B86" i="1"/>
  <c r="B89" i="1"/>
  <c r="B91" i="1"/>
  <c r="B92" i="1"/>
  <c r="B93" i="1"/>
  <c r="B90" i="1"/>
  <c r="B114" i="3" l="1"/>
  <c r="D114" i="3" s="1"/>
  <c r="D18" i="3" l="1"/>
  <c r="B115" i="3" s="1"/>
  <c r="D115" i="3" s="1"/>
  <c r="L60" i="3" l="1"/>
  <c r="L58" i="3"/>
  <c r="L59" i="3"/>
  <c r="L64" i="3"/>
  <c r="F115" i="3"/>
  <c r="N11" i="1" l="1"/>
  <c r="F56" i="3"/>
  <c r="M64" i="1"/>
  <c r="F72" i="3"/>
  <c r="I47" i="3"/>
  <c r="O11" i="1"/>
  <c r="C27" i="1"/>
  <c r="E63" i="3"/>
  <c r="M78" i="1"/>
  <c r="E42" i="3"/>
  <c r="G29" i="3"/>
  <c r="M62" i="1"/>
  <c r="M35" i="1"/>
  <c r="M44" i="1"/>
  <c r="H41" i="3"/>
  <c r="D43" i="1"/>
  <c r="N29" i="3"/>
  <c r="N49" i="1"/>
  <c r="L57" i="1"/>
  <c r="K62" i="3"/>
  <c r="G31" i="3"/>
  <c r="I40" i="3"/>
  <c r="M57" i="1"/>
  <c r="N62" i="3"/>
  <c r="M62" i="3"/>
  <c r="J37" i="1"/>
  <c r="K52" i="1"/>
  <c r="N82" i="3"/>
  <c r="N45" i="3"/>
  <c r="L61" i="1"/>
  <c r="D64" i="1"/>
  <c r="C24" i="1"/>
  <c r="K65" i="3"/>
  <c r="C40" i="1"/>
  <c r="N19" i="1"/>
  <c r="M66" i="1"/>
  <c r="O50" i="1"/>
  <c r="I63" i="1"/>
  <c r="N64" i="1"/>
  <c r="J72" i="1"/>
  <c r="M43" i="1"/>
  <c r="M81" i="3"/>
  <c r="H40" i="3"/>
  <c r="K49" i="1"/>
  <c r="O42" i="1"/>
  <c r="H26" i="3"/>
  <c r="H56" i="3"/>
  <c r="M27" i="3"/>
  <c r="L25" i="1"/>
  <c r="J57" i="1"/>
  <c r="P47" i="3"/>
  <c r="K43" i="1"/>
  <c r="N59" i="1"/>
  <c r="L72" i="1"/>
  <c r="J66" i="1"/>
  <c r="O60" i="1"/>
  <c r="D39" i="1"/>
  <c r="D78" i="1"/>
  <c r="D5" i="1"/>
  <c r="G25" i="3"/>
  <c r="E25" i="3"/>
  <c r="M26" i="3"/>
  <c r="I33" i="3"/>
  <c r="C43" i="1"/>
  <c r="M16" i="3"/>
  <c r="O51" i="1"/>
  <c r="O49" i="3"/>
  <c r="F32" i="3"/>
  <c r="M60" i="3"/>
  <c r="O46" i="3"/>
  <c r="C36" i="1"/>
  <c r="I14" i="1"/>
  <c r="L59" i="1"/>
  <c r="K24" i="1"/>
  <c r="I52" i="3"/>
  <c r="G16" i="3"/>
  <c r="K46" i="1"/>
  <c r="K55" i="3"/>
  <c r="F73" i="3"/>
  <c r="O31" i="3"/>
  <c r="N68" i="3"/>
  <c r="O62" i="1"/>
  <c r="N33" i="3"/>
  <c r="E84" i="3"/>
  <c r="D72" i="1"/>
  <c r="D11" i="1"/>
  <c r="O36" i="1"/>
  <c r="O54" i="3"/>
  <c r="I25" i="1"/>
  <c r="K71" i="3"/>
  <c r="N54" i="3"/>
  <c r="K29" i="1"/>
  <c r="J40" i="1"/>
  <c r="H69" i="3"/>
  <c r="O66" i="3"/>
  <c r="J45" i="1"/>
  <c r="H31" i="3"/>
  <c r="G62" i="3"/>
  <c r="I66" i="1"/>
  <c r="N78" i="1"/>
  <c r="F52" i="3"/>
  <c r="C62" i="1"/>
  <c r="G56" i="3"/>
  <c r="F95" i="3"/>
  <c r="C59" i="1"/>
  <c r="C35" i="1"/>
  <c r="J59" i="1"/>
  <c r="O26" i="1"/>
  <c r="H45" i="3"/>
  <c r="H70" i="3"/>
  <c r="M82" i="3"/>
  <c r="E56" i="3"/>
  <c r="K65" i="1"/>
  <c r="P70" i="3"/>
  <c r="O12" i="1"/>
  <c r="P73" i="3"/>
  <c r="O61" i="1"/>
  <c r="E54" i="3"/>
  <c r="H60" i="3"/>
  <c r="K61" i="1"/>
  <c r="H28" i="3"/>
  <c r="M5" i="1"/>
  <c r="G52" i="3"/>
  <c r="I39" i="1"/>
  <c r="F27" i="3"/>
  <c r="C13" i="1"/>
  <c r="F49" i="3"/>
  <c r="O51" i="3"/>
  <c r="G84" i="3"/>
  <c r="N56" i="3"/>
  <c r="J77" i="1"/>
  <c r="E32" i="3"/>
  <c r="G71" i="3"/>
  <c r="G58" i="3"/>
  <c r="H66" i="3"/>
  <c r="G61" i="3"/>
  <c r="O37" i="1"/>
  <c r="E31" i="3"/>
  <c r="M58" i="3"/>
  <c r="C21" i="1"/>
  <c r="O35" i="1"/>
  <c r="L64" i="1"/>
  <c r="M50" i="1"/>
  <c r="L20" i="1"/>
  <c r="I44" i="1"/>
  <c r="O71" i="3"/>
  <c r="I78" i="1"/>
  <c r="N67" i="3"/>
  <c r="N52" i="3"/>
  <c r="O41" i="3"/>
  <c r="M36" i="1"/>
  <c r="J60" i="1"/>
  <c r="I26" i="1"/>
  <c r="O56" i="3"/>
  <c r="P79" i="3"/>
  <c r="I49" i="3"/>
  <c r="E106" i="3"/>
  <c r="M71" i="3"/>
  <c r="N57" i="3"/>
  <c r="I42" i="1"/>
  <c r="O84" i="3"/>
  <c r="O44" i="3"/>
  <c r="H54" i="3"/>
  <c r="K66" i="3"/>
  <c r="H61" i="3"/>
  <c r="I61" i="1"/>
  <c r="P80" i="3"/>
  <c r="E43" i="3"/>
  <c r="C48" i="1"/>
  <c r="K51" i="1"/>
  <c r="P44" i="3"/>
  <c r="G106" i="3"/>
  <c r="M61" i="3"/>
  <c r="D58" i="1"/>
  <c r="N25" i="1"/>
  <c r="M31" i="3"/>
  <c r="F67" i="3"/>
  <c r="K45" i="1"/>
  <c r="P57" i="3"/>
  <c r="J51" i="1"/>
  <c r="G82" i="3"/>
  <c r="E71" i="3"/>
  <c r="D45" i="1"/>
  <c r="D25" i="1"/>
  <c r="G51" i="3"/>
  <c r="N65" i="1"/>
  <c r="D48" i="1"/>
  <c r="H42" i="3"/>
  <c r="G59" i="3"/>
  <c r="M23" i="1"/>
  <c r="D19" i="1"/>
  <c r="J11" i="1"/>
  <c r="N71" i="3"/>
  <c r="O68" i="3"/>
  <c r="E40" i="3"/>
  <c r="P30" i="3"/>
  <c r="E55" i="3"/>
  <c r="K63" i="3"/>
  <c r="C28" i="1"/>
  <c r="K78" i="1"/>
  <c r="P66" i="3"/>
  <c r="M43" i="3"/>
  <c r="E27" i="3"/>
  <c r="O52" i="3"/>
  <c r="F69" i="3"/>
  <c r="E83" i="3"/>
  <c r="J25" i="1"/>
  <c r="F31" i="3"/>
  <c r="D42" i="1"/>
  <c r="C44" i="1"/>
  <c r="K22" i="1"/>
  <c r="H83" i="3"/>
  <c r="L71" i="1"/>
  <c r="H80" i="3"/>
  <c r="C52" i="1"/>
  <c r="O81" i="3"/>
  <c r="P58" i="3"/>
  <c r="N63" i="1"/>
  <c r="I32" i="3"/>
  <c r="O45" i="3"/>
  <c r="D35" i="1"/>
  <c r="I21" i="1"/>
  <c r="E65" i="3"/>
  <c r="N27" i="3"/>
  <c r="M45" i="1"/>
  <c r="D27" i="1"/>
  <c r="N53" i="3"/>
  <c r="N35" i="1"/>
  <c r="O62" i="3"/>
  <c r="I29" i="1"/>
  <c r="F26" i="3"/>
  <c r="O58" i="1"/>
  <c r="K41" i="1"/>
  <c r="H62" i="3"/>
  <c r="L66" i="1"/>
  <c r="M53" i="3"/>
  <c r="O33" i="3"/>
  <c r="O80" i="3"/>
  <c r="F84" i="3"/>
  <c r="D52" i="1"/>
  <c r="N72" i="3"/>
  <c r="F29" i="3"/>
  <c r="P84" i="3"/>
  <c r="P26" i="3"/>
  <c r="N80" i="3"/>
  <c r="J36" i="1"/>
  <c r="Q52" i="3"/>
  <c r="L37" i="1"/>
  <c r="I46" i="3"/>
  <c r="E73" i="3"/>
  <c r="M26" i="1"/>
  <c r="M28" i="1"/>
  <c r="N47" i="1"/>
  <c r="D12" i="1"/>
  <c r="G47" i="3"/>
  <c r="E49" i="3"/>
  <c r="I49" i="1"/>
  <c r="P68" i="3"/>
  <c r="M61" i="1"/>
  <c r="N41" i="1"/>
  <c r="P31" i="3"/>
  <c r="O64" i="1"/>
  <c r="M45" i="3"/>
  <c r="K63" i="1"/>
  <c r="O40" i="3"/>
  <c r="G81" i="3"/>
  <c r="L21" i="1"/>
  <c r="E33" i="3"/>
  <c r="N36" i="1"/>
  <c r="L23" i="1"/>
  <c r="L47" i="1"/>
  <c r="M40" i="3"/>
  <c r="P72" i="3"/>
  <c r="N43" i="3"/>
  <c r="O70" i="3"/>
  <c r="K12" i="1"/>
  <c r="K11" i="1"/>
  <c r="L11" i="1"/>
  <c r="C58" i="1"/>
  <c r="P54" i="3"/>
  <c r="K40" i="1"/>
  <c r="L78" i="1"/>
  <c r="I27" i="3"/>
  <c r="K27" i="3" s="1"/>
  <c r="M64" i="3"/>
  <c r="E79" i="3"/>
  <c r="H63" i="3"/>
  <c r="N25" i="3"/>
  <c r="M14" i="1"/>
  <c r="M51" i="1"/>
  <c r="D10" i="2"/>
  <c r="N31" i="3"/>
  <c r="L46" i="1"/>
  <c r="H57" i="3"/>
  <c r="J64" i="1"/>
  <c r="O28" i="3"/>
  <c r="K61" i="3"/>
  <c r="P53" i="3"/>
  <c r="D38" i="1"/>
  <c r="N12" i="1"/>
  <c r="C38" i="1"/>
  <c r="D28" i="1"/>
  <c r="K60" i="1"/>
  <c r="O69" i="3"/>
  <c r="F55" i="3"/>
  <c r="J78" i="1"/>
  <c r="C39" i="1"/>
  <c r="K47" i="1"/>
  <c r="K40" i="3"/>
  <c r="O47" i="1"/>
  <c r="E45" i="3"/>
  <c r="G26" i="3"/>
  <c r="P56" i="3"/>
  <c r="M57" i="3"/>
  <c r="N63" i="3"/>
  <c r="E59" i="3"/>
  <c r="M21" i="1"/>
  <c r="F70" i="3"/>
  <c r="I56" i="3"/>
  <c r="K56" i="3" s="1"/>
  <c r="F47" i="3"/>
  <c r="E68" i="3"/>
  <c r="P67" i="3"/>
  <c r="J28" i="1"/>
  <c r="K35" i="1"/>
  <c r="H48" i="3"/>
  <c r="I38" i="1"/>
  <c r="E29" i="3"/>
  <c r="P45" i="3"/>
  <c r="M40" i="1"/>
  <c r="D63" i="1"/>
  <c r="F48" i="3"/>
  <c r="P82" i="3"/>
  <c r="M84" i="3"/>
  <c r="D60" i="1"/>
  <c r="G69" i="3"/>
  <c r="H58" i="3"/>
  <c r="L36" i="1"/>
  <c r="M42" i="3"/>
  <c r="J61" i="1"/>
  <c r="O46" i="1"/>
  <c r="Q41" i="3"/>
  <c r="O27" i="3"/>
  <c r="H50" i="3"/>
  <c r="I41" i="3"/>
  <c r="E60" i="3"/>
  <c r="J52" i="1"/>
  <c r="K38" i="1"/>
  <c r="O79" i="3"/>
  <c r="J14" i="1"/>
  <c r="O67" i="3"/>
  <c r="D37" i="1"/>
  <c r="N84" i="3"/>
  <c r="D77" i="1"/>
  <c r="K80" i="3"/>
  <c r="K20" i="1"/>
  <c r="L50" i="1"/>
  <c r="E46" i="3"/>
  <c r="E41" i="3"/>
  <c r="E80" i="3"/>
  <c r="N26" i="3"/>
  <c r="F33" i="3"/>
  <c r="M33" i="3"/>
  <c r="Q69" i="3"/>
  <c r="C49" i="1"/>
  <c r="F46" i="3"/>
  <c r="H82" i="3"/>
  <c r="J27" i="1"/>
  <c r="G96" i="3"/>
  <c r="F61" i="3"/>
  <c r="G40" i="3"/>
  <c r="N61" i="3"/>
  <c r="G28" i="3"/>
  <c r="I45" i="1"/>
  <c r="O73" i="3"/>
  <c r="E28" i="3"/>
  <c r="C65" i="1"/>
  <c r="Q71" i="3"/>
  <c r="H52" i="3"/>
  <c r="O42" i="3"/>
  <c r="N69" i="3"/>
  <c r="C14" i="1"/>
  <c r="N20" i="1"/>
  <c r="M68" i="3"/>
  <c r="K71" i="1"/>
  <c r="M70" i="3"/>
  <c r="G53" i="3"/>
  <c r="M32" i="3"/>
  <c r="J58" i="1"/>
  <c r="M42" i="1"/>
  <c r="N50" i="1"/>
  <c r="M47" i="1"/>
  <c r="K21" i="1"/>
  <c r="K64" i="1"/>
  <c r="C50" i="1"/>
  <c r="G55" i="3"/>
  <c r="M59" i="1"/>
  <c r="O49" i="1"/>
  <c r="E70" i="3"/>
  <c r="P52" i="3"/>
  <c r="Q44" i="3"/>
  <c r="N39" i="1"/>
  <c r="I77" i="1"/>
  <c r="C12" i="1"/>
  <c r="M30" i="3"/>
  <c r="I22" i="1"/>
  <c r="D41" i="1"/>
  <c r="P28" i="3"/>
  <c r="D49" i="1"/>
  <c r="L52" i="1"/>
  <c r="E82" i="3"/>
  <c r="Q70" i="3"/>
  <c r="O57" i="3"/>
  <c r="F63" i="3"/>
  <c r="H46" i="3"/>
  <c r="N58" i="3"/>
  <c r="O45" i="1"/>
  <c r="E44" i="3"/>
  <c r="K77" i="1"/>
  <c r="N21" i="1"/>
  <c r="O50" i="3"/>
  <c r="D59" i="1"/>
  <c r="I46" i="1"/>
  <c r="J29" i="1"/>
  <c r="G72" i="3"/>
  <c r="J44" i="1"/>
  <c r="O27" i="1"/>
  <c r="K72" i="1"/>
  <c r="D57" i="1"/>
  <c r="M52" i="1"/>
  <c r="H53" i="3"/>
  <c r="N28" i="3"/>
  <c r="J49" i="1"/>
  <c r="C47" i="1"/>
  <c r="G66" i="3"/>
  <c r="J21" i="1"/>
  <c r="N28" i="1"/>
  <c r="I44" i="3"/>
  <c r="E57" i="3"/>
  <c r="N60" i="3"/>
  <c r="F64" i="3"/>
  <c r="G95" i="3"/>
  <c r="H27" i="3"/>
  <c r="P32" i="3"/>
  <c r="P60" i="3"/>
  <c r="C60" i="1"/>
  <c r="M55" i="3"/>
  <c r="J62" i="1"/>
  <c r="E53" i="3"/>
  <c r="F28" i="3"/>
  <c r="H33" i="3"/>
  <c r="Q28" i="3"/>
  <c r="O41" i="1"/>
  <c r="F57" i="3"/>
  <c r="K83" i="3"/>
  <c r="J19" i="1"/>
  <c r="N32" i="3"/>
  <c r="M29" i="3"/>
  <c r="I12" i="1"/>
  <c r="C72" i="1"/>
  <c r="J65" i="1"/>
  <c r="L14" i="1"/>
  <c r="F97" i="3"/>
  <c r="C63" i="1"/>
  <c r="O65" i="3"/>
  <c r="M24" i="1"/>
  <c r="O55" i="3"/>
  <c r="K5" i="1"/>
  <c r="C78" i="1"/>
  <c r="N65" i="3"/>
  <c r="N72" i="1"/>
  <c r="L62" i="1"/>
  <c r="K72" i="3"/>
  <c r="O52" i="1"/>
  <c r="J22" i="1"/>
  <c r="P69" i="3"/>
  <c r="C61" i="1"/>
  <c r="K52" i="3"/>
  <c r="K81" i="3"/>
  <c r="O21" i="1"/>
  <c r="N14" i="1"/>
  <c r="J47" i="1"/>
  <c r="L19" i="1"/>
  <c r="M54" i="3"/>
  <c r="J71" i="1"/>
  <c r="K19" i="1"/>
  <c r="E52" i="3"/>
  <c r="G70" i="3"/>
  <c r="K57" i="3"/>
  <c r="N42" i="1"/>
  <c r="N55" i="3"/>
  <c r="D26" i="1"/>
  <c r="N24" i="1"/>
  <c r="O64" i="3"/>
  <c r="C11" i="1"/>
  <c r="N44" i="1"/>
  <c r="I71" i="1"/>
  <c r="Q80" i="3"/>
  <c r="L45" i="1"/>
  <c r="N57" i="1"/>
  <c r="P62" i="3"/>
  <c r="H51" i="3"/>
  <c r="L27" i="1"/>
  <c r="D20" i="1"/>
  <c r="N52" i="1"/>
  <c r="K44" i="1"/>
  <c r="C29" i="1"/>
  <c r="M49" i="1"/>
  <c r="F106" i="3"/>
  <c r="H47" i="3"/>
  <c r="K49" i="3"/>
  <c r="F51" i="3"/>
  <c r="O72" i="3"/>
  <c r="N23" i="1"/>
  <c r="J35" i="1"/>
  <c r="M25" i="1"/>
  <c r="K58" i="1"/>
  <c r="N70" i="3"/>
  <c r="M66" i="3"/>
  <c r="M72" i="1"/>
  <c r="C71" i="1"/>
  <c r="K84" i="3"/>
  <c r="O32" i="3"/>
  <c r="N37" i="1"/>
  <c r="D71" i="1"/>
  <c r="K25" i="1"/>
  <c r="J20" i="1"/>
  <c r="K59" i="1"/>
  <c r="D51" i="1"/>
  <c r="M28" i="3"/>
  <c r="O82" i="3"/>
  <c r="C26" i="1"/>
  <c r="G32" i="3"/>
  <c r="I50" i="1"/>
  <c r="G50" i="3"/>
  <c r="Q27" i="3"/>
  <c r="K14" i="1"/>
  <c r="O57" i="1"/>
  <c r="C77" i="1"/>
  <c r="D21" i="1"/>
  <c r="I20" i="1"/>
  <c r="Q33" i="3"/>
  <c r="O44" i="1"/>
  <c r="K32" i="3"/>
  <c r="M58" i="1"/>
  <c r="I42" i="3"/>
  <c r="I45" i="3"/>
  <c r="K45" i="3" s="1"/>
  <c r="G65" i="3"/>
  <c r="C22" i="1"/>
  <c r="D47" i="1"/>
  <c r="O43" i="1"/>
  <c r="O25" i="3"/>
  <c r="L42" i="1"/>
  <c r="I5" i="1"/>
  <c r="D61" i="1"/>
  <c r="H72" i="3"/>
  <c r="D13" i="1"/>
  <c r="P81" i="3"/>
  <c r="M11" i="1"/>
  <c r="L65" i="1"/>
  <c r="N40" i="1"/>
  <c r="H55" i="3"/>
  <c r="G97" i="3"/>
  <c r="O20" i="1"/>
  <c r="E66" i="3"/>
  <c r="K54" i="3"/>
  <c r="O63" i="1"/>
  <c r="H29" i="3"/>
  <c r="G45" i="3"/>
  <c r="N30" i="3"/>
  <c r="Q66" i="3"/>
  <c r="L43" i="1"/>
  <c r="P40" i="3"/>
  <c r="K23" i="1"/>
  <c r="I40" i="1"/>
  <c r="D22" i="1"/>
  <c r="J63" i="1"/>
  <c r="Q40" i="3"/>
  <c r="O40" i="1"/>
  <c r="J5" i="1"/>
  <c r="N59" i="3"/>
  <c r="O29" i="1"/>
  <c r="I65" i="1"/>
  <c r="M37" i="1"/>
  <c r="L41" i="1"/>
  <c r="M71" i="1"/>
  <c r="C64" i="1"/>
  <c r="J39" i="1"/>
  <c r="L35" i="1"/>
  <c r="P61" i="3"/>
  <c r="O29" i="3"/>
  <c r="I35" i="1"/>
  <c r="O83" i="3"/>
  <c r="H81" i="3"/>
  <c r="I41" i="1"/>
  <c r="I47" i="1"/>
  <c r="P65" i="3"/>
  <c r="P42" i="3"/>
  <c r="F96" i="3"/>
  <c r="C46" i="1"/>
  <c r="Q50" i="3"/>
  <c r="C51" i="1"/>
  <c r="N46" i="3"/>
  <c r="N66" i="3"/>
  <c r="E64" i="3"/>
  <c r="G54" i="3"/>
  <c r="K44" i="3"/>
  <c r="M22" i="1"/>
  <c r="M83" i="3"/>
  <c r="I36" i="1"/>
  <c r="H96" i="3"/>
  <c r="M72" i="3"/>
  <c r="I28" i="1"/>
  <c r="Q81" i="3"/>
  <c r="K82" i="3"/>
  <c r="M12" i="1"/>
  <c r="O23" i="1"/>
  <c r="H30" i="3"/>
  <c r="L77" i="1"/>
  <c r="C5" i="1"/>
  <c r="K70" i="3"/>
  <c r="M20" i="1"/>
  <c r="P63" i="3"/>
  <c r="N48" i="3"/>
  <c r="M29" i="1"/>
  <c r="C42" i="1"/>
  <c r="O16" i="3"/>
  <c r="E50" i="3"/>
  <c r="Q16" i="3"/>
  <c r="F83" i="3"/>
  <c r="M67" i="3"/>
  <c r="O28" i="1"/>
  <c r="O65" i="1"/>
  <c r="O48" i="3"/>
  <c r="Q48" i="3" s="1"/>
  <c r="J50" i="1"/>
  <c r="O25" i="1"/>
  <c r="H43" i="3"/>
  <c r="F60" i="3"/>
  <c r="F43" i="3"/>
  <c r="M49" i="3"/>
  <c r="L40" i="1"/>
  <c r="P46" i="3"/>
  <c r="O14" i="1"/>
  <c r="F82" i="3"/>
  <c r="N42" i="3"/>
  <c r="L60" i="1"/>
  <c r="J42" i="1"/>
  <c r="M27" i="1"/>
  <c r="L58" i="1"/>
  <c r="M59" i="3"/>
  <c r="D14" i="1"/>
  <c r="E61" i="3"/>
  <c r="G44" i="3"/>
  <c r="N49" i="3"/>
  <c r="N46" i="1"/>
  <c r="O60" i="3"/>
  <c r="M51" i="3"/>
  <c r="K37" i="1"/>
  <c r="P25" i="3"/>
  <c r="Q46" i="3"/>
  <c r="E62" i="3"/>
  <c r="H106" i="3"/>
  <c r="G41" i="3"/>
  <c r="F30" i="3"/>
  <c r="Q64" i="3"/>
  <c r="G83" i="3"/>
  <c r="E58" i="3"/>
  <c r="D36" i="1"/>
  <c r="F59" i="3"/>
  <c r="Q25" i="3"/>
  <c r="Q73" i="3"/>
  <c r="D60" i="3"/>
  <c r="Q57" i="3"/>
  <c r="K67" i="3"/>
  <c r="I30" i="3"/>
  <c r="K30" i="3" s="1"/>
  <c r="C57" i="1"/>
  <c r="F65" i="3"/>
  <c r="O58" i="3"/>
  <c r="Q58" i="3" s="1"/>
  <c r="D24" i="1"/>
  <c r="C41" i="1"/>
  <c r="M63" i="3"/>
  <c r="O63" i="3"/>
  <c r="P33" i="3"/>
  <c r="E97" i="3"/>
  <c r="N83" i="3"/>
  <c r="M50" i="3"/>
  <c r="C37" i="1"/>
  <c r="N60" i="1"/>
  <c r="L49" i="1"/>
  <c r="E72" i="3"/>
  <c r="N71" i="1"/>
  <c r="N66" i="1"/>
  <c r="L12" i="1"/>
  <c r="M39" i="1"/>
  <c r="D23" i="1"/>
  <c r="I51" i="3"/>
  <c r="N47" i="3"/>
  <c r="Q49" i="3"/>
  <c r="I58" i="1"/>
  <c r="E67" i="3"/>
  <c r="J23" i="1"/>
  <c r="K69" i="3"/>
  <c r="M80" i="3"/>
  <c r="H84" i="3"/>
  <c r="I57" i="1"/>
  <c r="H73" i="3"/>
  <c r="P16" i="3"/>
  <c r="G57" i="3"/>
  <c r="M60" i="1"/>
  <c r="C45" i="1"/>
  <c r="O61" i="3"/>
  <c r="N64" i="3"/>
  <c r="F80" i="3"/>
  <c r="F50" i="3"/>
  <c r="D66" i="1"/>
  <c r="E48" i="3"/>
  <c r="J12" i="1"/>
  <c r="J24" i="1"/>
  <c r="F44" i="3"/>
  <c r="N44" i="3"/>
  <c r="M48" i="3"/>
  <c r="O39" i="1"/>
  <c r="K33" i="3"/>
  <c r="L39" i="1"/>
  <c r="M63" i="1"/>
  <c r="P59" i="3"/>
  <c r="C34" i="1"/>
  <c r="K66" i="1"/>
  <c r="H68" i="3"/>
  <c r="N22" i="1"/>
  <c r="K39" i="1"/>
  <c r="N41" i="3"/>
  <c r="O59" i="3"/>
  <c r="L28" i="1"/>
  <c r="P51" i="3"/>
  <c r="F58" i="3"/>
  <c r="G46" i="3"/>
  <c r="F42" i="3"/>
  <c r="F66" i="3"/>
  <c r="E16" i="3"/>
  <c r="Q45" i="3"/>
  <c r="O59" i="1"/>
  <c r="I26" i="3"/>
  <c r="K26" i="3" s="1"/>
  <c r="O24" i="1"/>
  <c r="M25" i="3"/>
  <c r="K42" i="1"/>
  <c r="K42" i="3"/>
  <c r="N79" i="3"/>
  <c r="E26" i="3"/>
  <c r="I72" i="1"/>
  <c r="I43" i="3"/>
  <c r="F79" i="3"/>
  <c r="G67" i="3"/>
  <c r="M46" i="1"/>
  <c r="P43" i="3"/>
  <c r="M69" i="3"/>
  <c r="H71" i="3"/>
  <c r="K51" i="3"/>
  <c r="N73" i="3"/>
  <c r="Q68" i="3"/>
  <c r="Q65" i="3"/>
  <c r="G33" i="3"/>
  <c r="N40" i="3"/>
  <c r="G68" i="3"/>
  <c r="P83" i="3"/>
  <c r="F62" i="3"/>
  <c r="K26" i="1"/>
  <c r="O38" i="1"/>
  <c r="M44" i="3"/>
  <c r="G42" i="3"/>
  <c r="F71" i="3"/>
  <c r="I48" i="3"/>
  <c r="K48" i="3" s="1"/>
  <c r="I28" i="3"/>
  <c r="D62" i="1"/>
  <c r="M47" i="3"/>
  <c r="G63" i="3"/>
  <c r="F16" i="3"/>
  <c r="N51" i="1"/>
  <c r="I24" i="1"/>
  <c r="M41" i="3"/>
  <c r="I59" i="1"/>
  <c r="J38" i="1"/>
  <c r="M77" i="1"/>
  <c r="Q61" i="3"/>
  <c r="F25" i="3"/>
  <c r="P29" i="3"/>
  <c r="J43" i="1"/>
  <c r="H67" i="3"/>
  <c r="N50" i="3"/>
  <c r="Q32" i="3"/>
  <c r="D59" i="3"/>
  <c r="N81" i="3"/>
  <c r="N43" i="1"/>
  <c r="I37" i="1"/>
  <c r="F68" i="3"/>
  <c r="G27" i="3"/>
  <c r="F53" i="3"/>
  <c r="I43" i="1"/>
  <c r="I23" i="1"/>
  <c r="E95" i="3"/>
  <c r="I51" i="1"/>
  <c r="I64" i="1"/>
  <c r="E81" i="3"/>
  <c r="I68" i="3"/>
  <c r="K68" i="3" s="1"/>
  <c r="C20" i="1"/>
  <c r="F41" i="3"/>
  <c r="L51" i="1"/>
  <c r="P71" i="3"/>
  <c r="D29" i="1"/>
  <c r="E96" i="3"/>
  <c r="C25" i="1"/>
  <c r="D40" i="1"/>
  <c r="J26" i="1"/>
  <c r="G73" i="3"/>
  <c r="C66" i="1"/>
  <c r="Q31" i="3"/>
  <c r="N45" i="1"/>
  <c r="D50" i="1"/>
  <c r="H64" i="3"/>
  <c r="M65" i="3"/>
  <c r="O53" i="3"/>
  <c r="Q79" i="3"/>
  <c r="O30" i="3"/>
  <c r="N38" i="1"/>
  <c r="P48" i="3"/>
  <c r="I29" i="3"/>
  <c r="K29" i="3" s="1"/>
  <c r="J16" i="3"/>
  <c r="N61" i="1"/>
  <c r="K36" i="1"/>
  <c r="K62" i="1"/>
  <c r="H65" i="3"/>
  <c r="I52" i="1"/>
  <c r="L29" i="1"/>
  <c r="I31" i="3"/>
  <c r="K31" i="3" s="1"/>
  <c r="L63" i="1"/>
  <c r="P64" i="3"/>
  <c r="M38" i="1"/>
  <c r="M52" i="3"/>
  <c r="M65" i="1"/>
  <c r="H32" i="3"/>
  <c r="Q55" i="3"/>
  <c r="Q54" i="3"/>
  <c r="I60" i="1"/>
  <c r="O47" i="3"/>
  <c r="F81" i="3"/>
  <c r="C19" i="1"/>
  <c r="D34" i="1"/>
  <c r="O66" i="1"/>
  <c r="G48" i="3"/>
  <c r="Q84" i="3"/>
  <c r="I62" i="1"/>
  <c r="G43" i="3"/>
  <c r="G64" i="3"/>
  <c r="G30" i="3"/>
  <c r="D65" i="1"/>
  <c r="O22" i="1"/>
  <c r="P50" i="3"/>
  <c r="M79" i="3"/>
  <c r="Q59" i="3"/>
  <c r="D58" i="3"/>
  <c r="N27" i="1"/>
  <c r="E69" i="3"/>
  <c r="O19" i="1"/>
  <c r="N16" i="3"/>
  <c r="G49" i="3"/>
  <c r="L38" i="1"/>
  <c r="K28" i="1"/>
  <c r="J41" i="1"/>
  <c r="P27" i="3"/>
  <c r="F54" i="3"/>
  <c r="D44" i="1"/>
  <c r="H59" i="3"/>
  <c r="O26" i="3"/>
  <c r="Q26" i="3" s="1"/>
  <c r="G79" i="3"/>
  <c r="L5" i="1"/>
  <c r="Q51" i="3"/>
  <c r="G80" i="3"/>
  <c r="H25" i="3"/>
  <c r="K53" i="3"/>
  <c r="L22" i="1"/>
  <c r="N5" i="1"/>
  <c r="K28" i="3"/>
  <c r="F40" i="3"/>
  <c r="N62" i="1"/>
  <c r="F45" i="3"/>
  <c r="K73" i="3"/>
  <c r="Q63" i="3"/>
  <c r="Q60" i="3"/>
  <c r="H79" i="3"/>
  <c r="I25" i="3"/>
  <c r="N26" i="1"/>
  <c r="K27" i="1"/>
  <c r="M56" i="3"/>
  <c r="L44" i="1"/>
  <c r="K47" i="3"/>
  <c r="J46" i="1"/>
  <c r="M46" i="3"/>
  <c r="Q56" i="3"/>
  <c r="K79" i="3"/>
  <c r="N51" i="3"/>
  <c r="I19" i="1"/>
  <c r="I27" i="1"/>
  <c r="Q42" i="3"/>
  <c r="I16" i="3"/>
  <c r="P41" i="3"/>
  <c r="L24" i="1"/>
  <c r="D46" i="1"/>
  <c r="H16" i="3"/>
  <c r="K57" i="1"/>
  <c r="N29" i="1"/>
  <c r="M19" i="1"/>
  <c r="O5" i="1"/>
  <c r="O43" i="3"/>
  <c r="G60" i="3"/>
  <c r="E51" i="3"/>
  <c r="I11" i="1"/>
  <c r="C23" i="1"/>
  <c r="P49" i="3"/>
  <c r="H49" i="3"/>
  <c r="L26" i="1"/>
  <c r="M73" i="3"/>
  <c r="N77" i="1"/>
  <c r="E47" i="3"/>
  <c r="I50" i="3"/>
  <c r="K50" i="1"/>
  <c r="P55" i="3"/>
  <c r="H44" i="3"/>
  <c r="E30" i="3"/>
  <c r="M41" i="1"/>
  <c r="N58" i="1"/>
  <c r="Q29" i="3"/>
  <c r="K41" i="3"/>
  <c r="D64" i="3"/>
  <c r="Q43" i="3"/>
  <c r="H95" i="3"/>
  <c r="Q67" i="3"/>
  <c r="Q82" i="3"/>
  <c r="H97" i="3"/>
  <c r="K50" i="3"/>
  <c r="Q62" i="3"/>
  <c r="Q72" i="3"/>
  <c r="K46" i="3"/>
  <c r="L46" i="3" l="1"/>
  <c r="L50" i="3"/>
  <c r="L41" i="3"/>
  <c r="R55" i="3"/>
  <c r="R49" i="3"/>
  <c r="R41" i="3"/>
  <c r="L79" i="3"/>
  <c r="L47" i="3"/>
  <c r="L73" i="3"/>
  <c r="L28" i="3"/>
  <c r="L53" i="3"/>
  <c r="R27" i="3"/>
  <c r="R50" i="3"/>
  <c r="R64" i="3"/>
  <c r="L31" i="3"/>
  <c r="L29" i="3"/>
  <c r="R48" i="3"/>
  <c r="R71" i="3"/>
  <c r="L68" i="3"/>
  <c r="R29" i="3"/>
  <c r="L48" i="3"/>
  <c r="L51" i="3"/>
  <c r="R43" i="3"/>
  <c r="L42" i="3"/>
  <c r="L26" i="3"/>
  <c r="R51" i="3"/>
  <c r="R59" i="3"/>
  <c r="L33" i="3"/>
  <c r="R16" i="3"/>
  <c r="L69" i="3"/>
  <c r="R33" i="3"/>
  <c r="L30" i="3"/>
  <c r="L67" i="3"/>
  <c r="R25" i="3"/>
  <c r="R46" i="3"/>
  <c r="R63" i="3"/>
  <c r="L70" i="3"/>
  <c r="L82" i="3"/>
  <c r="L44" i="3"/>
  <c r="R42" i="3"/>
  <c r="R65" i="3"/>
  <c r="R61" i="3"/>
  <c r="R40" i="3"/>
  <c r="L54" i="3"/>
  <c r="I97" i="3"/>
  <c r="R81" i="3"/>
  <c r="L45" i="3"/>
  <c r="L32" i="3"/>
  <c r="L84" i="3"/>
  <c r="L49" i="3"/>
  <c r="R62" i="3"/>
  <c r="L57" i="3"/>
  <c r="L81" i="3"/>
  <c r="L52" i="3"/>
  <c r="R69" i="3"/>
  <c r="L72" i="3"/>
  <c r="L83" i="3"/>
  <c r="R60" i="3"/>
  <c r="R32" i="3"/>
  <c r="I95" i="3"/>
  <c r="R28" i="3"/>
  <c r="R52" i="3"/>
  <c r="I96" i="3"/>
  <c r="L80" i="3"/>
  <c r="R82" i="3"/>
  <c r="R45" i="3"/>
  <c r="R67" i="3"/>
  <c r="L56" i="3"/>
  <c r="R56" i="3"/>
  <c r="L40" i="3"/>
  <c r="L61" i="3"/>
  <c r="L27" i="3"/>
  <c r="R54" i="3"/>
  <c r="R72" i="3"/>
  <c r="R31" i="3"/>
  <c r="R68" i="3"/>
  <c r="R26" i="3"/>
  <c r="R84" i="3"/>
  <c r="R58" i="3"/>
  <c r="R66" i="3"/>
  <c r="L63" i="3"/>
  <c r="R57" i="3"/>
  <c r="I106" i="3"/>
  <c r="R44" i="3"/>
  <c r="R80" i="3"/>
  <c r="L66" i="3"/>
  <c r="R79" i="3"/>
  <c r="R73" i="3"/>
  <c r="R70" i="3"/>
  <c r="L71" i="3"/>
  <c r="L55" i="3"/>
  <c r="L65" i="3"/>
  <c r="L62" i="3"/>
  <c r="D46" i="3"/>
  <c r="D47" i="3"/>
  <c r="D53" i="3"/>
  <c r="D51" i="3"/>
  <c r="D26" i="3"/>
  <c r="D70" i="3"/>
  <c r="D54" i="3"/>
  <c r="D32" i="3"/>
  <c r="D57" i="3"/>
  <c r="D72" i="3"/>
  <c r="D95" i="3"/>
  <c r="D56" i="3"/>
  <c r="D61" i="3"/>
  <c r="D66" i="3"/>
  <c r="D62" i="3"/>
  <c r="D50" i="3"/>
  <c r="K25" i="3"/>
  <c r="D31" i="3"/>
  <c r="Q30" i="3"/>
  <c r="D69" i="3"/>
  <c r="D82" i="3"/>
  <c r="Q83" i="3"/>
  <c r="D97" i="3"/>
  <c r="D84" i="3"/>
  <c r="D81" i="3"/>
  <c r="D83" i="3"/>
  <c r="D27" i="3"/>
  <c r="D106" i="3"/>
  <c r="D55" i="3"/>
  <c r="D41" i="3"/>
  <c r="K16" i="3"/>
  <c r="D73" i="3"/>
  <c r="Q53" i="3"/>
  <c r="D48" i="3"/>
  <c r="K43" i="3"/>
  <c r="D44" i="3"/>
  <c r="D49" i="3"/>
  <c r="D52" i="3"/>
  <c r="D40" i="3"/>
  <c r="D28" i="3"/>
  <c r="D42" i="3"/>
  <c r="D63" i="3"/>
  <c r="D96" i="3"/>
  <c r="Q47" i="3"/>
  <c r="D29" i="3"/>
  <c r="D33" i="3"/>
  <c r="D30" i="3"/>
  <c r="D45" i="3"/>
  <c r="D65" i="3"/>
  <c r="R47" i="3" l="1"/>
  <c r="L43" i="3"/>
  <c r="R53" i="3"/>
  <c r="L16" i="3"/>
  <c r="D108" i="3"/>
  <c r="C120" i="3" s="1"/>
  <c r="D120" i="3" s="1"/>
  <c r="D85" i="3"/>
  <c r="B118" i="3" s="1"/>
  <c r="D118" i="3" s="1"/>
  <c r="R83" i="3"/>
  <c r="R30" i="3"/>
  <c r="L25" i="3"/>
  <c r="D99" i="3"/>
  <c r="C119" i="3" s="1"/>
  <c r="D119" i="3" s="1"/>
  <c r="D43" i="3"/>
  <c r="D25" i="3"/>
  <c r="E117" i="3" l="1"/>
  <c r="D75" i="3"/>
  <c r="B117" i="3" s="1"/>
  <c r="D117" i="3" s="1"/>
  <c r="G34" i="3"/>
  <c r="E116" i="3" s="1"/>
  <c r="D34" i="3"/>
  <c r="B116" i="3" s="1"/>
  <c r="D116" i="3" s="1"/>
  <c r="F118" i="3" l="1"/>
  <c r="F117" i="3"/>
  <c r="F119" i="3"/>
  <c r="F120" i="3"/>
  <c r="F116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<sst xmlns="http://schemas.openxmlformats.org/spreadsheetml/2006/main" count="627" uniqueCount="249">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</sst>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108" workbookViewId="0">
      <selection activeCell="D75" sqref="D75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8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8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0.56658733651963133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6.0100000132671791</v>
      </c>
      <c r="L54" s="73">
        <f t="shared" ref="L54" si="10">J54/K54</f>
        <v>4.1597337678555849E-2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0.28383723595729543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4.964228050892415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25.759997363862318</v>
      </c>
      <c r="L55" s="73">
        <f>J55/K55</f>
        <v>3.2608698989170036E-2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2.2302561656331332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2.4305519254820855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5.7900000830361709</v>
      </c>
      <c r="L56" s="73">
        <f>J56/K56</f>
        <v>4.6113988975970806E-2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6.9750384042293092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0.76564416551550563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9.4700001613911109</v>
      </c>
      <c r="L57" s="73">
        <f>J57/K57</f>
        <v>1.0559661910851578E-2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2.250554427124412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0.27280961335840187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 t="str">
        <f>[1]!s_div_recorddate(A58,"2017/12/31")</f>
        <v>2018-07-11</v>
      </c>
      <c r="J58" s="77">
        <v>0.1</v>
      </c>
      <c r="K58" s="77">
        <f>[1]!s_dq_close(A58,I58,3)</f>
        <v>7.4000000591908259</v>
      </c>
      <c r="L58" s="73">
        <f t="shared" ref="L58" si="12">J58/K58</f>
        <v>1.3513513405422161E-2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2.2966040447458966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3.1674495025299283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 t="str">
        <f>[1]!s_div_recorddate(A59,"2017/12/31")</f>
        <v>2018-07-12</v>
      </c>
      <c r="J59" s="77">
        <v>0.24079999999999999</v>
      </c>
      <c r="K59" s="77">
        <f>[1]!s_dq_close(A59,I59,3)</f>
        <v>5.4200012224514973</v>
      </c>
      <c r="L59" s="73">
        <f t="shared" ref="L59:L66" si="14">J59/K59</f>
        <v>4.4428034259941511E-2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1.9277119763220545</v>
      </c>
      <c r="R59" s="73">
        <f t="shared" ref="R59:R66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2.1535409266865124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 t="str">
        <f>[1]!s_div_recorddate(A60,"2017/12/31")</f>
        <v>2018-07-12</v>
      </c>
      <c r="J60" s="77">
        <v>0.17599999999999999</v>
      </c>
      <c r="K60" s="77">
        <f>[1]!s_dq_close(A60,I60,3)</f>
        <v>3.6099991698238516</v>
      </c>
      <c r="L60" s="73">
        <f t="shared" si="14"/>
        <v>4.8753473815504461E-2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2.200257064334588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4.4236761468312542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 t="str">
        <f>[1]!s_div_recorddate(A61,"2017/12/31")</f>
        <v>2018-07-13</v>
      </c>
      <c r="J61" s="77">
        <v>0.28560000000000002</v>
      </c>
      <c r="K61" s="77">
        <f>[1]!s_dq_close(A61,I61,3)</f>
        <v>5.719999806332031</v>
      </c>
      <c r="L61" s="73">
        <f t="shared" si="14"/>
        <v>4.9930071620604123E-2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7.7125420515817549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0.76253489894508752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 t="str">
        <f>[1]!s_div_recorddate(A62,"2017/12/31")</f>
        <v>2018-07-13</v>
      </c>
      <c r="J62" s="77">
        <v>0.15</v>
      </c>
      <c r="K62" s="77">
        <f>[1]!s_dq_close(A62,I62,3)</f>
        <v>7.4399971174415027</v>
      </c>
      <c r="L62" s="73">
        <f t="shared" si="14"/>
        <v>2.0161298133887263E-2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2.9078440990993273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3.0186041432097008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 t="str">
        <f>[1]!s_div_recorddate(A63,"2017/12/31")</f>
        <v>2018-07-16</v>
      </c>
      <c r="J63" s="77">
        <v>1.83</v>
      </c>
      <c r="K63" s="77">
        <f>[1]!s_dq_close(A63,I63,3)</f>
        <v>35.049999999999997</v>
      </c>
      <c r="L63" s="73">
        <f t="shared" si="14"/>
        <v>5.2211126961483598E-2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1.5468510609060016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0.20749561125485122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 t="str">
        <f>[1]!s_div_recorddate(A64,"2017/12/31")</f>
        <v>2018-07-16</v>
      </c>
      <c r="J64" s="77">
        <v>0.5</v>
      </c>
      <c r="K64" s="77">
        <f>[1]!s_dq_close(A64,I64,3)</f>
        <v>15.46</v>
      </c>
      <c r="L64" s="73">
        <f t="shared" si="14"/>
        <v>3.2341526520051747E-2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19.326510020482026</v>
      </c>
      <c r="R64" s="73">
        <f t="shared" si="15"/>
        <v>0</v>
      </c>
    </row>
    <row r="65" spans="1:18" s="80" customFormat="1" x14ac:dyDescent="0.25">
      <c r="A65" s="72" t="s">
        <v>52</v>
      </c>
      <c r="B65" s="72" t="s">
        <v>53</v>
      </c>
      <c r="C65" s="73">
        <v>8.5299999999999994E-3</v>
      </c>
      <c r="D65" s="74">
        <f>C65*L65*[1]!s_dq_close("000016.SH",I65,1)</f>
        <v>0.35601846067435544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0.113</v>
      </c>
      <c r="K65" s="77">
        <f>[1]!s_dq_close(A65,I65,3)</f>
        <v>7.37</v>
      </c>
      <c r="L65" s="73">
        <f>J65/K65</f>
        <v>1.5332428765264586E-2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7.2077754880394584</v>
      </c>
      <c r="R65" s="73">
        <f>P65/Q65</f>
        <v>0</v>
      </c>
    </row>
    <row r="66" spans="1:18" s="80" customFormat="1" x14ac:dyDescent="0.25">
      <c r="A66" s="72" t="s">
        <v>44</v>
      </c>
      <c r="B66" s="72" t="s">
        <v>45</v>
      </c>
      <c r="C66" s="73">
        <v>9.689999999999999E-3</v>
      </c>
      <c r="D66" s="74">
        <f>C66*L66*[1]!s_dq_close("000016.SH",I66,1)</f>
        <v>0.50545987136094661</v>
      </c>
      <c r="E66" s="75" t="str">
        <f>[1]!s_div_ifdiv(A66,"2017/12/31")</f>
        <v>是</v>
      </c>
      <c r="F66" s="75" t="str">
        <f>[1]!s_div_progress(A66,"20171231")</f>
        <v>实施</v>
      </c>
      <c r="G66" s="75" t="str">
        <f>[1]!s_div_exdate(A66,"2017/12/31")</f>
        <v>2018-07-18</v>
      </c>
      <c r="H66" s="75">
        <f>[1]!s_div_ifdiv(A66,"2018/06/30")</f>
        <v>0</v>
      </c>
      <c r="I66" s="76" t="str">
        <f>[1]!s_div_recorddate(A66,"2017/12/31")</f>
        <v>2018-07-17</v>
      </c>
      <c r="J66" s="77">
        <v>0.18</v>
      </c>
      <c r="K66" s="77">
        <f>[1]!s_dq_close(A66,I66,3)</f>
        <v>8.4499999999999993</v>
      </c>
      <c r="L66" s="73">
        <f t="shared" si="14"/>
        <v>2.1301775147928994E-2</v>
      </c>
      <c r="M66" s="78">
        <f>[1]!s_performanceexpress_perfexnetprofittoshareholder(A66,"2017/12/31",1)</f>
        <v>0</v>
      </c>
      <c r="N66" s="79" t="str">
        <f>[1]!s_div_ifdiv(A66,"2017/06/30")</f>
        <v>否</v>
      </c>
      <c r="O66" s="75">
        <f>[1]!s_div_recorddate(A66,"2017/06/30")</f>
        <v>0</v>
      </c>
      <c r="P66" s="77">
        <f>[1]!s_div_cashbeforetax(A66,"2017/06/30")</f>
        <v>0</v>
      </c>
      <c r="Q66" s="77">
        <f>[1]!s_dq_close(A66,O66,3)</f>
        <v>9.9673833649166941</v>
      </c>
      <c r="R66" s="73">
        <f t="shared" si="15"/>
        <v>0</v>
      </c>
    </row>
    <row r="67" spans="1:18" s="70" customFormat="1" x14ac:dyDescent="0.25">
      <c r="A67" s="62" t="s">
        <v>149</v>
      </c>
      <c r="B67" s="62" t="s">
        <v>150</v>
      </c>
      <c r="C67" s="63">
        <v>1.04E-2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2018-07-10</v>
      </c>
      <c r="H67" s="65">
        <f>[1]!s_div_ifdiv(A67,"2018/06/30")</f>
        <v>0</v>
      </c>
      <c r="I67" s="66">
        <v>43215</v>
      </c>
      <c r="J67" s="67">
        <v>0.18</v>
      </c>
      <c r="K67" s="67">
        <f>[1]!s_dq_close(A67,I67,3)</f>
        <v>6.9689750937393908</v>
      </c>
      <c r="L67" s="63">
        <f t="shared" si="8"/>
        <v>2.5828762131996107E-2</v>
      </c>
      <c r="M67" s="68">
        <f>[1]!s_performanceexpress_perfexnetprofittoshareholder(A67,"2017/12/31",1)</f>
        <v>11875000000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8.6110549543604549</v>
      </c>
      <c r="R67" s="63">
        <f t="shared" si="9"/>
        <v>0</v>
      </c>
    </row>
    <row r="68" spans="1:18" s="70" customFormat="1" ht="12.75" customHeight="1" x14ac:dyDescent="0.25">
      <c r="A68" s="62" t="s">
        <v>159</v>
      </c>
      <c r="B68" s="62" t="s">
        <v>160</v>
      </c>
      <c r="C68" s="63">
        <v>6.7500000000000008E-3</v>
      </c>
      <c r="D68" s="64">
        <v>0</v>
      </c>
      <c r="E68" s="65" t="str">
        <f>[1]!s_div_ifdiv(A68,"2017/12/31")</f>
        <v>是</v>
      </c>
      <c r="F68" s="65" t="str">
        <f>[1]!s_div_progress(A68,"20171231")</f>
        <v>实施</v>
      </c>
      <c r="G68" s="65" t="str">
        <f>[1]!s_div_exdate(A68,"2017/12/31")</f>
        <v>2018-06-29</v>
      </c>
      <c r="H68" s="65">
        <f>[1]!s_div_ifdiv(A68,"2018/06/30")</f>
        <v>0</v>
      </c>
      <c r="I68" s="65" t="str">
        <f>[1]!s_div_recorddate(A68,"2017/12/31")</f>
        <v>2018-06-28</v>
      </c>
      <c r="J68" s="67">
        <v>9.2499999999999999E-2</v>
      </c>
      <c r="K68" s="67">
        <f>[1]!s_dq_close(A68,I68,3)</f>
        <v>5.3600015810952284</v>
      </c>
      <c r="L68" s="63">
        <f t="shared" si="8"/>
        <v>1.7257457595954505E-2</v>
      </c>
      <c r="M68" s="68">
        <f>[1]!s_performanceexpress_perfexnetprofittoshareholder(A68,"2017/12/31",1)</f>
        <v>0</v>
      </c>
      <c r="N68" s="69" t="str">
        <f>[1]!s_div_ifdiv(A68,"2017/06/30")</f>
        <v>否</v>
      </c>
      <c r="O68" s="65">
        <f>[1]!s_div_recorddate(A68,"2017/06/30")</f>
        <v>0</v>
      </c>
      <c r="P68" s="67">
        <f>[1]!s_div_cashbeforetax(A68,"2017/06/30")</f>
        <v>0</v>
      </c>
      <c r="Q68" s="67">
        <f>[1]!s_dq_close(A68,O68,3)</f>
        <v>4.5039847872999594</v>
      </c>
      <c r="R68" s="63">
        <f t="shared" si="9"/>
        <v>0</v>
      </c>
    </row>
    <row r="69" spans="1:18" s="44" customFormat="1" x14ac:dyDescent="0.25">
      <c r="A69" s="37" t="s">
        <v>165</v>
      </c>
      <c r="B69" s="37" t="s">
        <v>120</v>
      </c>
      <c r="C69" s="38">
        <v>9.8999999999999999E-4</v>
      </c>
      <c r="D69" s="39">
        <f>C69*L69*[1]!s_dq_close("000016.SH",I69,1)</f>
        <v>2.0820884967177242E-2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43172</v>
      </c>
      <c r="J69" s="41">
        <v>0.1</v>
      </c>
      <c r="K69" s="41">
        <f>[1]!s_dq_close(A69,I69,3)</f>
        <v>13.71</v>
      </c>
      <c r="L69" s="38">
        <f t="shared" ref="L69:L70" si="16">J69/K69</f>
        <v>7.2939460247994168E-3</v>
      </c>
      <c r="M69" s="42">
        <f>[1]!s_performanceexpress_perfexnetprofittoshareholder(A69,"2017/12/31",1)</f>
        <v>1062697700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12.17</v>
      </c>
      <c r="R69" s="38">
        <f t="shared" ref="R69:R70" si="17">P69/Q69</f>
        <v>0</v>
      </c>
    </row>
    <row r="70" spans="1:18" s="44" customFormat="1" x14ac:dyDescent="0.25">
      <c r="A70" s="37" t="s">
        <v>168</v>
      </c>
      <c r="B70" s="37" t="s">
        <v>169</v>
      </c>
      <c r="C70" s="38">
        <v>1.095E-2</v>
      </c>
      <c r="D70" s="39">
        <f>C70*L70*[1]!s_dq_close("000016.SH",I70,1)</f>
        <v>6.2670456200000002E-2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43217</v>
      </c>
      <c r="J70" s="41">
        <v>1.0999999999999999E-2</v>
      </c>
      <c r="K70" s="41">
        <f>[1]!s_dq_close(A70,I70,3)</f>
        <v>5.0999999999999996</v>
      </c>
      <c r="L70" s="38">
        <f t="shared" si="16"/>
        <v>2.1568627450980391E-3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4.9459373296109694</v>
      </c>
      <c r="R70" s="38">
        <f t="shared" si="17"/>
        <v>0</v>
      </c>
    </row>
    <row r="71" spans="1:18" s="70" customFormat="1" x14ac:dyDescent="0.25">
      <c r="A71" s="62" t="s">
        <v>144</v>
      </c>
      <c r="B71" s="62" t="s">
        <v>25</v>
      </c>
      <c r="C71" s="63">
        <v>1.2540000000000001E-2</v>
      </c>
      <c r="D71" s="64">
        <v>0</v>
      </c>
      <c r="E71" s="65" t="str">
        <f>[1]!s_div_ifdiv(A71,"2017/12/31")</f>
        <v>是</v>
      </c>
      <c r="F71" s="65" t="str">
        <f>[1]!s_div_progress(A71,"20171231")</f>
        <v>实施</v>
      </c>
      <c r="G71" s="65" t="str">
        <f>[1]!s_div_exdate(A71,"2017/12/31")</f>
        <v>2018-07-13</v>
      </c>
      <c r="H71" s="65">
        <f>[1]!s_div_ifdiv(A71,"2018/06/30")</f>
        <v>0</v>
      </c>
      <c r="I71" s="66">
        <v>43216</v>
      </c>
      <c r="J71" s="67">
        <v>0.23499999999999999</v>
      </c>
      <c r="K71" s="67">
        <f>[1]!s_dq_close(A71,I71,3)</f>
        <v>21.837464697826906</v>
      </c>
      <c r="L71" s="63">
        <f t="shared" ref="L71:L73" si="18">J71/K71</f>
        <v>1.0761322491039234E-2</v>
      </c>
      <c r="M71" s="68">
        <f>[1]!s_performanceexpress_perfexnetprofittoshareholder(A71,"2017/12/31",1)</f>
        <v>0</v>
      </c>
      <c r="N71" s="69" t="str">
        <f>[1]!s_div_ifdiv(A71,"2017/06/30")</f>
        <v>否</v>
      </c>
      <c r="O71" s="65">
        <f>[1]!s_div_recorddate(A71,"2017/06/30")</f>
        <v>0</v>
      </c>
      <c r="P71" s="67">
        <f>[1]!s_div_cashbeforetax(A71,"2017/06/30")</f>
        <v>0</v>
      </c>
      <c r="Q71" s="67">
        <f>[1]!s_dq_close(A71,O71,3)</f>
        <v>0.81129712309183954</v>
      </c>
      <c r="R71" s="63">
        <f t="shared" ref="R71:R73" si="19">P71/Q71</f>
        <v>0</v>
      </c>
    </row>
    <row r="72" spans="1:18" s="44" customFormat="1" x14ac:dyDescent="0.25">
      <c r="A72" s="37" t="s">
        <v>163</v>
      </c>
      <c r="B72" s="37" t="s">
        <v>164</v>
      </c>
      <c r="C72" s="38">
        <v>1.375E-2</v>
      </c>
      <c r="D72" s="39">
        <f>C72*L72*[1]!s_dq_close("000016.SH",I72,1)</f>
        <v>1.6624792940853659</v>
      </c>
      <c r="E72" s="40" t="str">
        <f>[1]!s_div_ifdiv(A72,"2017/12/31")</f>
        <v>是</v>
      </c>
      <c r="F72" s="40" t="str">
        <f>[1]!s_div_progress(A72,"20171231")</f>
        <v>股东大会通过</v>
      </c>
      <c r="G72" s="40">
        <f>[1]!s_div_exdate(A72,"2017/12/31")</f>
        <v>0</v>
      </c>
      <c r="H72" s="40">
        <f>[1]!s_div_ifdiv(A72,"2018/06/30")</f>
        <v>0</v>
      </c>
      <c r="I72" s="50">
        <v>43188</v>
      </c>
      <c r="J72" s="41">
        <v>0.18099999999999999</v>
      </c>
      <c r="K72" s="41">
        <f>[1]!s_dq_close(A72,I72,3)</f>
        <v>4.0999999999999996</v>
      </c>
      <c r="L72" s="38">
        <f t="shared" si="18"/>
        <v>4.4146341463414639E-2</v>
      </c>
      <c r="M72" s="42">
        <f>[1]!s_performanceexpress_perfexnetprofittoshareholder(A72,"2017/12/31",1)</f>
        <v>0</v>
      </c>
      <c r="N72" s="43" t="str">
        <f>[1]!s_div_ifdiv(A72,"2017/06/30")</f>
        <v>否</v>
      </c>
      <c r="O72" s="40">
        <f>[1]!s_div_recorddate(A72,"2017/06/30")</f>
        <v>0</v>
      </c>
      <c r="P72" s="41">
        <f>[1]!s_div_cashbeforetax(A72,"2017/06/30")</f>
        <v>0</v>
      </c>
      <c r="Q72" s="41">
        <f>[1]!s_dq_close(A72,O72,3)</f>
        <v>2.8019996784590533</v>
      </c>
      <c r="R72" s="38">
        <f t="shared" si="19"/>
        <v>0</v>
      </c>
    </row>
    <row r="73" spans="1:18" s="44" customFormat="1" x14ac:dyDescent="0.25">
      <c r="A73" s="37" t="s">
        <v>36</v>
      </c>
      <c r="B73" s="37" t="s">
        <v>37</v>
      </c>
      <c r="C73" s="38">
        <v>7.8300000000000002E-3</v>
      </c>
      <c r="D73" s="39">
        <f>C73*L73*[1]!s_dq_close("000016.SH",I73,1)</f>
        <v>0.43123263034624926</v>
      </c>
      <c r="E73" s="40" t="str">
        <f>[1]!s_div_ifdiv(A73,"2017/12/31")</f>
        <v>是</v>
      </c>
      <c r="F73" s="40" t="str">
        <f>[1]!s_div_progress(A73,"20171231")</f>
        <v>股东大会通过</v>
      </c>
      <c r="G73" s="40">
        <f>[1]!s_div_exdate(A73,"2017/12/31")</f>
        <v>0</v>
      </c>
      <c r="H73" s="40">
        <f>[1]!s_div_ifdiv(A73,"2018/06/30")</f>
        <v>0</v>
      </c>
      <c r="I73" s="50">
        <v>43187</v>
      </c>
      <c r="J73" s="41">
        <v>0.34599999999999997</v>
      </c>
      <c r="K73" s="41">
        <f>[1]!s_dq_close(A73,I73,3)</f>
        <v>16.93</v>
      </c>
      <c r="L73" s="38">
        <f t="shared" si="18"/>
        <v>2.0437093916125221E-2</v>
      </c>
      <c r="M73" s="42">
        <f>[1]!s_performanceexpress_perfexnetprofittoshareholder(A73,"2017/12/31",1)</f>
        <v>0</v>
      </c>
      <c r="N73" s="43" t="str">
        <f>[1]!s_div_ifdiv(A73,"2017/06/30")</f>
        <v>否</v>
      </c>
      <c r="O73" s="40">
        <f>[1]!s_div_recorddate(A73,"2017/06/30")</f>
        <v>0</v>
      </c>
      <c r="P73" s="41">
        <f>[1]!s_div_cashbeforetax(A73,"2017/06/30")</f>
        <v>0</v>
      </c>
      <c r="Q73" s="41">
        <f>[1]!s_dq_close(A73,O73,3)</f>
        <v>22.222486696922573</v>
      </c>
      <c r="R73" s="38">
        <f t="shared" si="19"/>
        <v>0</v>
      </c>
    </row>
    <row r="75" spans="1:18" x14ac:dyDescent="0.25">
      <c r="A75" s="35" t="s">
        <v>228</v>
      </c>
      <c r="B75" s="4"/>
      <c r="C75" s="4"/>
      <c r="D75" s="36">
        <f>SUM(D40:D73)</f>
        <v>34.907561376302411</v>
      </c>
      <c r="F75" s="16" t="s">
        <v>245</v>
      </c>
      <c r="G75" s="30">
        <f>SUM(D40:D64)</f>
        <v>31.868879778668312</v>
      </c>
    </row>
    <row r="77" spans="1:18" x14ac:dyDescent="0.25">
      <c r="A77" s="15" t="s">
        <v>227</v>
      </c>
      <c r="B77" s="9"/>
      <c r="C77" s="4"/>
      <c r="D77" s="27"/>
      <c r="E77" s="4"/>
      <c r="F77" s="28"/>
      <c r="G77" s="28"/>
      <c r="H77" s="29"/>
      <c r="I77" s="18"/>
      <c r="J77" s="4"/>
      <c r="K77" s="18"/>
      <c r="L77" s="18"/>
      <c r="M77" s="18"/>
      <c r="N77" s="29"/>
      <c r="O77" s="18"/>
      <c r="P77" s="18"/>
      <c r="Q77" s="18"/>
      <c r="R77" s="18"/>
    </row>
    <row r="78" spans="1:18" x14ac:dyDescent="0.25">
      <c r="A78" s="16" t="s">
        <v>209</v>
      </c>
      <c r="B78" s="16" t="s">
        <v>210</v>
      </c>
      <c r="C78" s="16" t="s">
        <v>211</v>
      </c>
      <c r="D78" s="30" t="s">
        <v>212</v>
      </c>
      <c r="E78" s="16" t="s">
        <v>213</v>
      </c>
      <c r="F78" s="16" t="s">
        <v>214</v>
      </c>
      <c r="G78" s="16" t="s">
        <v>215</v>
      </c>
      <c r="H78" s="16" t="s">
        <v>216</v>
      </c>
      <c r="I78" s="16" t="s">
        <v>217</v>
      </c>
      <c r="J78" s="31" t="s">
        <v>218</v>
      </c>
      <c r="K78" s="31" t="s">
        <v>219</v>
      </c>
      <c r="L78" s="32" t="s">
        <v>220</v>
      </c>
      <c r="M78" s="16" t="s">
        <v>221</v>
      </c>
      <c r="N78" s="16" t="s">
        <v>222</v>
      </c>
      <c r="O78" s="16" t="s">
        <v>223</v>
      </c>
      <c r="P78" s="16" t="s">
        <v>224</v>
      </c>
      <c r="Q78" s="16" t="s">
        <v>225</v>
      </c>
      <c r="R78" s="32" t="s">
        <v>226</v>
      </c>
    </row>
    <row r="79" spans="1:18" s="70" customFormat="1" x14ac:dyDescent="0.25">
      <c r="A79" s="62" t="s">
        <v>28</v>
      </c>
      <c r="B79" s="62" t="s">
        <v>29</v>
      </c>
      <c r="C79" s="63">
        <v>1.9610000000000002E-2</v>
      </c>
      <c r="D79" s="64">
        <v>0</v>
      </c>
      <c r="E79" s="65" t="str">
        <f>[1]!s_div_ifdiv(A79,"2017/12/31")</f>
        <v>是</v>
      </c>
      <c r="F79" s="65" t="str">
        <f>[1]!s_div_progress(A79,"20171231")</f>
        <v>股东大会通过</v>
      </c>
      <c r="G79" s="65">
        <f>[1]!s_div_exdate(A79,"2017/12/31")</f>
        <v>0</v>
      </c>
      <c r="H79" s="65">
        <f>[1]!s_div_ifdiv(A79,"2018/06/30")</f>
        <v>0</v>
      </c>
      <c r="I79" s="66">
        <v>43187</v>
      </c>
      <c r="J79" s="67">
        <v>0.23</v>
      </c>
      <c r="K79" s="67">
        <f>[1]!s_dq_close(A79,I79,3)</f>
        <v>11.23</v>
      </c>
      <c r="L79" s="63">
        <f t="shared" ref="L79:L84" si="20">J79/K79</f>
        <v>2.048085485307213E-2</v>
      </c>
      <c r="M79" s="68">
        <f>[1]!s_performanceexpress_perfexnetprofittoshareholder(A79,"2017/12/31",1)</f>
        <v>8609347900</v>
      </c>
      <c r="N79" s="69" t="str">
        <f>[1]!s_div_ifdiv(A79,"2017/06/30")</f>
        <v>否</v>
      </c>
      <c r="O79" s="65">
        <f>[1]!s_div_recorddate(A79,"2017/06/30")</f>
        <v>0</v>
      </c>
      <c r="P79" s="67">
        <f>[1]!s_div_cashbeforetax(A79,"2017/06/30")</f>
        <v>0</v>
      </c>
      <c r="Q79" s="67">
        <f>[1]!s_dq_close(A79,O79,3)</f>
        <v>0.69953405969206972</v>
      </c>
      <c r="R79" s="63">
        <f t="shared" ref="R79:R84" si="21">P79/Q79</f>
        <v>0</v>
      </c>
    </row>
    <row r="80" spans="1:18" s="70" customFormat="1" x14ac:dyDescent="0.25">
      <c r="A80" s="62" t="s">
        <v>68</v>
      </c>
      <c r="B80" s="62" t="s">
        <v>69</v>
      </c>
      <c r="C80" s="63">
        <v>6.7200000000000003E-3</v>
      </c>
      <c r="D80" s="64">
        <v>0</v>
      </c>
      <c r="E80" s="65" t="str">
        <f>[1]!s_div_ifdiv(A80,"2017/12/31")</f>
        <v>是</v>
      </c>
      <c r="F80" s="65" t="str">
        <f>[1]!s_div_progress(A80,"20171231")</f>
        <v>实施</v>
      </c>
      <c r="G80" s="65" t="str">
        <f>[1]!s_div_exdate(A80,"2017/12/31")</f>
        <v>2018-07-19</v>
      </c>
      <c r="H80" s="65">
        <f>[1]!s_div_ifdiv(A80,"2018/06/30")</f>
        <v>0</v>
      </c>
      <c r="I80" s="66">
        <v>43210</v>
      </c>
      <c r="J80" s="67">
        <v>0.112</v>
      </c>
      <c r="K80" s="67">
        <f>[1]!s_dq_close(A80,I80,3)</f>
        <v>6.35</v>
      </c>
      <c r="L80" s="63">
        <f t="shared" si="20"/>
        <v>1.7637795275590552E-2</v>
      </c>
      <c r="M80" s="68">
        <f>[1]!s_performanceexpress_perfexnetprofittoshareholder(A80,"2017/12/31",1)</f>
        <v>4491527455.8400002</v>
      </c>
      <c r="N80" s="69" t="str">
        <f>[1]!s_div_ifdiv(A80,"2017/06/30")</f>
        <v>否</v>
      </c>
      <c r="O80" s="65">
        <f>[1]!s_div_recorddate(A80,"2017/06/30")</f>
        <v>0</v>
      </c>
      <c r="P80" s="67">
        <f>[1]!s_div_cashbeforetax(A80,"2017/06/30")</f>
        <v>0</v>
      </c>
      <c r="Q80" s="67">
        <f>[1]!s_dq_close(A80,O80,3)</f>
        <v>4.7514634117844077</v>
      </c>
      <c r="R80" s="63">
        <f t="shared" si="21"/>
        <v>0</v>
      </c>
    </row>
    <row r="81" spans="1:18" s="44" customFormat="1" x14ac:dyDescent="0.25">
      <c r="A81" s="37" t="s">
        <v>56</v>
      </c>
      <c r="B81" s="37" t="s">
        <v>57</v>
      </c>
      <c r="C81" s="38">
        <v>2.52E-2</v>
      </c>
      <c r="D81" s="39">
        <f>C81*L81*[1]!s_dq_close("000016.SH",I81,1)</f>
        <v>1.6174065570291778</v>
      </c>
      <c r="E81" s="40" t="str">
        <f>[1]!s_div_ifdiv(A81,"2017/12/31")</f>
        <v>是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0.8</v>
      </c>
      <c r="K81" s="41">
        <f>[1]!s_dq_close(A81,I81,3)</f>
        <v>33.93</v>
      </c>
      <c r="L81" s="38">
        <f t="shared" si="20"/>
        <v>2.3577954612437373E-2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39.624077158780104</v>
      </c>
      <c r="R81" s="38">
        <f t="shared" si="21"/>
        <v>0</v>
      </c>
    </row>
    <row r="82" spans="1:18" s="61" customFormat="1" x14ac:dyDescent="0.25">
      <c r="A82" s="53" t="s">
        <v>62</v>
      </c>
      <c r="B82" s="53" t="s">
        <v>63</v>
      </c>
      <c r="C82" s="54">
        <v>1.1310000000000001E-2</v>
      </c>
      <c r="D82" s="55">
        <f>C82*L82*[1]!s_dq_close("000016.SH",I82,1)</f>
        <v>0</v>
      </c>
      <c r="E82" s="56" t="str">
        <f>[1]!s_div_ifdiv(A82,"2017/12/31")</f>
        <v>否</v>
      </c>
      <c r="F82" s="56" t="str">
        <f>[1]!s_div_progress(A82,"20171231")</f>
        <v>股东大会通过</v>
      </c>
      <c r="G82" s="56">
        <f>[1]!s_div_exdate(A82,"2017/12/31")</f>
        <v>0</v>
      </c>
      <c r="H82" s="56">
        <f>[1]!s_div_ifdiv(A82,"2018/06/30")</f>
        <v>0</v>
      </c>
      <c r="I82" s="57">
        <v>43189</v>
      </c>
      <c r="J82" s="58">
        <v>0</v>
      </c>
      <c r="K82" s="58">
        <f>[1]!s_dq_close(A82,I82,3)</f>
        <v>17.239999999999998</v>
      </c>
      <c r="L82" s="54">
        <f t="shared" si="20"/>
        <v>0</v>
      </c>
      <c r="M82" s="59">
        <f>[1]!s_performanceexpress_perfexnetprofittoshareholder(A82,"2017/12/31",1)</f>
        <v>9353805700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18.497844992274995</v>
      </c>
      <c r="R82" s="54">
        <f t="shared" si="21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20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21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20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21"/>
        <v>0</v>
      </c>
    </row>
    <row r="85" spans="1:18" x14ac:dyDescent="0.25">
      <c r="A85" s="35" t="s">
        <v>228</v>
      </c>
      <c r="B85" s="4"/>
      <c r="C85" s="4"/>
      <c r="D85" s="36">
        <f>SUM(D79:D84)</f>
        <v>3.686256135088076</v>
      </c>
    </row>
    <row r="90" spans="1:18" x14ac:dyDescent="0.25">
      <c r="A90" s="45" t="s">
        <v>229</v>
      </c>
    </row>
    <row r="93" spans="1:18" x14ac:dyDescent="0.25">
      <c r="A93" s="15" t="s">
        <v>230</v>
      </c>
      <c r="B93" s="4"/>
      <c r="C93" s="4"/>
      <c r="D93" s="27"/>
      <c r="E93" s="18"/>
      <c r="F93" s="46"/>
      <c r="G93" s="28"/>
      <c r="H93" s="29"/>
      <c r="I93" s="18"/>
    </row>
    <row r="94" spans="1:18" x14ac:dyDescent="0.25">
      <c r="A94" s="16" t="s">
        <v>172</v>
      </c>
      <c r="B94" s="16" t="s">
        <v>173</v>
      </c>
      <c r="C94" s="16" t="s">
        <v>174</v>
      </c>
      <c r="D94" s="30" t="s">
        <v>231</v>
      </c>
      <c r="E94" s="16" t="s">
        <v>184</v>
      </c>
      <c r="F94" s="16" t="s">
        <v>112</v>
      </c>
      <c r="G94" s="16" t="s">
        <v>185</v>
      </c>
      <c r="H94" s="16" t="s">
        <v>186</v>
      </c>
      <c r="I94" s="32" t="s">
        <v>187</v>
      </c>
    </row>
    <row r="95" spans="1:18" x14ac:dyDescent="0.25">
      <c r="A95" s="47" t="s">
        <v>48</v>
      </c>
      <c r="B95" s="47" t="s">
        <v>49</v>
      </c>
      <c r="C95" s="29">
        <v>0.14699999999999999</v>
      </c>
      <c r="D95" s="27">
        <f>C95*I95*[1]!s_dq_close("000016.SH",F95,1)</f>
        <v>3.6466951203580726</v>
      </c>
      <c r="E95" s="34" t="str">
        <f>[1]!s_div_ifdiv(A95,"2017/06/30")</f>
        <v>是</v>
      </c>
      <c r="F95" s="9" t="str">
        <f>[1]!s_div_recorddate(A95,"2017/06/30")</f>
        <v>2017-09-01</v>
      </c>
      <c r="G95" s="33">
        <f>[1]!s_div_cashbeforetax(A95,"2017/06/30")</f>
        <v>0.5</v>
      </c>
      <c r="H95" s="28">
        <f>[1]!s_dq_close(A95,F95,3)</f>
        <v>54.6230793981047</v>
      </c>
      <c r="I95" s="29">
        <f t="shared" ref="I95" si="22">G95/H95</f>
        <v>9.15363991758672E-3</v>
      </c>
    </row>
    <row r="96" spans="1:18" x14ac:dyDescent="0.25">
      <c r="A96" s="47" t="s">
        <v>66</v>
      </c>
      <c r="B96" s="47" t="s">
        <v>67</v>
      </c>
      <c r="C96" s="29">
        <v>1.038E-2</v>
      </c>
      <c r="D96" s="27">
        <f>C96*I96*[1]!s_dq_close("000016.SH",F96,1)</f>
        <v>0.24336915726476799</v>
      </c>
      <c r="E96" s="34" t="str">
        <f>[1]!s_div_ifdiv(A96,"2017/06/30")</f>
        <v>是</v>
      </c>
      <c r="F96" s="9" t="str">
        <f>[1]!s_div_recorddate(A96,"2017/06/30")</f>
        <v>2017-09-14</v>
      </c>
      <c r="G96" s="33">
        <f>[1]!s_div_cashbeforetax(A96,"2017/06/30")</f>
        <v>6.9260000000000002E-2</v>
      </c>
      <c r="H96" s="28">
        <f>[1]!s_dq_close(A96,F96,3)</f>
        <v>7.8956280199212365</v>
      </c>
      <c r="I96" s="29">
        <f t="shared" ref="I96:I97" si="23">G96/H96</f>
        <v>8.7719431342575972E-3</v>
      </c>
    </row>
    <row r="97" spans="1:9" x14ac:dyDescent="0.25">
      <c r="A97" s="47" t="s">
        <v>9</v>
      </c>
      <c r="B97" s="47" t="s">
        <v>10</v>
      </c>
      <c r="C97" s="29">
        <v>1.349E-2</v>
      </c>
      <c r="D97" s="27">
        <f>C97*I97*[1]!s_dq_close("000016.SH",F97,1)</f>
        <v>0.65290094698802748</v>
      </c>
      <c r="E97" s="34" t="str">
        <f>[1]!s_div_ifdiv(A97,"2017/06/30")</f>
        <v>是</v>
      </c>
      <c r="F97" s="9" t="str">
        <f>[1]!s_div_recorddate(A97,"2017/06/30")</f>
        <v>2017-09-19</v>
      </c>
      <c r="G97" s="33">
        <f>[1]!s_div_cashbeforetax(A97,"2017/06/30")</f>
        <v>0.1</v>
      </c>
      <c r="H97" s="28">
        <f>[1]!s_dq_close(A97,F97,3)</f>
        <v>5.5180846577422189</v>
      </c>
      <c r="I97" s="29">
        <f t="shared" si="23"/>
        <v>1.8122230121948878E-2</v>
      </c>
    </row>
    <row r="98" spans="1:9" s="18" customFormat="1" x14ac:dyDescent="0.25">
      <c r="A98" s="47"/>
      <c r="B98" s="47"/>
      <c r="C98" s="29"/>
    </row>
    <row r="99" spans="1:9" s="18" customFormat="1" x14ac:dyDescent="0.25">
      <c r="A99" s="35" t="s">
        <v>228</v>
      </c>
      <c r="B99" s="4"/>
      <c r="C99" s="4"/>
      <c r="D99" s="36">
        <f>SUM(D95:D97)</f>
        <v>4.5429652246108683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47"/>
      <c r="B101" s="47"/>
      <c r="C101" s="29"/>
    </row>
    <row r="104" spans="1:9" x14ac:dyDescent="0.25">
      <c r="A104" s="15" t="s">
        <v>115</v>
      </c>
      <c r="B104" s="4"/>
      <c r="C104" s="4"/>
      <c r="D104" s="27"/>
      <c r="E104" s="18"/>
      <c r="F104" s="46"/>
      <c r="G104" s="28"/>
      <c r="H104" s="29"/>
      <c r="I104" s="18"/>
    </row>
    <row r="105" spans="1:9" x14ac:dyDescent="0.25">
      <c r="A105" s="16" t="s">
        <v>172</v>
      </c>
      <c r="B105" s="16" t="s">
        <v>173</v>
      </c>
      <c r="C105" s="16" t="s">
        <v>174</v>
      </c>
      <c r="D105" s="30" t="s">
        <v>231</v>
      </c>
      <c r="E105" s="16" t="s">
        <v>184</v>
      </c>
      <c r="F105" s="16" t="s">
        <v>112</v>
      </c>
      <c r="G105" s="16" t="s">
        <v>185</v>
      </c>
      <c r="H105" s="16" t="s">
        <v>186</v>
      </c>
      <c r="I105" s="32" t="s">
        <v>187</v>
      </c>
    </row>
    <row r="106" spans="1:9" x14ac:dyDescent="0.25">
      <c r="A106" s="47" t="s">
        <v>138</v>
      </c>
      <c r="B106" s="47" t="s">
        <v>139</v>
      </c>
      <c r="C106" s="29">
        <v>4.0199999999999993E-2</v>
      </c>
      <c r="D106" s="27">
        <f>C106*I106*[1]!s_dq_close("000016.SH",F106,1)</f>
        <v>1.9565399515162971</v>
      </c>
      <c r="E106" s="34" t="str">
        <f>[1]!s_div_ifdiv(A106,"2017/06/30")</f>
        <v>是</v>
      </c>
      <c r="F106" s="9" t="str">
        <f>[1]!s_div_recorddate(A106,"2017/06/30")</f>
        <v>2017-09-25</v>
      </c>
      <c r="G106" s="33">
        <f>[1]!s_div_cashbeforetax(A106,"2017/06/30")</f>
        <v>0.12</v>
      </c>
      <c r="H106" s="28">
        <f>[1]!s_dq_close(A106,F106,3)</f>
        <v>6.6093530614482248</v>
      </c>
      <c r="I106" s="29">
        <f t="shared" ref="I106" si="24">G106/H106</f>
        <v>1.8156088634445851E-2</v>
      </c>
    </row>
    <row r="108" spans="1:9" x14ac:dyDescent="0.25">
      <c r="A108" s="35" t="s">
        <v>228</v>
      </c>
      <c r="B108" s="4"/>
      <c r="C108" s="4"/>
      <c r="D108" s="36">
        <f>SUM(D106)</f>
        <v>1.9565399515162971</v>
      </c>
    </row>
    <row r="113" spans="1:6" x14ac:dyDescent="0.25">
      <c r="A113" s="4"/>
      <c r="B113" s="48" t="s">
        <v>232</v>
      </c>
      <c r="C113" s="48" t="s">
        <v>233</v>
      </c>
      <c r="D113" s="48" t="s">
        <v>234</v>
      </c>
      <c r="E113" s="48" t="s">
        <v>235</v>
      </c>
      <c r="F113" s="48" t="s">
        <v>244</v>
      </c>
    </row>
    <row r="114" spans="1:6" x14ac:dyDescent="0.25">
      <c r="A114" s="49" t="s">
        <v>236</v>
      </c>
      <c r="B114" s="30">
        <f>D10</f>
        <v>0</v>
      </c>
      <c r="C114" s="30">
        <v>0</v>
      </c>
      <c r="D114" s="30">
        <f t="shared" ref="D114:D120" si="25">B114+C114</f>
        <v>0</v>
      </c>
      <c r="E114" s="30"/>
    </row>
    <row r="115" spans="1:6" x14ac:dyDescent="0.25">
      <c r="A115" s="49" t="s">
        <v>237</v>
      </c>
      <c r="B115" s="30">
        <f>D18</f>
        <v>0</v>
      </c>
      <c r="C115" s="30">
        <v>0</v>
      </c>
      <c r="D115" s="30">
        <f t="shared" si="25"/>
        <v>0</v>
      </c>
      <c r="E115" s="30"/>
      <c r="F115" s="52">
        <f>SUM(D114:D115)</f>
        <v>0</v>
      </c>
    </row>
    <row r="116" spans="1:6" x14ac:dyDescent="0.25">
      <c r="A116" s="49" t="s">
        <v>238</v>
      </c>
      <c r="B116" s="30">
        <f>D34</f>
        <v>24.708437156001196</v>
      </c>
      <c r="C116" s="30">
        <v>0</v>
      </c>
      <c r="D116" s="30">
        <f>B116+C116</f>
        <v>24.708437156001196</v>
      </c>
      <c r="E116" s="30">
        <f>G34</f>
        <v>24.708437156001196</v>
      </c>
      <c r="F116" s="52">
        <f>SUM(D114:D116)-E116</f>
        <v>0</v>
      </c>
    </row>
    <row r="117" spans="1:6" x14ac:dyDescent="0.25">
      <c r="A117" s="49" t="s">
        <v>239</v>
      </c>
      <c r="B117" s="30">
        <f>D75</f>
        <v>34.907561376302411</v>
      </c>
      <c r="C117" s="30">
        <v>0</v>
      </c>
      <c r="D117" s="30">
        <f t="shared" si="25"/>
        <v>34.907561376302411</v>
      </c>
      <c r="E117" s="30">
        <f>G75</f>
        <v>31.868879778668312</v>
      </c>
      <c r="F117" s="52">
        <f>SUM(D114:D117)-SUM($E$114:E117)</f>
        <v>3.0386815976340955</v>
      </c>
    </row>
    <row r="118" spans="1:6" x14ac:dyDescent="0.25">
      <c r="A118" s="49" t="s">
        <v>240</v>
      </c>
      <c r="B118" s="30">
        <f>D85</f>
        <v>3.686256135088076</v>
      </c>
      <c r="C118" s="30">
        <v>0</v>
      </c>
      <c r="D118" s="30">
        <f t="shared" si="25"/>
        <v>3.686256135088076</v>
      </c>
      <c r="E118" s="30">
        <v>0</v>
      </c>
      <c r="F118" s="52">
        <f>SUM(D114:D118)-SUM($E$114:E118)</f>
        <v>6.724937732722168</v>
      </c>
    </row>
    <row r="119" spans="1:6" x14ac:dyDescent="0.25">
      <c r="A119" s="49" t="s">
        <v>241</v>
      </c>
      <c r="B119" s="30">
        <v>0</v>
      </c>
      <c r="C119" s="30">
        <f>D99</f>
        <v>4.5429652246108683</v>
      </c>
      <c r="D119" s="30">
        <f t="shared" si="25"/>
        <v>4.5429652246108683</v>
      </c>
      <c r="E119" s="30">
        <v>0</v>
      </c>
      <c r="F119" s="52">
        <f>SUM(D114:D119)-SUM($E$114:E119)</f>
        <v>11.267902957333035</v>
      </c>
    </row>
    <row r="120" spans="1:6" x14ac:dyDescent="0.25">
      <c r="A120" s="49" t="s">
        <v>242</v>
      </c>
      <c r="B120" s="30">
        <v>0</v>
      </c>
      <c r="C120" s="30">
        <f>D108</f>
        <v>1.9565399515162971</v>
      </c>
      <c r="D120" s="30">
        <f t="shared" si="25"/>
        <v>1.9565399515162971</v>
      </c>
      <c r="E120" s="30">
        <v>0</v>
      </c>
      <c r="F120" s="52">
        <f>SUM(D114:D120)-SUM($E$114:E120)</f>
        <v>13.224442908849326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243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2018-07-17T00:29:00Z</dcterms:modified>
</cp:coreProperties>
</file>