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党\东方工作\期权业务\期权每日交易\"/>
    </mc:Choice>
  </mc:AlternateContent>
  <bookViews>
    <workbookView xWindow="0" yWindow="0" windowWidth="16392" windowHeight="6708"/>
  </bookViews>
  <sheets>
    <sheet name="20180510_Open" sheetId="4" r:id="rId1"/>
    <sheet name="20180509_Open" sheetId="3" r:id="rId2"/>
    <sheet name="20180508_Open" sheetId="2" r:id="rId3"/>
  </sheets>
  <calcPr calcId="162913"/>
</workbook>
</file>

<file path=xl/calcChain.xml><?xml version="1.0" encoding="utf-8"?>
<calcChain xmlns="http://schemas.openxmlformats.org/spreadsheetml/2006/main">
  <c r="I24" i="4" l="1"/>
  <c r="B27" i="4" s="1"/>
  <c r="E10" i="4"/>
  <c r="B13" i="4"/>
  <c r="B11" i="4"/>
  <c r="E44" i="4"/>
  <c r="B38" i="4"/>
  <c r="B28" i="4"/>
  <c r="B26" i="4"/>
  <c r="B25" i="4"/>
  <c r="I19" i="4"/>
  <c r="I11" i="4"/>
  <c r="I10" i="4"/>
  <c r="I24" i="3" l="1"/>
  <c r="I19" i="3"/>
  <c r="I11" i="3"/>
  <c r="I10" i="3"/>
  <c r="E44" i="3" l="1"/>
  <c r="B38" i="3"/>
  <c r="B28" i="3"/>
  <c r="B26" i="3"/>
  <c r="B25" i="3"/>
  <c r="B28" i="2" l="1"/>
  <c r="E10" i="2"/>
  <c r="E10" i="3" s="1"/>
  <c r="B13" i="2"/>
  <c r="B11" i="2"/>
  <c r="B11" i="3" s="1"/>
  <c r="B27" i="2" l="1"/>
  <c r="B13" i="3"/>
  <c r="B27" i="3" s="1"/>
  <c r="E44" i="2"/>
  <c r="B38" i="2" l="1"/>
  <c r="B26" i="2"/>
  <c r="B25" i="2"/>
</calcChain>
</file>

<file path=xl/comments1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<sst xmlns="http://schemas.openxmlformats.org/spreadsheetml/2006/main" count="250" uniqueCount="75">
  <si>
    <t>账户信息汇总</t>
    <phoneticPr fontId="20" type="noConversion"/>
  </si>
  <si>
    <t>期权做市期货账户2111</t>
    <phoneticPr fontId="20" type="noConversion"/>
  </si>
  <si>
    <t>资金余额</t>
    <phoneticPr fontId="20" type="noConversion"/>
  </si>
  <si>
    <t>期货总持仓</t>
    <phoneticPr fontId="20" type="noConversion"/>
  </si>
  <si>
    <t>多头</t>
    <phoneticPr fontId="20" type="noConversion"/>
  </si>
  <si>
    <t>空头</t>
    <phoneticPr fontId="20" type="noConversion"/>
  </si>
  <si>
    <t>ETF市值</t>
    <phoneticPr fontId="20" type="noConversion"/>
  </si>
  <si>
    <t>可用金额</t>
    <phoneticPr fontId="20" type="noConversion"/>
  </si>
  <si>
    <t>IH 1804</t>
    <phoneticPr fontId="20" type="noConversion"/>
  </si>
  <si>
    <t>总资产</t>
    <phoneticPr fontId="20" type="noConversion"/>
  </si>
  <si>
    <t>保证金</t>
    <phoneticPr fontId="20" type="noConversion"/>
  </si>
  <si>
    <t>IH 1805</t>
    <phoneticPr fontId="20" type="noConversion"/>
  </si>
  <si>
    <t>配置文件限额</t>
    <phoneticPr fontId="20" type="noConversion"/>
  </si>
  <si>
    <t>IH 1806</t>
    <phoneticPr fontId="20" type="noConversion"/>
  </si>
  <si>
    <t>初始资金</t>
    <phoneticPr fontId="20" type="noConversion"/>
  </si>
  <si>
    <t>IH 1809</t>
    <phoneticPr fontId="20" type="noConversion"/>
  </si>
  <si>
    <t>日交易费</t>
    <phoneticPr fontId="20" type="noConversion"/>
  </si>
  <si>
    <t>IF 1804</t>
    <phoneticPr fontId="20" type="noConversion"/>
  </si>
  <si>
    <t>日回购利息</t>
    <phoneticPr fontId="20" type="noConversion"/>
  </si>
  <si>
    <t>日成交张数</t>
    <phoneticPr fontId="20" type="noConversion"/>
  </si>
  <si>
    <t>日回购本金</t>
    <phoneticPr fontId="20" type="noConversion"/>
  </si>
  <si>
    <t>总交易费用</t>
    <phoneticPr fontId="20" type="noConversion"/>
  </si>
  <si>
    <t>期货多头汇总</t>
    <phoneticPr fontId="20" type="noConversion"/>
  </si>
  <si>
    <t>总回购利息</t>
    <phoneticPr fontId="20" type="noConversion"/>
  </si>
  <si>
    <t>期货空头汇总</t>
    <phoneticPr fontId="20" type="noConversion"/>
  </si>
  <si>
    <t>日交易费</t>
    <phoneticPr fontId="20" type="noConversion"/>
  </si>
  <si>
    <t>期货持仓市值</t>
    <phoneticPr fontId="20" type="noConversion"/>
  </si>
  <si>
    <t>总交易费用</t>
    <phoneticPr fontId="20" type="noConversion"/>
  </si>
  <si>
    <t>多头持仓市值</t>
    <phoneticPr fontId="20" type="noConversion"/>
  </si>
  <si>
    <t>ETF份额</t>
    <phoneticPr fontId="20" type="noConversion"/>
  </si>
  <si>
    <t>空头持仓市值</t>
    <phoneticPr fontId="20" type="noConversion"/>
  </si>
  <si>
    <t>2018年现货交易费用</t>
    <phoneticPr fontId="20" type="noConversion"/>
  </si>
  <si>
    <t>轧差市值</t>
    <phoneticPr fontId="20" type="noConversion"/>
  </si>
  <si>
    <t>2018回购利息</t>
    <phoneticPr fontId="20" type="noConversion"/>
  </si>
  <si>
    <t>当前账户余额</t>
    <phoneticPr fontId="20" type="noConversion"/>
  </si>
  <si>
    <t>盈亏</t>
    <phoneticPr fontId="20" type="noConversion"/>
  </si>
  <si>
    <t>手续费合计</t>
    <phoneticPr fontId="20" type="noConversion"/>
  </si>
  <si>
    <t>交易所手续费</t>
    <phoneticPr fontId="20" type="noConversion"/>
  </si>
  <si>
    <t>客户手续费</t>
    <phoneticPr fontId="20" type="noConversion"/>
  </si>
  <si>
    <t>交割费用</t>
    <phoneticPr fontId="20" type="noConversion"/>
  </si>
  <si>
    <t>资金情况汇总</t>
    <phoneticPr fontId="20" type="noConversion"/>
  </si>
  <si>
    <t>委托费用</t>
    <phoneticPr fontId="20" type="noConversion"/>
  </si>
  <si>
    <t>投入本金总额</t>
    <phoneticPr fontId="20" type="noConversion"/>
  </si>
  <si>
    <t>汇总</t>
    <phoneticPr fontId="20" type="noConversion"/>
  </si>
  <si>
    <t>使用资金总额</t>
    <phoneticPr fontId="20" type="noConversion"/>
  </si>
  <si>
    <t>昨日交易费用</t>
    <phoneticPr fontId="20" type="noConversion"/>
  </si>
  <si>
    <t>交易费用总额</t>
    <phoneticPr fontId="20" type="noConversion"/>
  </si>
  <si>
    <t>2018年期货交易费用</t>
    <phoneticPr fontId="20" type="noConversion"/>
  </si>
  <si>
    <t>昨日交易费用汇总</t>
    <phoneticPr fontId="20" type="noConversion"/>
  </si>
  <si>
    <t>期权信息汇总</t>
    <phoneticPr fontId="20" type="noConversion"/>
  </si>
  <si>
    <t>期权合约持仓</t>
    <phoneticPr fontId="20" type="noConversion"/>
  </si>
  <si>
    <t>风险敞口指标</t>
    <phoneticPr fontId="20" type="noConversion"/>
  </si>
  <si>
    <t>3月</t>
    <phoneticPr fontId="20" type="noConversion"/>
  </si>
  <si>
    <t>Cash Delta</t>
    <phoneticPr fontId="20" type="noConversion"/>
  </si>
  <si>
    <t>4月</t>
    <phoneticPr fontId="20" type="noConversion"/>
  </si>
  <si>
    <t>C.Gamma 1%</t>
    <phoneticPr fontId="20" type="noConversion"/>
  </si>
  <si>
    <t>6月</t>
    <phoneticPr fontId="20" type="noConversion"/>
  </si>
  <si>
    <t>Vega</t>
    <phoneticPr fontId="20" type="noConversion"/>
  </si>
  <si>
    <t>9月</t>
    <phoneticPr fontId="20" type="noConversion"/>
  </si>
  <si>
    <t>Theta</t>
    <phoneticPr fontId="20" type="noConversion"/>
  </si>
  <si>
    <t>汇总</t>
    <phoneticPr fontId="20" type="noConversion"/>
  </si>
  <si>
    <t>多头持仓</t>
    <phoneticPr fontId="20" type="noConversion"/>
  </si>
  <si>
    <t>盈亏指标</t>
    <phoneticPr fontId="20" type="noConversion"/>
  </si>
  <si>
    <t>空头持仓</t>
    <phoneticPr fontId="20" type="noConversion"/>
  </si>
  <si>
    <t>理论盈亏</t>
    <phoneticPr fontId="20" type="noConversion"/>
  </si>
  <si>
    <t>当日理论盈亏</t>
    <phoneticPr fontId="20" type="noConversion"/>
  </si>
  <si>
    <t>每日交易盈亏</t>
    <phoneticPr fontId="20" type="noConversion"/>
  </si>
  <si>
    <t>每日持仓盈亏</t>
    <phoneticPr fontId="20" type="noConversion"/>
  </si>
  <si>
    <t>期权自营现货账户306：</t>
    <phoneticPr fontId="19" type="noConversion"/>
  </si>
  <si>
    <t>期权做市期权账户316</t>
    <phoneticPr fontId="20" type="noConversion"/>
  </si>
  <si>
    <t>2018年度做市盈亏</t>
    <phoneticPr fontId="19" type="noConversion"/>
  </si>
  <si>
    <t>2018年度自营盈亏</t>
    <phoneticPr fontId="20" type="noConversion"/>
  </si>
  <si>
    <t>Volatility</t>
    <phoneticPr fontId="20" type="noConversion"/>
  </si>
  <si>
    <t>Base Offsets</t>
    <phoneticPr fontId="20" type="noConversion"/>
  </si>
  <si>
    <t>IH 1812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</si>
</sst>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 &quot;¥&quot;* #,##0.00_ ;_ &quot;¥&quot;* \-#,##0.00_ ;_ &quot;¥&quot;* &quot;-&quot;??_ ;_ @_ "/>
    <numFmt numFmtId="176" formatCode="#,##0.00_ "/>
    <numFmt numFmtId="177" formatCode="#,##0_ "/>
    <numFmt numFmtId="178" formatCode="#,##0.000_);[Red]\(#,##0.000\)"/>
    <numFmt numFmtId="179" formatCode="#,##0.00_);[Red]\(#,##0.00\)"/>
  </numFmts>
  <fonts count="24" x14ac:knownFonts="1">
    <font>
      <sz val="11"/>
      <color indexed="8"/>
      <name val="宋体"/>
      <charset val="134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b/>
      <sz val="12"/>
      <color theme="1"/>
      <name val="等线"/>
      <family val="3"/>
      <charset val="134"/>
      <scheme val="minor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18" fillId="33" borderId="0" xfId="0" applyFont="1" applyFill="1" applyAlignment="1"/>
    <xf numFmtId="0" fontId="0" fillId="0" borderId="0" xfId="0" applyAlignment="1"/>
    <xf numFmtId="0" fontId="0" fillId="34" borderId="0" xfId="0" applyFill="1" applyAlignment="1"/>
    <xf numFmtId="0" fontId="21" fillId="35" borderId="0" xfId="0" applyFont="1" applyFill="1" applyAlignment="1"/>
    <xf numFmtId="44" fontId="0" fillId="0" borderId="0" xfId="0" applyNumberFormat="1" applyAlignment="1"/>
    <xf numFmtId="0" fontId="21" fillId="0" borderId="0" xfId="0" applyFont="1" applyAlignment="1"/>
    <xf numFmtId="44" fontId="0" fillId="0" borderId="0" xfId="0" applyNumberFormat="1" applyFont="1" applyAlignment="1"/>
    <xf numFmtId="177" fontId="21" fillId="0" borderId="0" xfId="0" applyNumberFormat="1" applyFont="1" applyAlignment="1"/>
    <xf numFmtId="0" fontId="0" fillId="0" borderId="0" xfId="0" applyAlignment="1">
      <alignment horizontal="center"/>
    </xf>
    <xf numFmtId="177" fontId="0" fillId="0" borderId="0" xfId="0" applyNumberFormat="1" applyAlignment="1"/>
    <xf numFmtId="44" fontId="0" fillId="0" borderId="0" xfId="0" applyNumberFormat="1" applyAlignment="1">
      <alignment horizontal="center"/>
    </xf>
    <xf numFmtId="44" fontId="21" fillId="0" borderId="0" xfId="0" applyNumberFormat="1" applyFont="1" applyAlignment="1"/>
    <xf numFmtId="177" fontId="0" fillId="0" borderId="0" xfId="0" applyNumberFormat="1" applyAlignment="1">
      <alignment horizontal="center"/>
    </xf>
    <xf numFmtId="0" fontId="21" fillId="0" borderId="0" xfId="0" applyFont="1" applyAlignment="1">
      <alignment horizontal="center"/>
    </xf>
    <xf numFmtId="176" fontId="0" fillId="0" borderId="0" xfId="0" applyNumberFormat="1" applyAlignment="1"/>
    <xf numFmtId="44" fontId="21" fillId="0" borderId="0" xfId="0" applyNumberFormat="1" applyFont="1" applyAlignment="1">
      <alignment horizontal="center"/>
    </xf>
    <xf numFmtId="3" fontId="0" fillId="0" borderId="0" xfId="0" applyNumberFormat="1" applyAlignment="1"/>
    <xf numFmtId="0" fontId="21" fillId="34" borderId="0" xfId="0" applyFont="1" applyFill="1" applyAlignment="1">
      <alignment horizontal="center"/>
    </xf>
    <xf numFmtId="0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179" fontId="0" fillId="0" borderId="0" xfId="0" applyNumberFormat="1" applyAlignment="1">
      <alignment horizont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0"/>
  <sheetViews>
    <sheetView tabSelected="1" topLeftCell="A36" workbookViewId="0">
      <selection activeCell="A51" sqref="A51"/>
    </sheetView>
  </sheetViews>
  <sheetFormatPr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/>
      <c r="D3" s="6" t="s">
        <v>2</v>
      </c>
      <c r="E3" s="7"/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/>
      <c r="D4" s="6" t="s">
        <v>7</v>
      </c>
      <c r="E4" s="7"/>
      <c r="H4" s="6" t="s">
        <v>11</v>
      </c>
      <c r="I4" s="9">
        <v>3</v>
      </c>
      <c r="J4" s="9">
        <v>-7</v>
      </c>
    </row>
    <row r="5" spans="1:10" x14ac:dyDescent="0.25">
      <c r="A5" s="6" t="s">
        <v>9</v>
      </c>
      <c r="B5" s="5"/>
      <c r="D5" s="6" t="s">
        <v>10</v>
      </c>
      <c r="E5" s="5"/>
      <c r="H5" s="6" t="s">
        <v>13</v>
      </c>
      <c r="I5" s="9"/>
      <c r="J5" s="9"/>
    </row>
    <row r="6" spans="1:10" x14ac:dyDescent="0.25">
      <c r="A6" s="6" t="s">
        <v>7</v>
      </c>
      <c r="B6" s="5"/>
      <c r="D6" s="6" t="s">
        <v>12</v>
      </c>
      <c r="E6" s="5"/>
      <c r="H6" s="6" t="s">
        <v>15</v>
      </c>
      <c r="I6" s="9"/>
      <c r="J6" s="9"/>
    </row>
    <row r="7" spans="1:10" x14ac:dyDescent="0.25">
      <c r="A7" s="6" t="s">
        <v>12</v>
      </c>
      <c r="B7" s="5"/>
      <c r="D7" s="6" t="s">
        <v>14</v>
      </c>
      <c r="E7" s="7">
        <v>3089896.15</v>
      </c>
      <c r="H7" s="6" t="s">
        <v>74</v>
      </c>
      <c r="I7" s="9"/>
      <c r="J7" s="9"/>
    </row>
    <row r="8" spans="1:10" x14ac:dyDescent="0.25">
      <c r="A8" s="6" t="s">
        <v>14</v>
      </c>
      <c r="B8" s="5">
        <v>25491673.370000001</v>
      </c>
      <c r="D8" s="6" t="s">
        <v>16</v>
      </c>
      <c r="E8" s="7"/>
      <c r="G8" s="6"/>
      <c r="H8" s="6"/>
      <c r="I8" s="9"/>
    </row>
    <row r="9" spans="1:10" x14ac:dyDescent="0.25">
      <c r="A9" s="6" t="s">
        <v>18</v>
      </c>
      <c r="B9" s="5"/>
      <c r="D9" s="6" t="s">
        <v>19</v>
      </c>
      <c r="E9" s="10"/>
      <c r="H9" s="6"/>
    </row>
    <row r="10" spans="1:10" x14ac:dyDescent="0.25">
      <c r="A10" s="6" t="s">
        <v>20</v>
      </c>
      <c r="B10" s="5"/>
      <c r="D10" s="6" t="s">
        <v>21</v>
      </c>
      <c r="E10" s="5">
        <f>E8+'20180509_Open'!E10</f>
        <v>192</v>
      </c>
      <c r="G10" s="6"/>
      <c r="H10" s="6" t="s">
        <v>22</v>
      </c>
      <c r="I10" s="10">
        <f>SUM(I4:I7)</f>
        <v>3</v>
      </c>
    </row>
    <row r="11" spans="1:10" x14ac:dyDescent="0.25">
      <c r="A11" s="6" t="s">
        <v>23</v>
      </c>
      <c r="B11" s="5">
        <f>B9+'20180509_Open'!B11</f>
        <v>2318.0699999999997</v>
      </c>
      <c r="D11" s="6"/>
      <c r="E11" s="5"/>
      <c r="G11" s="6"/>
      <c r="H11" s="6" t="s">
        <v>24</v>
      </c>
      <c r="I11" s="10">
        <f>SUM(J4:J7)</f>
        <v>-7</v>
      </c>
    </row>
    <row r="12" spans="1:10" x14ac:dyDescent="0.25">
      <c r="A12" s="6" t="s">
        <v>16</v>
      </c>
      <c r="B12" s="7"/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B12+'20180509_Open'!B13</f>
        <v>335.02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2259900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/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11"/>
    </row>
    <row r="18" spans="1:14" x14ac:dyDescent="0.25">
      <c r="G18" s="6" t="s">
        <v>10</v>
      </c>
      <c r="H18" s="5"/>
      <c r="I18" s="11"/>
    </row>
    <row r="19" spans="1:14" x14ac:dyDescent="0.25">
      <c r="A19" s="5"/>
      <c r="G19" s="6" t="s">
        <v>35</v>
      </c>
      <c r="H19" s="5"/>
      <c r="I19" s="11">
        <f>I17+I18-I16</f>
        <v>-2728816.6400000001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0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I21+'20180509_Open'!I21</f>
        <v>131.46</v>
      </c>
    </row>
    <row r="25" spans="1:14" x14ac:dyDescent="0.25">
      <c r="A25" s="6" t="s">
        <v>42</v>
      </c>
      <c r="B25" s="5">
        <f>B8+E7+I16+B45</f>
        <v>31310386.16</v>
      </c>
      <c r="H25" s="6" t="s">
        <v>45</v>
      </c>
      <c r="I25" s="5"/>
    </row>
    <row r="26" spans="1:14" x14ac:dyDescent="0.25">
      <c r="A26" s="6" t="s">
        <v>44</v>
      </c>
      <c r="B26" s="5">
        <f>B4+E5+I18</f>
        <v>0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658.48</v>
      </c>
    </row>
    <row r="28" spans="1:14" x14ac:dyDescent="0.25">
      <c r="A28" s="6" t="s">
        <v>48</v>
      </c>
      <c r="B28" s="5">
        <f>B12+E8+I25</f>
        <v>0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52</v>
      </c>
      <c r="B34" s="13"/>
      <c r="D34" s="6" t="s">
        <v>53</v>
      </c>
      <c r="E34" s="5">
        <v>194361</v>
      </c>
      <c r="G34" s="6" t="s">
        <v>52</v>
      </c>
      <c r="H34" s="23">
        <v>23.92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54</v>
      </c>
      <c r="B35" s="13"/>
      <c r="D35" s="6" t="s">
        <v>55</v>
      </c>
      <c r="E35" s="15">
        <v>22928</v>
      </c>
      <c r="G35" s="6" t="s">
        <v>54</v>
      </c>
      <c r="H35" s="23">
        <v>23.46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56</v>
      </c>
      <c r="B36" s="13"/>
      <c r="D36" s="6" t="s">
        <v>57</v>
      </c>
      <c r="E36" s="15">
        <v>1695</v>
      </c>
      <c r="G36" s="6" t="s">
        <v>56</v>
      </c>
      <c r="H36" s="23">
        <v>23.35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58</v>
      </c>
      <c r="B37" s="13"/>
      <c r="D37" s="6" t="s">
        <v>59</v>
      </c>
      <c r="E37" s="5">
        <v>-270</v>
      </c>
      <c r="G37" s="6" t="s">
        <v>58</v>
      </c>
      <c r="H37" s="23">
        <v>23.8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2650487</v>
      </c>
      <c r="G40" s="6" t="s">
        <v>52</v>
      </c>
      <c r="H40" s="22">
        <v>2E-3</v>
      </c>
    </row>
    <row r="41" spans="1:23" s="3" customFormat="1" x14ac:dyDescent="0.25">
      <c r="A41" s="2"/>
      <c r="B41" s="2"/>
      <c r="D41" s="6" t="s">
        <v>65</v>
      </c>
      <c r="E41" s="5">
        <v>11585</v>
      </c>
      <c r="G41" s="6" t="s">
        <v>54</v>
      </c>
      <c r="H41" s="22">
        <v>1.0999999999999999E-2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8780</v>
      </c>
      <c r="G42" s="6" t="s">
        <v>56</v>
      </c>
      <c r="H42" s="22">
        <v>3.3000000000000002E-2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2805</v>
      </c>
      <c r="G43" s="6" t="s">
        <v>58</v>
      </c>
      <c r="H43" s="22">
        <v>5.8000000000000003E-2</v>
      </c>
    </row>
    <row r="44" spans="1:23" x14ac:dyDescent="0.25">
      <c r="A44" s="5"/>
      <c r="D44" s="6" t="s">
        <v>71</v>
      </c>
      <c r="E44" s="5">
        <f>E40-E45</f>
        <v>20237</v>
      </c>
    </row>
    <row r="45" spans="1:23" x14ac:dyDescent="0.25">
      <c r="A45" s="14"/>
      <c r="B45" s="5"/>
      <c r="C45" s="5"/>
      <c r="D45" s="6" t="s">
        <v>70</v>
      </c>
      <c r="E45" s="15">
        <v>2630250</v>
      </c>
    </row>
    <row r="46" spans="1:23" x14ac:dyDescent="0.25">
      <c r="A46" s="14"/>
      <c r="B46" s="5"/>
      <c r="C46" s="5"/>
      <c r="E46" s="5"/>
    </row>
    <row r="47" spans="1:23" x14ac:dyDescent="0.25">
      <c r="A47" s="14"/>
      <c r="B47" s="5"/>
      <c r="C47" s="18"/>
      <c r="F47" s="18"/>
      <c r="G47" s="16"/>
      <c r="H47" s="16"/>
      <c r="I47" s="16"/>
    </row>
    <row r="48" spans="1:23" x14ac:dyDescent="0.25">
      <c r="A48" s="14"/>
      <c r="B48" s="5"/>
      <c r="F48" s="13"/>
      <c r="G48" s="19"/>
      <c r="H48" s="20"/>
      <c r="I48" s="21"/>
    </row>
    <row r="49" spans="1:9" x14ac:dyDescent="0.25">
      <c r="A49" s="14"/>
      <c r="B49" s="5"/>
      <c r="F49" s="13"/>
      <c r="G49" s="19"/>
      <c r="H49" s="20"/>
      <c r="I49" s="21"/>
    </row>
    <row r="50" spans="1:9" x14ac:dyDescent="0.25">
      <c r="A50" s="19"/>
      <c r="B50" s="13"/>
      <c r="C50" s="13"/>
      <c r="F50" s="13"/>
      <c r="G50" s="19"/>
      <c r="H50" s="20"/>
      <c r="I50" s="21"/>
    </row>
  </sheetData>
  <phoneticPr fontId="19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0"/>
  <sheetViews>
    <sheetView topLeftCell="E16" workbookViewId="0">
      <selection activeCell="B9" sqref="B9"/>
    </sheetView>
  </sheetViews>
  <sheetFormatPr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7711124.1900000004</v>
      </c>
      <c r="D3" s="6" t="s">
        <v>2</v>
      </c>
      <c r="E3" s="7">
        <v>3162980.55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4778539.8</v>
      </c>
      <c r="D4" s="6" t="s">
        <v>7</v>
      </c>
      <c r="E4" s="7">
        <v>2620568.5499999998</v>
      </c>
      <c r="H4" s="6" t="s">
        <v>11</v>
      </c>
      <c r="I4" s="9">
        <v>2</v>
      </c>
      <c r="J4" s="9">
        <v>-5</v>
      </c>
    </row>
    <row r="5" spans="1:10" x14ac:dyDescent="0.25">
      <c r="A5" s="6" t="s">
        <v>9</v>
      </c>
      <c r="B5" s="5">
        <v>24490512.48</v>
      </c>
      <c r="D5" s="6" t="s">
        <v>10</v>
      </c>
      <c r="E5" s="5">
        <v>542412</v>
      </c>
      <c r="H5" s="6" t="s">
        <v>13</v>
      </c>
      <c r="I5" s="9"/>
      <c r="J5" s="9"/>
    </row>
    <row r="6" spans="1:10" x14ac:dyDescent="0.25">
      <c r="A6" s="6" t="s">
        <v>7</v>
      </c>
      <c r="B6" s="5">
        <v>19711972.68</v>
      </c>
      <c r="D6" s="6" t="s">
        <v>12</v>
      </c>
      <c r="E6" s="5"/>
      <c r="H6" s="6" t="s">
        <v>15</v>
      </c>
      <c r="I6" s="9"/>
      <c r="J6" s="9"/>
    </row>
    <row r="7" spans="1:10" x14ac:dyDescent="0.25">
      <c r="A7" s="6" t="s">
        <v>12</v>
      </c>
      <c r="B7" s="5"/>
      <c r="D7" s="6" t="s">
        <v>14</v>
      </c>
      <c r="E7" s="7">
        <v>3089896.15</v>
      </c>
      <c r="H7" s="6" t="s">
        <v>74</v>
      </c>
      <c r="I7" s="9"/>
      <c r="J7" s="9"/>
    </row>
    <row r="8" spans="1:10" x14ac:dyDescent="0.25">
      <c r="A8" s="6" t="s">
        <v>14</v>
      </c>
      <c r="B8" s="5">
        <v>25491673.370000001</v>
      </c>
      <c r="D8" s="6" t="s">
        <v>16</v>
      </c>
      <c r="E8" s="7">
        <v>64</v>
      </c>
      <c r="G8" s="6"/>
      <c r="H8" s="6"/>
      <c r="I8" s="9"/>
    </row>
    <row r="9" spans="1:10" x14ac:dyDescent="0.25">
      <c r="A9" s="6" t="s">
        <v>18</v>
      </c>
      <c r="B9" s="5">
        <v>848.49</v>
      </c>
      <c r="D9" s="6" t="s">
        <v>19</v>
      </c>
      <c r="E9" s="10">
        <v>100</v>
      </c>
      <c r="H9" s="6"/>
    </row>
    <row r="10" spans="1:10" x14ac:dyDescent="0.25">
      <c r="A10" s="6" t="s">
        <v>20</v>
      </c>
      <c r="B10" s="5">
        <v>12000000</v>
      </c>
      <c r="D10" s="6" t="s">
        <v>21</v>
      </c>
      <c r="E10" s="5">
        <f>E8+'20180508_Open'!E10</f>
        <v>192</v>
      </c>
      <c r="G10" s="6"/>
      <c r="H10" s="6" t="s">
        <v>22</v>
      </c>
      <c r="I10" s="10">
        <f>SUM(I4:I7)</f>
        <v>2</v>
      </c>
    </row>
    <row r="11" spans="1:10" x14ac:dyDescent="0.25">
      <c r="A11" s="6" t="s">
        <v>23</v>
      </c>
      <c r="B11" s="5">
        <f>B9+'20180508_Open'!B11</f>
        <v>2318.0699999999997</v>
      </c>
      <c r="D11" s="6"/>
      <c r="E11" s="5"/>
      <c r="G11" s="6"/>
      <c r="H11" s="6" t="s">
        <v>24</v>
      </c>
      <c r="I11" s="10">
        <f>SUM(J4:J7)</f>
        <v>-5</v>
      </c>
    </row>
    <row r="12" spans="1:10" x14ac:dyDescent="0.25">
      <c r="A12" s="6" t="s">
        <v>16</v>
      </c>
      <c r="B12" s="7">
        <v>274.52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B12+'20180508_Open'!B13</f>
        <v>335.02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1760700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/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11">
        <v>2103171.1800000002</v>
      </c>
    </row>
    <row r="18" spans="1:14" x14ac:dyDescent="0.25">
      <c r="G18" s="6" t="s">
        <v>10</v>
      </c>
      <c r="H18" s="5"/>
      <c r="I18" s="11">
        <v>612900</v>
      </c>
    </row>
    <row r="19" spans="1:14" x14ac:dyDescent="0.25">
      <c r="A19" s="5"/>
      <c r="G19" s="6" t="s">
        <v>35</v>
      </c>
      <c r="H19" s="5"/>
      <c r="I19" s="11">
        <f>I17+I18-I16</f>
        <v>-12745.459999999963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131.46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I21</f>
        <v>131.46</v>
      </c>
    </row>
    <row r="25" spans="1:14" x14ac:dyDescent="0.25">
      <c r="A25" s="6" t="s">
        <v>42</v>
      </c>
      <c r="B25" s="5">
        <f>B8+E7+I16+B45</f>
        <v>31310386.16</v>
      </c>
      <c r="H25" s="6" t="s">
        <v>45</v>
      </c>
      <c r="I25" s="5"/>
    </row>
    <row r="26" spans="1:14" x14ac:dyDescent="0.25">
      <c r="A26" s="6" t="s">
        <v>44</v>
      </c>
      <c r="B26" s="5">
        <f>B4+E5+I18</f>
        <v>5933851.7999999998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658.48</v>
      </c>
    </row>
    <row r="28" spans="1:14" x14ac:dyDescent="0.25">
      <c r="A28" s="6" t="s">
        <v>48</v>
      </c>
      <c r="B28" s="5">
        <f>B12+E8+I25</f>
        <v>338.52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52</v>
      </c>
      <c r="B34" s="13">
        <v>230</v>
      </c>
      <c r="D34" s="6" t="s">
        <v>53</v>
      </c>
      <c r="E34" s="5">
        <v>-541944</v>
      </c>
      <c r="G34" s="6" t="s">
        <v>52</v>
      </c>
      <c r="H34" s="23">
        <v>23.92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54</v>
      </c>
      <c r="B35" s="13"/>
      <c r="D35" s="6" t="s">
        <v>55</v>
      </c>
      <c r="E35" s="15">
        <v>-41628</v>
      </c>
      <c r="G35" s="6" t="s">
        <v>54</v>
      </c>
      <c r="H35" s="23">
        <v>23.76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56</v>
      </c>
      <c r="B36" s="13"/>
      <c r="D36" s="6" t="s">
        <v>57</v>
      </c>
      <c r="E36" s="15">
        <v>1031</v>
      </c>
      <c r="G36" s="6" t="s">
        <v>56</v>
      </c>
      <c r="H36" s="23">
        <v>23.65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58</v>
      </c>
      <c r="B37" s="13"/>
      <c r="D37" s="6" t="s">
        <v>59</v>
      </c>
      <c r="E37" s="5">
        <v>503</v>
      </c>
      <c r="G37" s="6" t="s">
        <v>58</v>
      </c>
      <c r="H37" s="23">
        <v>23.8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230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2638903</v>
      </c>
      <c r="G40" s="6" t="s">
        <v>52</v>
      </c>
      <c r="H40" s="22">
        <v>2E-3</v>
      </c>
    </row>
    <row r="41" spans="1:23" s="3" customFormat="1" x14ac:dyDescent="0.25">
      <c r="A41" s="2"/>
      <c r="B41" s="2"/>
      <c r="D41" s="6" t="s">
        <v>65</v>
      </c>
      <c r="E41" s="5">
        <v>5883</v>
      </c>
      <c r="G41" s="6" t="s">
        <v>54</v>
      </c>
      <c r="H41" s="22">
        <v>0.01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7442</v>
      </c>
      <c r="G42" s="6" t="s">
        <v>56</v>
      </c>
      <c r="H42" s="22">
        <v>3.3000000000000002E-2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-1559</v>
      </c>
      <c r="G43" s="6" t="s">
        <v>58</v>
      </c>
      <c r="H43" s="22">
        <v>5.6000000000000001E-2</v>
      </c>
    </row>
    <row r="44" spans="1:23" x14ac:dyDescent="0.25">
      <c r="A44" s="5"/>
      <c r="D44" s="6" t="s">
        <v>71</v>
      </c>
      <c r="E44" s="5">
        <f>E40-E45</f>
        <v>8653</v>
      </c>
    </row>
    <row r="45" spans="1:23" x14ac:dyDescent="0.25">
      <c r="A45" s="14"/>
      <c r="B45" s="5"/>
      <c r="C45" s="5"/>
      <c r="D45" s="6" t="s">
        <v>70</v>
      </c>
      <c r="E45" s="15">
        <v>2630250</v>
      </c>
    </row>
    <row r="46" spans="1:23" x14ac:dyDescent="0.25">
      <c r="A46" s="14"/>
      <c r="B46" s="5"/>
      <c r="C46" s="5"/>
      <c r="E46" s="5"/>
    </row>
    <row r="47" spans="1:23" x14ac:dyDescent="0.25">
      <c r="A47" s="14"/>
      <c r="B47" s="5"/>
      <c r="C47" s="18"/>
      <c r="F47" s="18"/>
      <c r="G47" s="16"/>
      <c r="H47" s="16"/>
      <c r="I47" s="16"/>
    </row>
    <row r="48" spans="1:23" x14ac:dyDescent="0.25">
      <c r="A48" s="14"/>
      <c r="B48" s="5"/>
      <c r="F48" s="13"/>
      <c r="G48" s="19"/>
      <c r="H48" s="20"/>
      <c r="I48" s="21"/>
    </row>
    <row r="49" spans="1:9" x14ac:dyDescent="0.25">
      <c r="A49" s="14"/>
      <c r="B49" s="5"/>
      <c r="F49" s="13"/>
      <c r="G49" s="19"/>
      <c r="H49" s="20"/>
      <c r="I49" s="21"/>
    </row>
    <row r="50" spans="1:9" x14ac:dyDescent="0.25">
      <c r="A50" s="19"/>
      <c r="B50" s="13"/>
      <c r="C50" s="13"/>
      <c r="F50" s="13"/>
      <c r="G50" s="19"/>
      <c r="H50" s="20"/>
      <c r="I50" s="21"/>
    </row>
  </sheetData>
  <phoneticPr fontId="19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0"/>
  <sheetViews>
    <sheetView workbookViewId="0">
      <selection activeCell="E34" sqref="E34:E37"/>
    </sheetView>
  </sheetViews>
  <sheetFormatPr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5927051.5300000003</v>
      </c>
      <c r="D3" s="6" t="s">
        <v>2</v>
      </c>
      <c r="E3" s="7">
        <v>3100014.55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1351707</v>
      </c>
      <c r="D4" s="6" t="s">
        <v>7</v>
      </c>
      <c r="E4" s="7">
        <v>2813482.55</v>
      </c>
      <c r="H4" s="6" t="s">
        <v>8</v>
      </c>
      <c r="I4" s="9"/>
      <c r="J4" s="9"/>
    </row>
    <row r="5" spans="1:10" x14ac:dyDescent="0.25">
      <c r="A5" s="6" t="s">
        <v>9</v>
      </c>
      <c r="B5" s="5">
        <v>24450228.109999999</v>
      </c>
      <c r="D5" s="6" t="s">
        <v>10</v>
      </c>
      <c r="E5" s="5">
        <v>286532</v>
      </c>
      <c r="H5" s="6" t="s">
        <v>11</v>
      </c>
      <c r="I5" s="9"/>
      <c r="J5" s="9"/>
    </row>
    <row r="6" spans="1:10" x14ac:dyDescent="0.25">
      <c r="A6" s="6" t="s">
        <v>7</v>
      </c>
      <c r="B6" s="5">
        <v>23098521.109999999</v>
      </c>
      <c r="D6" s="6" t="s">
        <v>12</v>
      </c>
      <c r="E6" s="5"/>
      <c r="H6" s="6" t="s">
        <v>13</v>
      </c>
      <c r="I6" s="9"/>
      <c r="J6" s="9"/>
    </row>
    <row r="7" spans="1:10" x14ac:dyDescent="0.25">
      <c r="A7" s="6" t="s">
        <v>12</v>
      </c>
      <c r="B7" s="5"/>
      <c r="D7" s="6" t="s">
        <v>14</v>
      </c>
      <c r="E7" s="7">
        <v>3089896.15</v>
      </c>
      <c r="H7" s="6" t="s">
        <v>15</v>
      </c>
      <c r="I7" s="9"/>
      <c r="J7" s="9"/>
    </row>
    <row r="8" spans="1:10" x14ac:dyDescent="0.25">
      <c r="A8" s="6" t="s">
        <v>14</v>
      </c>
      <c r="B8" s="5">
        <v>25491673.370000001</v>
      </c>
      <c r="D8" s="6" t="s">
        <v>16</v>
      </c>
      <c r="E8" s="7">
        <v>128</v>
      </c>
      <c r="G8" s="6"/>
      <c r="H8" s="6" t="s">
        <v>17</v>
      </c>
      <c r="I8" s="9"/>
    </row>
    <row r="9" spans="1:10" x14ac:dyDescent="0.25">
      <c r="A9" s="6" t="s">
        <v>18</v>
      </c>
      <c r="B9" s="5">
        <v>1469.58</v>
      </c>
      <c r="D9" s="6" t="s">
        <v>19</v>
      </c>
      <c r="E9" s="10">
        <v>190</v>
      </c>
      <c r="H9" s="6"/>
    </row>
    <row r="10" spans="1:10" x14ac:dyDescent="0.25">
      <c r="A10" s="6" t="s">
        <v>20</v>
      </c>
      <c r="B10" s="5">
        <v>17800000</v>
      </c>
      <c r="D10" s="6" t="s">
        <v>21</v>
      </c>
      <c r="E10" s="5">
        <f>E8</f>
        <v>128</v>
      </c>
      <c r="G10" s="6"/>
      <c r="H10" s="6" t="s">
        <v>22</v>
      </c>
      <c r="I10" s="10"/>
    </row>
    <row r="11" spans="1:10" x14ac:dyDescent="0.25">
      <c r="A11" s="6" t="s">
        <v>23</v>
      </c>
      <c r="B11" s="5">
        <f>B9</f>
        <v>1469.58</v>
      </c>
      <c r="D11" s="6"/>
      <c r="E11" s="5"/>
      <c r="G11" s="6"/>
      <c r="H11" s="6" t="s">
        <v>24</v>
      </c>
      <c r="I11" s="10"/>
    </row>
    <row r="12" spans="1:10" x14ac:dyDescent="0.25">
      <c r="A12" s="6" t="s">
        <v>25</v>
      </c>
      <c r="B12" s="7">
        <v>60.5</v>
      </c>
      <c r="E12" s="5"/>
      <c r="G12" s="6" t="s">
        <v>26</v>
      </c>
      <c r="I12" s="5"/>
    </row>
    <row r="13" spans="1:10" x14ac:dyDescent="0.25">
      <c r="A13" s="6" t="s">
        <v>27</v>
      </c>
      <c r="B13" s="5">
        <f>B12</f>
        <v>60.5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/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11">
        <v>2728816.6400000001</v>
      </c>
    </row>
    <row r="18" spans="1:14" x14ac:dyDescent="0.25">
      <c r="G18" s="6" t="s">
        <v>10</v>
      </c>
      <c r="H18" s="5"/>
      <c r="I18" s="11">
        <v>0</v>
      </c>
    </row>
    <row r="19" spans="1:14" x14ac:dyDescent="0.25">
      <c r="A19" s="5"/>
      <c r="G19" s="6" t="s">
        <v>35</v>
      </c>
      <c r="H19" s="5"/>
      <c r="I19" s="11"/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37</v>
      </c>
      <c r="I21" s="11"/>
      <c r="N21" s="5"/>
    </row>
    <row r="22" spans="1:14" x14ac:dyDescent="0.25">
      <c r="G22" s="6"/>
      <c r="H22" s="6" t="s">
        <v>38</v>
      </c>
      <c r="I22" s="11"/>
    </row>
    <row r="23" spans="1:14" x14ac:dyDescent="0.25">
      <c r="G23" s="6"/>
      <c r="H23" s="6" t="s">
        <v>39</v>
      </c>
      <c r="I23" s="11"/>
      <c r="N23" s="5"/>
    </row>
    <row r="24" spans="1:14" x14ac:dyDescent="0.25">
      <c r="A24" s="4" t="s">
        <v>40</v>
      </c>
      <c r="H24" s="6" t="s">
        <v>41</v>
      </c>
      <c r="I24" s="11"/>
    </row>
    <row r="25" spans="1:14" x14ac:dyDescent="0.25">
      <c r="A25" s="6" t="s">
        <v>42</v>
      </c>
      <c r="B25" s="5">
        <f>B8+E7+I16+B45</f>
        <v>31310386.16</v>
      </c>
      <c r="H25" s="6" t="s">
        <v>43</v>
      </c>
      <c r="I25" s="11"/>
    </row>
    <row r="26" spans="1:14" x14ac:dyDescent="0.25">
      <c r="A26" s="6" t="s">
        <v>44</v>
      </c>
      <c r="B26" s="5">
        <f>B4+E5+I18</f>
        <v>1638239</v>
      </c>
      <c r="G26" s="6"/>
      <c r="H26" s="6" t="s">
        <v>45</v>
      </c>
      <c r="I26" s="5"/>
    </row>
    <row r="27" spans="1:14" x14ac:dyDescent="0.25">
      <c r="A27" s="6" t="s">
        <v>46</v>
      </c>
      <c r="B27" s="5">
        <f>$B$13+$E$10+$I$25</f>
        <v>188.5</v>
      </c>
      <c r="H27" s="6" t="s">
        <v>47</v>
      </c>
      <c r="I27" s="5"/>
    </row>
    <row r="28" spans="1:14" x14ac:dyDescent="0.25">
      <c r="A28" s="6" t="s">
        <v>48</v>
      </c>
      <c r="B28" s="5">
        <f>B12+E8+I26</f>
        <v>188.5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52</v>
      </c>
      <c r="B34" s="13">
        <v>150</v>
      </c>
      <c r="D34" s="6" t="s">
        <v>53</v>
      </c>
      <c r="E34" s="5">
        <v>-233165</v>
      </c>
      <c r="G34" s="14"/>
      <c r="H34" s="5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54</v>
      </c>
      <c r="B35" s="13"/>
      <c r="D35" s="6" t="s">
        <v>55</v>
      </c>
      <c r="E35" s="15">
        <v>-34275</v>
      </c>
      <c r="G35" s="16"/>
      <c r="H35" s="5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56</v>
      </c>
      <c r="B36" s="13"/>
      <c r="D36" s="6" t="s">
        <v>57</v>
      </c>
      <c r="E36" s="15">
        <v>-372</v>
      </c>
      <c r="G36" s="5"/>
      <c r="H36" s="5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58</v>
      </c>
      <c r="B37" s="13"/>
      <c r="D37" s="6" t="s">
        <v>59</v>
      </c>
      <c r="E37" s="5">
        <v>388</v>
      </c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60</v>
      </c>
      <c r="B38" s="13">
        <f>SUM(B34:B37)</f>
        <v>150</v>
      </c>
      <c r="D38" s="2"/>
      <c r="E38" s="2"/>
      <c r="G38" s="5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</row>
    <row r="40" spans="1:23" x14ac:dyDescent="0.25">
      <c r="A40" s="6" t="s">
        <v>63</v>
      </c>
      <c r="B40" s="10"/>
      <c r="D40" s="6" t="s">
        <v>64</v>
      </c>
      <c r="E40" s="5">
        <v>2633004</v>
      </c>
    </row>
    <row r="41" spans="1:23" s="3" customFormat="1" x14ac:dyDescent="0.25">
      <c r="A41" s="2"/>
      <c r="B41" s="2"/>
      <c r="D41" s="6" t="s">
        <v>65</v>
      </c>
      <c r="E41" s="5">
        <v>2754</v>
      </c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2754</v>
      </c>
      <c r="G42" s="5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0</v>
      </c>
      <c r="G43" s="5"/>
    </row>
    <row r="44" spans="1:23" x14ac:dyDescent="0.25">
      <c r="A44" s="5"/>
      <c r="D44" s="6" t="s">
        <v>71</v>
      </c>
      <c r="E44" s="5">
        <f>E40-E45</f>
        <v>2754</v>
      </c>
    </row>
    <row r="45" spans="1:23" x14ac:dyDescent="0.25">
      <c r="A45" s="14"/>
      <c r="B45" s="5"/>
      <c r="C45" s="5"/>
      <c r="D45" s="6" t="s">
        <v>70</v>
      </c>
      <c r="E45" s="15">
        <v>2630250</v>
      </c>
    </row>
    <row r="46" spans="1:23" x14ac:dyDescent="0.25">
      <c r="A46" s="14"/>
      <c r="B46" s="5"/>
      <c r="C46" s="5"/>
      <c r="E46" s="5"/>
    </row>
    <row r="47" spans="1:23" x14ac:dyDescent="0.25">
      <c r="A47" s="14"/>
      <c r="B47" s="5"/>
      <c r="C47" s="18"/>
      <c r="F47" s="18"/>
      <c r="G47" s="16"/>
      <c r="H47" s="16"/>
      <c r="I47" s="16"/>
    </row>
    <row r="48" spans="1:23" x14ac:dyDescent="0.25">
      <c r="A48" s="14"/>
      <c r="B48" s="5"/>
      <c r="F48" s="13"/>
      <c r="G48" s="19"/>
      <c r="H48" s="20"/>
      <c r="I48" s="21"/>
    </row>
    <row r="49" spans="1:9" x14ac:dyDescent="0.25">
      <c r="A49" s="14"/>
      <c r="B49" s="5"/>
      <c r="F49" s="13"/>
      <c r="G49" s="19"/>
      <c r="H49" s="20"/>
      <c r="I49" s="21"/>
    </row>
    <row r="50" spans="1:9" x14ac:dyDescent="0.25">
      <c r="A50" s="19"/>
      <c r="B50" s="13"/>
      <c r="C50" s="13"/>
      <c r="F50" s="13"/>
      <c r="G50" s="19"/>
      <c r="H50" s="20"/>
      <c r="I50" s="21"/>
    </row>
  </sheetData>
  <phoneticPr fontId="19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20180510_Open</vt:lpstr>
      <vt:lpstr>20180509_Open</vt:lpstr>
      <vt:lpstr>20180508_Open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lingxuezhen</dc:creator>
  <cp:lastModifiedBy>Yuchuan Dang</cp:lastModifiedBy>
  <cp:lastPrinted>2018-03-19T23:18:09Z</cp:lastPrinted>
  <dcterms:created xsi:type="dcterms:W3CDTF">2018-03-19T23:14:56Z</dcterms:created>
  <dcterms:modified xsi:type="dcterms:W3CDTF">2018-05-09T07:39:51Z</dcterms:modified>
</cp:coreProperties>
</file>