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35" windowHeight="9975" activeTab="1"/>
  </bookViews>
  <sheets>
    <sheet name="D=530" sheetId="1" r:id="rId1"/>
    <sheet name="D=530 (2)" sheetId="9" r:id="rId2"/>
    <sheet name="D=60" sheetId="8" r:id="rId3"/>
    <sheet name="360x122" sheetId="4" r:id="rId4"/>
    <sheet name="D=76" sheetId="5" r:id="rId5"/>
    <sheet name="D=100" sheetId="6" r:id="rId6"/>
    <sheet name="квадрат" sheetId="7" r:id="rId7"/>
    <sheet name="Лист2" sheetId="2" r:id="rId8"/>
  </sheets>
  <calcPr calcId="124519"/>
</workbook>
</file>

<file path=xl/calcChain.xml><?xml version="1.0" encoding="utf-8"?>
<calcChain xmlns="http://schemas.openxmlformats.org/spreadsheetml/2006/main">
  <c r="B20" i="9"/>
  <c r="B19"/>
  <c r="B64"/>
  <c r="B67"/>
  <c r="B59"/>
  <c r="B55"/>
  <c r="B49"/>
  <c r="B50"/>
  <c r="B52"/>
  <c r="B37"/>
  <c r="B11"/>
  <c r="B9"/>
  <c r="B22"/>
  <c r="B11" i="1"/>
  <c r="B12"/>
  <c r="B15"/>
  <c r="B25"/>
  <c r="B62"/>
  <c r="B30" i="8"/>
  <c r="B21"/>
  <c r="B17"/>
  <c r="B9"/>
  <c r="B18"/>
  <c r="B20"/>
  <c r="B23"/>
  <c r="B8" i="7"/>
  <c r="B20"/>
  <c r="B16"/>
  <c r="B9" i="5"/>
  <c r="B18"/>
  <c r="B9" i="6"/>
  <c r="B10"/>
  <c r="B12"/>
  <c r="B34"/>
  <c r="B30"/>
  <c r="B29"/>
  <c r="B21"/>
  <c r="B18"/>
  <c r="B17"/>
  <c r="B30" i="5"/>
  <c r="B29"/>
  <c r="B21"/>
  <c r="B17"/>
  <c r="B10"/>
  <c r="B12"/>
  <c r="B37" i="1"/>
  <c r="B44"/>
  <c r="B43"/>
  <c r="B46"/>
  <c r="B41"/>
  <c r="B40"/>
  <c r="B49"/>
  <c r="B52"/>
  <c r="B34"/>
  <c r="B35"/>
  <c r="B20" i="4"/>
  <c r="B22" i="1"/>
  <c r="B9"/>
  <c r="B23" i="4"/>
  <c r="B53" i="1"/>
  <c r="B57"/>
  <c r="B20" i="6"/>
  <c r="B23"/>
  <c r="B20" i="5"/>
  <c r="B23"/>
  <c r="B34"/>
  <c r="B10" i="8"/>
  <c r="B12"/>
  <c r="B34"/>
  <c r="B21" i="9"/>
  <c r="B14"/>
  <c r="B40"/>
  <c r="B29"/>
  <c r="B28"/>
  <c r="B72"/>
  <c r="B68"/>
  <c r="B56"/>
  <c r="B58"/>
  <c r="B61"/>
  <c r="B30"/>
  <c r="B77"/>
</calcChain>
</file>

<file path=xl/comments1.xml><?xml version="1.0" encoding="utf-8"?>
<comments xmlns="http://schemas.openxmlformats.org/spreadsheetml/2006/main">
  <authors>
    <author>Александр</author>
  </authors>
  <commentList>
    <comment ref="A31" authorId="0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  <comment ref="A37" authorId="0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  <comment ref="A45" authorId="0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  <comment ref="A46" authorId="0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</commentList>
</comments>
</file>

<file path=xl/comments2.xml><?xml version="1.0" encoding="utf-8"?>
<comments xmlns="http://schemas.openxmlformats.org/spreadsheetml/2006/main">
  <authors>
    <author>PC-T1</author>
    <author>Александр</author>
  </authors>
  <commentList>
    <comment ref="B26" authorId="0">
      <text>
        <r>
          <rPr>
            <b/>
            <sz val="9"/>
            <color indexed="81"/>
            <rFont val="Tahoma"/>
            <charset val="1"/>
          </rPr>
          <t>PC-T1:
Вариант только для сравнения</t>
        </r>
      </text>
    </comment>
    <comment ref="A46" authorId="1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  <comment ref="A52" authorId="1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  <comment ref="A60" authorId="1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  <comment ref="A61" authorId="1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</commentList>
</comments>
</file>

<file path=xl/comments3.xml><?xml version="1.0" encoding="utf-8"?>
<comments xmlns="http://schemas.openxmlformats.org/spreadsheetml/2006/main">
  <authors>
    <author>Александр</author>
  </authors>
  <commentList>
    <comment ref="A5" authorId="0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  <comment ref="A12" authorId="0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  <comment ref="A22" authorId="0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  <comment ref="A23" authorId="0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</commentList>
</comments>
</file>

<file path=xl/comments4.xml><?xml version="1.0" encoding="utf-8"?>
<comments xmlns="http://schemas.openxmlformats.org/spreadsheetml/2006/main">
  <authors>
    <author>Александр</author>
  </authors>
  <commentList>
    <comment ref="A5" authorId="0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  <comment ref="A12" authorId="0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  <comment ref="A22" authorId="0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  <comment ref="A23" authorId="0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</commentList>
</comments>
</file>

<file path=xl/comments5.xml><?xml version="1.0" encoding="utf-8"?>
<comments xmlns="http://schemas.openxmlformats.org/spreadsheetml/2006/main">
  <authors>
    <author>Александр</author>
  </authors>
  <commentList>
    <comment ref="A5" authorId="0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  <comment ref="A12" authorId="0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  <comment ref="A22" authorId="0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  <comment ref="A23" authorId="0">
      <text>
        <r>
          <rPr>
            <sz val="8"/>
            <color indexed="81"/>
            <rFont val="Tahoma"/>
            <charset val="1"/>
          </rPr>
          <t>Полярный момент сопротивления полой трубы</t>
        </r>
      </text>
    </comment>
  </commentList>
</comments>
</file>

<file path=xl/comments6.xml><?xml version="1.0" encoding="utf-8"?>
<comments xmlns="http://schemas.openxmlformats.org/spreadsheetml/2006/main">
  <authors>
    <author>Александр</author>
    <author>PC-T1</author>
  </authors>
  <commentList>
    <comment ref="A5" authorId="0">
      <text>
        <r>
          <rPr>
            <sz val="8"/>
            <color indexed="81"/>
            <rFont val="Tahoma"/>
            <charset val="1"/>
          </rPr>
          <t>Полярный момент сопротивления квадрата</t>
        </r>
      </text>
    </comment>
    <comment ref="A6" authorId="1">
      <text>
        <r>
          <rPr>
            <b/>
            <sz val="9"/>
            <color indexed="81"/>
            <rFont val="Tahoma"/>
            <charset val="1"/>
          </rPr>
          <t>PC-T1:</t>
        </r>
        <r>
          <rPr>
            <sz val="9"/>
            <color indexed="81"/>
            <rFont val="Tahoma"/>
            <charset val="1"/>
          </rPr>
          <t xml:space="preserve">
Сторона квадрата</t>
        </r>
      </text>
    </comment>
  </commentList>
</comments>
</file>

<file path=xl/sharedStrings.xml><?xml version="1.0" encoding="utf-8"?>
<sst xmlns="http://schemas.openxmlformats.org/spreadsheetml/2006/main" count="387" uniqueCount="56">
  <si>
    <t>Pi*r^2*s</t>
  </si>
  <si>
    <t>см^3</t>
  </si>
  <si>
    <t>см</t>
  </si>
  <si>
    <t>кг</t>
  </si>
  <si>
    <t>см*кг</t>
  </si>
  <si>
    <t>ПИ</t>
  </si>
  <si>
    <t>W=</t>
  </si>
  <si>
    <t>Размеры в сантиметрах</t>
  </si>
  <si>
    <t>http://fast-const.ru/articles.php?article_id=17</t>
  </si>
  <si>
    <t>http://www.dpva.info/Guide/GuideMatherials/MaterialsResistant/MomentsOfInertion/</t>
  </si>
  <si>
    <t>D=</t>
  </si>
  <si>
    <t>R=</t>
  </si>
  <si>
    <t>S=</t>
  </si>
  <si>
    <t>M=</t>
  </si>
  <si>
    <t>F*L</t>
  </si>
  <si>
    <t>L=</t>
  </si>
  <si>
    <t>F=</t>
  </si>
  <si>
    <t>Напр.</t>
  </si>
  <si>
    <t>M/W</t>
  </si>
  <si>
    <t>кг/см^3</t>
  </si>
  <si>
    <t>кг/см^2</t>
  </si>
  <si>
    <t>Кручение</t>
  </si>
  <si>
    <t>Изгиб</t>
  </si>
  <si>
    <t>Расчет по Костенко
Сопромат для заочников стр.65</t>
  </si>
  <si>
    <t>Wp=</t>
  </si>
  <si>
    <t>0,2*D^3*(1-c^4)</t>
  </si>
  <si>
    <t>c=</t>
  </si>
  <si>
    <t>d/D</t>
  </si>
  <si>
    <t>-</t>
  </si>
  <si>
    <t>d=</t>
  </si>
  <si>
    <t>кг*см</t>
  </si>
  <si>
    <t>Н*м</t>
  </si>
  <si>
    <t>Эквивалентное напряжение</t>
  </si>
  <si>
    <t>Jp=</t>
  </si>
  <si>
    <t>см^4</t>
  </si>
  <si>
    <t>Pi*D^4/32</t>
  </si>
  <si>
    <t>Jp(D)=</t>
  </si>
  <si>
    <t>Jp(d)=</t>
  </si>
  <si>
    <t>Jp(D) - Jp(d)</t>
  </si>
  <si>
    <t>Jp /R</t>
  </si>
  <si>
    <t>R=D/2=</t>
  </si>
  <si>
    <t>Момент сопротивления
Анурьев  стр 36 Тонкостенное кольцо</t>
  </si>
  <si>
    <t>s=</t>
  </si>
  <si>
    <t>0,208*a^3</t>
  </si>
  <si>
    <t>a=</t>
  </si>
  <si>
    <t>Dнаружный=</t>
  </si>
  <si>
    <t>Pi*D^3/32</t>
  </si>
  <si>
    <t>Dвнутренний=</t>
  </si>
  <si>
    <t>Wнаружн=</t>
  </si>
  <si>
    <t>Wвнутр=</t>
  </si>
  <si>
    <t>Wкольца=</t>
  </si>
  <si>
    <t>Момент сопротивления
Анурьев стр. 36   Круг   (Круг минус круг)</t>
  </si>
  <si>
    <t>Pi*D^2*s/4</t>
  </si>
  <si>
    <t>Момент сопротивления
Анурьев  стр 36   Кольцо</t>
  </si>
  <si>
    <t>Pi*Dex^3/32*(1-(Din/Dex)^4)</t>
  </si>
  <si>
    <t>Din / Dex</t>
  </si>
</sst>
</file>

<file path=xl/styles.xml><?xml version="1.0" encoding="utf-8"?>
<styleSheet xmlns="http://schemas.openxmlformats.org/spreadsheetml/2006/main">
  <numFmts count="1">
    <numFmt numFmtId="172" formatCode="0.0"/>
  </numFmts>
  <fonts count="8">
    <font>
      <sz val="11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charset val="204"/>
    </font>
    <font>
      <sz val="11"/>
      <color rgb="FF9C65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5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5" fillId="2" borderId="0" xfId="2"/>
    <xf numFmtId="2" fontId="0" fillId="0" borderId="0" xfId="0" applyNumberFormat="1"/>
    <xf numFmtId="0" fontId="6" fillId="0" borderId="0" xfId="0" applyFont="1"/>
    <xf numFmtId="172" fontId="6" fillId="0" borderId="0" xfId="0" applyNumberFormat="1" applyFont="1"/>
    <xf numFmtId="0" fontId="6" fillId="3" borderId="0" xfId="0" applyFont="1" applyFill="1"/>
    <xf numFmtId="172" fontId="6" fillId="3" borderId="0" xfId="0" applyNumberFormat="1" applyFont="1" applyFill="1"/>
    <xf numFmtId="0" fontId="0" fillId="3" borderId="0" xfId="0" applyFill="1"/>
    <xf numFmtId="0" fontId="6" fillId="4" borderId="0" xfId="0" applyFont="1" applyFill="1"/>
    <xf numFmtId="172" fontId="6" fillId="4" borderId="0" xfId="0" applyNumberFormat="1" applyFont="1" applyFill="1"/>
    <xf numFmtId="0" fontId="6" fillId="5" borderId="0" xfId="0" applyFont="1" applyFill="1"/>
    <xf numFmtId="172" fontId="6" fillId="5" borderId="0" xfId="0" applyNumberFormat="1" applyFont="1" applyFill="1"/>
    <xf numFmtId="0" fontId="0" fillId="5" borderId="0" xfId="0" applyFill="1"/>
    <xf numFmtId="0" fontId="4" fillId="2" borderId="0" xfId="1" applyFill="1" applyAlignment="1" applyProtection="1"/>
    <xf numFmtId="0" fontId="0" fillId="7" borderId="0" xfId="0" applyFill="1" applyAlignment="1">
      <alignment wrapText="1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</cellXfs>
  <cellStyles count="3">
    <cellStyle name="Гиперссылка" xfId="1" builtinId="8"/>
    <cellStyle name="Нейтральный" xfId="2" builtinId="2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7</xdr:col>
      <xdr:colOff>514350</xdr:colOff>
      <xdr:row>16</xdr:row>
      <xdr:rowOff>95250</xdr:rowOff>
    </xdr:to>
    <xdr:pic>
      <xdr:nvPicPr>
        <xdr:cNvPr id="1194" name="Рисунок 1" descr="skolco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53050" y="933450"/>
          <a:ext cx="22002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7</xdr:col>
      <xdr:colOff>514350</xdr:colOff>
      <xdr:row>16</xdr:row>
      <xdr:rowOff>47625</xdr:rowOff>
    </xdr:to>
    <xdr:pic>
      <xdr:nvPicPr>
        <xdr:cNvPr id="7192" name="Рисунок 1" descr="skolco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72125" y="933450"/>
          <a:ext cx="2200275" cy="2495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ast-const.ru/articles.php?article_id=17" TargetMode="External"/><Relationship Id="rId1" Type="http://schemas.openxmlformats.org/officeDocument/2006/relationships/hyperlink" Target="http://www.dpva.info/Guide/GuideMatherials/MaterialsResistant/MomentsOfInertion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fast-const.ru/articles.php?article_id=17" TargetMode="External"/><Relationship Id="rId1" Type="http://schemas.openxmlformats.org/officeDocument/2006/relationships/hyperlink" Target="http://www.dpva.info/Guide/GuideMatherials/MaterialsResistant/MomentsOfInertion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"/>
  <sheetViews>
    <sheetView workbookViewId="0">
      <selection activeCell="A3" sqref="A3"/>
    </sheetView>
  </sheetViews>
  <sheetFormatPr defaultRowHeight="15"/>
  <cols>
    <col min="1" max="1" width="13.28515625" customWidth="1"/>
    <col min="2" max="2" width="45" customWidth="1"/>
    <col min="3" max="3" width="10.7109375" customWidth="1"/>
  </cols>
  <sheetData>
    <row r="1" spans="1:5">
      <c r="A1" s="14" t="s">
        <v>8</v>
      </c>
      <c r="B1" s="2"/>
      <c r="C1" s="2"/>
      <c r="D1" s="2"/>
      <c r="E1" s="2"/>
    </row>
    <row r="2" spans="1:5">
      <c r="A2" s="14" t="s">
        <v>9</v>
      </c>
      <c r="B2" s="2"/>
      <c r="C2" s="2"/>
      <c r="D2" s="2"/>
      <c r="E2" s="2"/>
    </row>
    <row r="4" spans="1:5" ht="18.75">
      <c r="A4" s="16" t="s">
        <v>22</v>
      </c>
      <c r="B4" s="16"/>
      <c r="C4" s="16"/>
    </row>
    <row r="6" spans="1:5" ht="30">
      <c r="B6" s="1" t="s">
        <v>41</v>
      </c>
    </row>
    <row r="7" spans="1:5">
      <c r="B7" t="s">
        <v>7</v>
      </c>
    </row>
    <row r="8" spans="1:5" ht="18.75">
      <c r="A8" s="4" t="s">
        <v>6</v>
      </c>
      <c r="B8" s="5" t="s">
        <v>0</v>
      </c>
      <c r="C8" s="4" t="s">
        <v>1</v>
      </c>
    </row>
    <row r="9" spans="1:5">
      <c r="A9" t="s">
        <v>5</v>
      </c>
      <c r="B9">
        <f>PI()</f>
        <v>3.1415926535897931</v>
      </c>
    </row>
    <row r="10" spans="1:5">
      <c r="A10" t="s">
        <v>45</v>
      </c>
      <c r="B10">
        <v>53</v>
      </c>
    </row>
    <row r="11" spans="1:5">
      <c r="A11" t="s">
        <v>10</v>
      </c>
      <c r="B11" s="3">
        <f>B10-B13</f>
        <v>51.8</v>
      </c>
      <c r="C11" t="s">
        <v>2</v>
      </c>
    </row>
    <row r="12" spans="1:5">
      <c r="A12" t="s">
        <v>11</v>
      </c>
      <c r="B12">
        <f>B11/2</f>
        <v>25.9</v>
      </c>
      <c r="C12" t="s">
        <v>2</v>
      </c>
    </row>
    <row r="13" spans="1:5">
      <c r="A13" t="s">
        <v>12</v>
      </c>
      <c r="B13" s="3">
        <v>1.2</v>
      </c>
      <c r="C13" t="s">
        <v>2</v>
      </c>
    </row>
    <row r="15" spans="1:5" ht="18.75">
      <c r="A15" s="4" t="s">
        <v>6</v>
      </c>
      <c r="B15" s="5">
        <f>B9*B12^2*B13</f>
        <v>2528.8941215454824</v>
      </c>
      <c r="C15" s="4" t="s">
        <v>1</v>
      </c>
    </row>
    <row r="18" spans="1:3" ht="18.75">
      <c r="A18" s="4" t="s">
        <v>13</v>
      </c>
      <c r="B18" s="5" t="s">
        <v>14</v>
      </c>
      <c r="C18" s="4" t="s">
        <v>30</v>
      </c>
    </row>
    <row r="19" spans="1:3">
      <c r="A19" t="s">
        <v>16</v>
      </c>
      <c r="B19">
        <v>5000</v>
      </c>
      <c r="C19" t="s">
        <v>3</v>
      </c>
    </row>
    <row r="20" spans="1:3">
      <c r="A20" t="s">
        <v>15</v>
      </c>
      <c r="B20">
        <v>214</v>
      </c>
      <c r="C20" t="s">
        <v>2</v>
      </c>
    </row>
    <row r="22" spans="1:3" ht="18.75">
      <c r="A22" s="4" t="s">
        <v>13</v>
      </c>
      <c r="B22" s="5">
        <f>B20*B19</f>
        <v>1070000</v>
      </c>
      <c r="C22" s="4" t="s">
        <v>30</v>
      </c>
    </row>
    <row r="24" spans="1:3" ht="18.75">
      <c r="A24" s="4" t="s">
        <v>17</v>
      </c>
      <c r="B24" s="5" t="s">
        <v>18</v>
      </c>
      <c r="C24" s="4" t="s">
        <v>20</v>
      </c>
    </row>
    <row r="25" spans="1:3" ht="18.75">
      <c r="A25" s="4" t="s">
        <v>17</v>
      </c>
      <c r="B25" s="5">
        <f>B22/B15</f>
        <v>423.10984508362537</v>
      </c>
      <c r="C25" s="4" t="s">
        <v>20</v>
      </c>
    </row>
    <row r="28" spans="1:3" ht="18.75">
      <c r="A28" s="16" t="s">
        <v>21</v>
      </c>
      <c r="B28" s="16"/>
      <c r="C28" s="16"/>
    </row>
    <row r="30" spans="1:3" ht="30">
      <c r="B30" s="1" t="s">
        <v>23</v>
      </c>
    </row>
    <row r="31" spans="1:3" ht="18.75">
      <c r="A31" s="6" t="s">
        <v>24</v>
      </c>
      <c r="B31" s="7" t="s">
        <v>25</v>
      </c>
      <c r="C31" s="6" t="s">
        <v>1</v>
      </c>
    </row>
    <row r="32" spans="1:3">
      <c r="A32" s="8" t="s">
        <v>26</v>
      </c>
      <c r="B32" s="8" t="s">
        <v>27</v>
      </c>
      <c r="C32" s="8" t="s">
        <v>28</v>
      </c>
    </row>
    <row r="33" spans="1:3">
      <c r="A33" s="8" t="s">
        <v>10</v>
      </c>
      <c r="B33" s="8">
        <v>53</v>
      </c>
      <c r="C33" s="8" t="s">
        <v>2</v>
      </c>
    </row>
    <row r="34" spans="1:3">
      <c r="A34" s="8" t="s">
        <v>29</v>
      </c>
      <c r="B34" s="8">
        <f>B33-B13*2</f>
        <v>50.6</v>
      </c>
      <c r="C34" s="8" t="s">
        <v>2</v>
      </c>
    </row>
    <row r="35" spans="1:3">
      <c r="A35" s="8" t="s">
        <v>26</v>
      </c>
      <c r="B35" s="8">
        <f>B34/B33</f>
        <v>0.95471698113207548</v>
      </c>
      <c r="C35" s="8" t="s">
        <v>28</v>
      </c>
    </row>
    <row r="36" spans="1:3">
      <c r="A36" s="8"/>
      <c r="B36" s="8"/>
      <c r="C36" s="8"/>
    </row>
    <row r="37" spans="1:3" ht="18.75">
      <c r="A37" s="6" t="s">
        <v>24</v>
      </c>
      <c r="B37" s="7">
        <f>0.2*(B33^3)*(1-(B35^4))</f>
        <v>5037.8780015094353</v>
      </c>
      <c r="C37" s="6" t="s">
        <v>1</v>
      </c>
    </row>
    <row r="39" spans="1:3" ht="18.75">
      <c r="A39" s="9" t="s">
        <v>33</v>
      </c>
      <c r="B39" s="10" t="s">
        <v>35</v>
      </c>
      <c r="C39" s="9" t="s">
        <v>34</v>
      </c>
    </row>
    <row r="40" spans="1:3" ht="18.75">
      <c r="A40" s="9" t="s">
        <v>36</v>
      </c>
      <c r="B40" s="10">
        <f>PI()*(B33^4)/32</f>
        <v>774646.16071530769</v>
      </c>
      <c r="C40" s="9" t="s">
        <v>34</v>
      </c>
    </row>
    <row r="41" spans="1:3" ht="18.75">
      <c r="A41" s="9" t="s">
        <v>37</v>
      </c>
      <c r="B41" s="10">
        <f>PI()*(B34^4)/32</f>
        <v>643579.14391548675</v>
      </c>
      <c r="C41" s="9" t="s">
        <v>34</v>
      </c>
    </row>
    <row r="42" spans="1:3" ht="18.75">
      <c r="A42" s="9" t="s">
        <v>33</v>
      </c>
      <c r="B42" s="10" t="s">
        <v>38</v>
      </c>
      <c r="C42" s="9" t="s">
        <v>34</v>
      </c>
    </row>
    <row r="43" spans="1:3" ht="18.75">
      <c r="A43" s="9" t="s">
        <v>33</v>
      </c>
      <c r="B43" s="10">
        <f>B40-B41</f>
        <v>131067.01679982094</v>
      </c>
      <c r="C43" s="9" t="s">
        <v>34</v>
      </c>
    </row>
    <row r="44" spans="1:3" ht="18.75">
      <c r="A44" s="9" t="s">
        <v>40</v>
      </c>
      <c r="B44" s="10">
        <f>B33/2</f>
        <v>26.5</v>
      </c>
      <c r="C44" s="9" t="s">
        <v>2</v>
      </c>
    </row>
    <row r="45" spans="1:3" ht="18.75">
      <c r="A45" s="9" t="s">
        <v>24</v>
      </c>
      <c r="B45" s="9" t="s">
        <v>39</v>
      </c>
      <c r="C45" s="9" t="s">
        <v>1</v>
      </c>
    </row>
    <row r="46" spans="1:3" ht="18.75">
      <c r="A46" s="9" t="s">
        <v>24</v>
      </c>
      <c r="B46" s="10">
        <f>B43/B44</f>
        <v>4945.9251622573938</v>
      </c>
      <c r="C46" s="9" t="s">
        <v>1</v>
      </c>
    </row>
    <row r="48" spans="1:3" ht="18.75">
      <c r="A48" s="11" t="s">
        <v>13</v>
      </c>
      <c r="B48" s="12" t="s">
        <v>14</v>
      </c>
      <c r="C48" s="11" t="s">
        <v>30</v>
      </c>
    </row>
    <row r="49" spans="1:3">
      <c r="A49" s="13" t="s">
        <v>16</v>
      </c>
      <c r="B49" s="13">
        <f>B19</f>
        <v>5000</v>
      </c>
      <c r="C49" s="13" t="s">
        <v>3</v>
      </c>
    </row>
    <row r="50" spans="1:3">
      <c r="A50" s="13" t="s">
        <v>15</v>
      </c>
      <c r="B50" s="13">
        <v>173</v>
      </c>
      <c r="C50" s="13" t="s">
        <v>2</v>
      </c>
    </row>
    <row r="51" spans="1:3">
      <c r="A51" s="13"/>
      <c r="B51" s="13"/>
      <c r="C51" s="13"/>
    </row>
    <row r="52" spans="1:3" ht="18.75">
      <c r="A52" s="11" t="s">
        <v>13</v>
      </c>
      <c r="B52" s="12">
        <f>B50*B49</f>
        <v>865000</v>
      </c>
      <c r="C52" s="11" t="s">
        <v>30</v>
      </c>
    </row>
    <row r="53" spans="1:3">
      <c r="A53" s="13"/>
      <c r="B53" s="13">
        <f>(B49*10)*(B50/100)</f>
        <v>86500</v>
      </c>
      <c r="C53" s="13" t="s">
        <v>31</v>
      </c>
    </row>
    <row r="56" spans="1:3" ht="18.75">
      <c r="A56" s="4" t="s">
        <v>17</v>
      </c>
      <c r="B56" s="5" t="s">
        <v>18</v>
      </c>
      <c r="C56" s="4" t="s">
        <v>20</v>
      </c>
    </row>
    <row r="57" spans="1:3" ht="18.75">
      <c r="A57" s="4" t="s">
        <v>17</v>
      </c>
      <c r="B57" s="5">
        <f>B52/B37</f>
        <v>171.69927492107414</v>
      </c>
      <c r="C57" s="4" t="s">
        <v>20</v>
      </c>
    </row>
    <row r="60" spans="1:3" ht="23.25">
      <c r="A60" s="17" t="s">
        <v>32</v>
      </c>
      <c r="B60" s="17"/>
      <c r="C60" s="17"/>
    </row>
    <row r="62" spans="1:3" ht="18.75">
      <c r="A62" s="4" t="s">
        <v>17</v>
      </c>
      <c r="B62" s="5">
        <f>SQRT(B25^2+(3*(B57^2)))</f>
        <v>517.1690865006891</v>
      </c>
      <c r="C62" s="4" t="s">
        <v>20</v>
      </c>
    </row>
  </sheetData>
  <mergeCells count="3">
    <mergeCell ref="A4:C4"/>
    <mergeCell ref="A28:C28"/>
    <mergeCell ref="A60:C60"/>
  </mergeCells>
  <hyperlinks>
    <hyperlink ref="A2" r:id="rId1"/>
    <hyperlink ref="A1" r:id="rId2"/>
  </hyperlinks>
  <pageMargins left="0.7" right="0.7" top="0.75" bottom="0.75" header="0.3" footer="0.3"/>
  <pageSetup paperSize="9" orientation="portrait" horizontalDpi="300" verticalDpi="300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7"/>
  <sheetViews>
    <sheetView tabSelected="1" topLeftCell="A13" workbookViewId="0">
      <selection activeCell="B21" sqref="B21"/>
    </sheetView>
  </sheetViews>
  <sheetFormatPr defaultRowHeight="15"/>
  <cols>
    <col min="1" max="1" width="16.5703125" customWidth="1"/>
    <col min="2" max="2" width="45" customWidth="1"/>
    <col min="3" max="3" width="10.7109375" customWidth="1"/>
  </cols>
  <sheetData>
    <row r="1" spans="1:5">
      <c r="A1" s="14" t="s">
        <v>8</v>
      </c>
      <c r="B1" s="2"/>
      <c r="C1" s="2"/>
      <c r="D1" s="2"/>
      <c r="E1" s="2"/>
    </row>
    <row r="2" spans="1:5">
      <c r="A2" s="14" t="s">
        <v>9</v>
      </c>
      <c r="B2" s="2"/>
      <c r="C2" s="2"/>
      <c r="D2" s="2"/>
      <c r="E2" s="2"/>
    </row>
    <row r="4" spans="1:5" ht="18.75">
      <c r="A4" s="16" t="s">
        <v>22</v>
      </c>
      <c r="B4" s="16"/>
      <c r="C4" s="16"/>
    </row>
    <row r="6" spans="1:5" ht="30">
      <c r="B6" s="1" t="s">
        <v>41</v>
      </c>
    </row>
    <row r="7" spans="1:5">
      <c r="B7" t="s">
        <v>7</v>
      </c>
    </row>
    <row r="8" spans="1:5" ht="18.75">
      <c r="A8" s="4" t="s">
        <v>6</v>
      </c>
      <c r="B8" s="5" t="s">
        <v>52</v>
      </c>
      <c r="C8" s="4" t="s">
        <v>1</v>
      </c>
    </row>
    <row r="9" spans="1:5">
      <c r="A9" t="s">
        <v>5</v>
      </c>
      <c r="B9">
        <f>PI()</f>
        <v>3.1415926535897931</v>
      </c>
    </row>
    <row r="10" spans="1:5">
      <c r="A10" t="s">
        <v>45</v>
      </c>
      <c r="B10">
        <v>53</v>
      </c>
    </row>
    <row r="11" spans="1:5">
      <c r="A11" t="s">
        <v>10</v>
      </c>
      <c r="B11" s="3">
        <f>B10-B12</f>
        <v>51.8</v>
      </c>
      <c r="C11" t="s">
        <v>2</v>
      </c>
    </row>
    <row r="12" spans="1:5">
      <c r="A12" t="s">
        <v>12</v>
      </c>
      <c r="B12" s="3">
        <v>1.2</v>
      </c>
      <c r="C12" t="s">
        <v>2</v>
      </c>
    </row>
    <row r="14" spans="1:5" ht="18.75">
      <c r="A14" s="4" t="s">
        <v>6</v>
      </c>
      <c r="B14" s="5">
        <f>$B$9*B11^2*B12/4</f>
        <v>2528.8941215454824</v>
      </c>
      <c r="C14" s="4" t="s">
        <v>1</v>
      </c>
    </row>
    <row r="17" spans="1:3" ht="30">
      <c r="B17" s="1" t="s">
        <v>53</v>
      </c>
    </row>
    <row r="18" spans="1:3" ht="18.75">
      <c r="A18" s="4" t="s">
        <v>6</v>
      </c>
      <c r="B18" s="5" t="s">
        <v>54</v>
      </c>
      <c r="C18" s="4" t="s">
        <v>1</v>
      </c>
    </row>
    <row r="19" spans="1:3">
      <c r="A19" t="s">
        <v>47</v>
      </c>
      <c r="B19">
        <f>B10-2*B12</f>
        <v>50.6</v>
      </c>
      <c r="C19" t="s">
        <v>2</v>
      </c>
    </row>
    <row r="20" spans="1:3">
      <c r="A20" t="s">
        <v>55</v>
      </c>
      <c r="B20">
        <f>B19/B10</f>
        <v>0.95471698113207548</v>
      </c>
    </row>
    <row r="21" spans="1:3" ht="18.75">
      <c r="A21" s="4" t="s">
        <v>6</v>
      </c>
      <c r="B21" s="5">
        <f>$B$9*$B$10^3/32*(1-($B$19/$B$10)^4)</f>
        <v>2472.9625811286987</v>
      </c>
      <c r="C21" s="4" t="s">
        <v>1</v>
      </c>
    </row>
    <row r="22" spans="1:3" ht="18.75">
      <c r="A22" s="4" t="s">
        <v>6</v>
      </c>
      <c r="B22" s="5">
        <f>$B$9*$B$10^3/32*(1-$B$20^4)</f>
        <v>2472.9625811286987</v>
      </c>
      <c r="C22" s="4" t="s">
        <v>1</v>
      </c>
    </row>
    <row r="26" spans="1:3" ht="30">
      <c r="B26" s="15" t="s">
        <v>51</v>
      </c>
    </row>
    <row r="27" spans="1:3" ht="18.75">
      <c r="A27" s="4" t="s">
        <v>6</v>
      </c>
      <c r="B27" s="5" t="s">
        <v>46</v>
      </c>
      <c r="C27" s="4" t="s">
        <v>1</v>
      </c>
    </row>
    <row r="28" spans="1:3">
      <c r="A28" t="s">
        <v>48</v>
      </c>
      <c r="B28">
        <f>$B$9*B10^3/32</f>
        <v>14615.965296515238</v>
      </c>
      <c r="C28" t="s">
        <v>1</v>
      </c>
    </row>
    <row r="29" spans="1:3">
      <c r="A29" t="s">
        <v>49</v>
      </c>
      <c r="B29">
        <f>$B$9*B19^3/32</f>
        <v>12718.95541334954</v>
      </c>
      <c r="C29" t="s">
        <v>1</v>
      </c>
    </row>
    <row r="30" spans="1:3">
      <c r="A30" t="s">
        <v>50</v>
      </c>
      <c r="B30">
        <f>B28-B29</f>
        <v>1897.0098831656978</v>
      </c>
      <c r="C30" t="s">
        <v>1</v>
      </c>
    </row>
    <row r="33" spans="1:3" ht="18.75">
      <c r="A33" s="4" t="s">
        <v>13</v>
      </c>
      <c r="B33" s="5" t="s">
        <v>14</v>
      </c>
      <c r="C33" s="4" t="s">
        <v>30</v>
      </c>
    </row>
    <row r="34" spans="1:3">
      <c r="A34" t="s">
        <v>16</v>
      </c>
      <c r="B34">
        <v>5000</v>
      </c>
      <c r="C34" t="s">
        <v>3</v>
      </c>
    </row>
    <row r="35" spans="1:3">
      <c r="A35" t="s">
        <v>15</v>
      </c>
      <c r="B35">
        <v>214</v>
      </c>
      <c r="C35" t="s">
        <v>2</v>
      </c>
    </row>
    <row r="37" spans="1:3" ht="18.75">
      <c r="A37" s="4" t="s">
        <v>13</v>
      </c>
      <c r="B37" s="5">
        <f>B35*B34</f>
        <v>1070000</v>
      </c>
      <c r="C37" s="4" t="s">
        <v>30</v>
      </c>
    </row>
    <row r="39" spans="1:3" ht="18.75">
      <c r="A39" s="4" t="s">
        <v>17</v>
      </c>
      <c r="B39" s="5" t="s">
        <v>18</v>
      </c>
      <c r="C39" s="4" t="s">
        <v>20</v>
      </c>
    </row>
    <row r="40" spans="1:3" ht="18.75">
      <c r="A40" s="4" t="s">
        <v>17</v>
      </c>
      <c r="B40" s="5">
        <f>B37/B14</f>
        <v>423.10984508362537</v>
      </c>
      <c r="C40" s="4" t="s">
        <v>20</v>
      </c>
    </row>
    <row r="43" spans="1:3" ht="18.75">
      <c r="A43" s="16" t="s">
        <v>21</v>
      </c>
      <c r="B43" s="16"/>
      <c r="C43" s="16"/>
    </row>
    <row r="45" spans="1:3" ht="30">
      <c r="B45" s="1" t="s">
        <v>23</v>
      </c>
    </row>
    <row r="46" spans="1:3" ht="18.75">
      <c r="A46" s="6" t="s">
        <v>24</v>
      </c>
      <c r="B46" s="7" t="s">
        <v>25</v>
      </c>
      <c r="C46" s="6" t="s">
        <v>1</v>
      </c>
    </row>
    <row r="47" spans="1:3">
      <c r="A47" s="8" t="s">
        <v>26</v>
      </c>
      <c r="B47" s="8" t="s">
        <v>27</v>
      </c>
      <c r="C47" s="8" t="s">
        <v>28</v>
      </c>
    </row>
    <row r="48" spans="1:3">
      <c r="A48" s="8" t="s">
        <v>10</v>
      </c>
      <c r="B48" s="8">
        <v>53</v>
      </c>
      <c r="C48" s="8" t="s">
        <v>2</v>
      </c>
    </row>
    <row r="49" spans="1:3">
      <c r="A49" s="8" t="s">
        <v>29</v>
      </c>
      <c r="B49" s="8">
        <f>B48-B12*2</f>
        <v>50.6</v>
      </c>
      <c r="C49" s="8" t="s">
        <v>2</v>
      </c>
    </row>
    <row r="50" spans="1:3">
      <c r="A50" s="8" t="s">
        <v>26</v>
      </c>
      <c r="B50" s="8">
        <f>B49/B48</f>
        <v>0.95471698113207548</v>
      </c>
      <c r="C50" s="8" t="s">
        <v>28</v>
      </c>
    </row>
    <row r="51" spans="1:3">
      <c r="A51" s="8"/>
      <c r="B51" s="8"/>
      <c r="C51" s="8"/>
    </row>
    <row r="52" spans="1:3" ht="18.75">
      <c r="A52" s="6" t="s">
        <v>24</v>
      </c>
      <c r="B52" s="7">
        <f>0.2*(B48^3)*(1-(B50^4))</f>
        <v>5037.8780015094353</v>
      </c>
      <c r="C52" s="6" t="s">
        <v>1</v>
      </c>
    </row>
    <row r="54" spans="1:3" ht="18.75">
      <c r="A54" s="9" t="s">
        <v>33</v>
      </c>
      <c r="B54" s="10" t="s">
        <v>35</v>
      </c>
      <c r="C54" s="9" t="s">
        <v>34</v>
      </c>
    </row>
    <row r="55" spans="1:3" ht="18.75">
      <c r="A55" s="9" t="s">
        <v>36</v>
      </c>
      <c r="B55" s="10">
        <f>PI()*(B48^4)/32</f>
        <v>774646.16071530769</v>
      </c>
      <c r="C55" s="9" t="s">
        <v>34</v>
      </c>
    </row>
    <row r="56" spans="1:3" ht="18.75">
      <c r="A56" s="9" t="s">
        <v>37</v>
      </c>
      <c r="B56" s="10">
        <f>PI()*(B49^4)/32</f>
        <v>643579.14391548675</v>
      </c>
      <c r="C56" s="9" t="s">
        <v>34</v>
      </c>
    </row>
    <row r="57" spans="1:3" ht="18.75">
      <c r="A57" s="9" t="s">
        <v>33</v>
      </c>
      <c r="B57" s="10" t="s">
        <v>38</v>
      </c>
      <c r="C57" s="9" t="s">
        <v>34</v>
      </c>
    </row>
    <row r="58" spans="1:3" ht="18.75">
      <c r="A58" s="9" t="s">
        <v>33</v>
      </c>
      <c r="B58" s="10">
        <f>B55-B56</f>
        <v>131067.01679982094</v>
      </c>
      <c r="C58" s="9" t="s">
        <v>34</v>
      </c>
    </row>
    <row r="59" spans="1:3" ht="18.75">
      <c r="A59" s="9" t="s">
        <v>40</v>
      </c>
      <c r="B59" s="10">
        <f>B48/2</f>
        <v>26.5</v>
      </c>
      <c r="C59" s="9" t="s">
        <v>2</v>
      </c>
    </row>
    <row r="60" spans="1:3" ht="18.75">
      <c r="A60" s="9" t="s">
        <v>24</v>
      </c>
      <c r="B60" s="9" t="s">
        <v>39</v>
      </c>
      <c r="C60" s="9" t="s">
        <v>1</v>
      </c>
    </row>
    <row r="61" spans="1:3" ht="18.75">
      <c r="A61" s="9" t="s">
        <v>24</v>
      </c>
      <c r="B61" s="10">
        <f>B58/B59</f>
        <v>4945.9251622573938</v>
      </c>
      <c r="C61" s="9" t="s">
        <v>1</v>
      </c>
    </row>
    <row r="63" spans="1:3" ht="18.75">
      <c r="A63" s="11" t="s">
        <v>13</v>
      </c>
      <c r="B63" s="12" t="s">
        <v>14</v>
      </c>
      <c r="C63" s="11" t="s">
        <v>30</v>
      </c>
    </row>
    <row r="64" spans="1:3">
      <c r="A64" s="13" t="s">
        <v>16</v>
      </c>
      <c r="B64" s="13">
        <f>B34</f>
        <v>5000</v>
      </c>
      <c r="C64" s="13" t="s">
        <v>3</v>
      </c>
    </row>
    <row r="65" spans="1:3">
      <c r="A65" s="13" t="s">
        <v>15</v>
      </c>
      <c r="B65" s="13">
        <v>173</v>
      </c>
      <c r="C65" s="13" t="s">
        <v>2</v>
      </c>
    </row>
    <row r="66" spans="1:3">
      <c r="A66" s="13"/>
      <c r="B66" s="13"/>
      <c r="C66" s="13"/>
    </row>
    <row r="67" spans="1:3" ht="18.75">
      <c r="A67" s="11" t="s">
        <v>13</v>
      </c>
      <c r="B67" s="12">
        <f>B65*B64</f>
        <v>865000</v>
      </c>
      <c r="C67" s="11" t="s">
        <v>30</v>
      </c>
    </row>
    <row r="68" spans="1:3">
      <c r="A68" s="13"/>
      <c r="B68" s="13">
        <f>(B64*10)*(B65/100)</f>
        <v>86500</v>
      </c>
      <c r="C68" s="13" t="s">
        <v>31</v>
      </c>
    </row>
    <row r="71" spans="1:3" ht="18.75">
      <c r="A71" s="4" t="s">
        <v>17</v>
      </c>
      <c r="B71" s="5" t="s">
        <v>18</v>
      </c>
      <c r="C71" s="4" t="s">
        <v>20</v>
      </c>
    </row>
    <row r="72" spans="1:3" ht="18.75">
      <c r="A72" s="4" t="s">
        <v>17</v>
      </c>
      <c r="B72" s="5">
        <f>B67/B52</f>
        <v>171.69927492107414</v>
      </c>
      <c r="C72" s="4" t="s">
        <v>20</v>
      </c>
    </row>
    <row r="75" spans="1:3" ht="23.25">
      <c r="A75" s="17" t="s">
        <v>32</v>
      </c>
      <c r="B75" s="17"/>
      <c r="C75" s="17"/>
    </row>
    <row r="77" spans="1:3" ht="18.75">
      <c r="A77" s="4" t="s">
        <v>17</v>
      </c>
      <c r="B77" s="5">
        <f>SQRT(B40^2+(3*(B72^2)))</f>
        <v>517.1690865006891</v>
      </c>
      <c r="C77" s="4" t="s">
        <v>20</v>
      </c>
    </row>
  </sheetData>
  <mergeCells count="3">
    <mergeCell ref="A4:C4"/>
    <mergeCell ref="A43:C43"/>
    <mergeCell ref="A75:C75"/>
  </mergeCells>
  <hyperlinks>
    <hyperlink ref="A2" r:id="rId1"/>
    <hyperlink ref="A1" r:id="rId2"/>
  </hyperlinks>
  <pageMargins left="0.7" right="0.7" top="0.75" bottom="0.75" header="0.3" footer="0.3"/>
  <pageSetup paperSize="9" orientation="portrait" horizontalDpi="300" verticalDpi="300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2:C34"/>
  <sheetViews>
    <sheetView workbookViewId="0">
      <selection activeCell="B27" sqref="B27"/>
    </sheetView>
  </sheetViews>
  <sheetFormatPr defaultRowHeight="15"/>
  <cols>
    <col min="1" max="1" width="9.85546875" customWidth="1"/>
    <col min="2" max="2" width="45" customWidth="1"/>
    <col min="3" max="3" width="10.7109375" customWidth="1"/>
  </cols>
  <sheetData>
    <row r="2" spans="1:3" ht="18.75">
      <c r="A2" s="16" t="s">
        <v>21</v>
      </c>
      <c r="B2" s="16"/>
      <c r="C2" s="16"/>
    </row>
    <row r="4" spans="1:3" ht="30">
      <c r="B4" s="1" t="s">
        <v>23</v>
      </c>
    </row>
    <row r="5" spans="1:3" ht="18.75">
      <c r="A5" s="6" t="s">
        <v>24</v>
      </c>
      <c r="B5" s="7" t="s">
        <v>25</v>
      </c>
      <c r="C5" s="6" t="s">
        <v>1</v>
      </c>
    </row>
    <row r="6" spans="1:3">
      <c r="A6" s="8" t="s">
        <v>26</v>
      </c>
      <c r="B6" s="8" t="s">
        <v>27</v>
      </c>
      <c r="C6" s="8" t="s">
        <v>28</v>
      </c>
    </row>
    <row r="7" spans="1:3">
      <c r="A7" s="8" t="s">
        <v>10</v>
      </c>
      <c r="B7" s="8">
        <v>6</v>
      </c>
      <c r="C7" s="8" t="s">
        <v>2</v>
      </c>
    </row>
    <row r="8" spans="1:3">
      <c r="A8" s="8" t="s">
        <v>42</v>
      </c>
      <c r="B8" s="8">
        <v>0.36</v>
      </c>
      <c r="C8" s="8" t="s">
        <v>2</v>
      </c>
    </row>
    <row r="9" spans="1:3">
      <c r="A9" s="8" t="s">
        <v>29</v>
      </c>
      <c r="B9" s="8">
        <f>B7-(B8*2)</f>
        <v>5.28</v>
      </c>
      <c r="C9" s="8" t="s">
        <v>2</v>
      </c>
    </row>
    <row r="10" spans="1:3">
      <c r="A10" s="8" t="s">
        <v>26</v>
      </c>
      <c r="B10" s="8">
        <f>B9/B7</f>
        <v>0.88</v>
      </c>
      <c r="C10" s="8" t="s">
        <v>28</v>
      </c>
    </row>
    <row r="11" spans="1:3">
      <c r="A11" s="8"/>
      <c r="B11" s="8"/>
      <c r="C11" s="8"/>
    </row>
    <row r="12" spans="1:3" ht="18.75">
      <c r="A12" s="6" t="s">
        <v>24</v>
      </c>
      <c r="B12" s="7">
        <f>0.2*(B7^3)*(1-(B10^4))</f>
        <v>17.293160448000002</v>
      </c>
      <c r="C12" s="6" t="s">
        <v>1</v>
      </c>
    </row>
    <row r="13" spans="1:3" ht="18.75">
      <c r="A13" s="6"/>
      <c r="B13" s="7"/>
      <c r="C13" s="6"/>
    </row>
    <row r="14" spans="1:3" ht="18.75">
      <c r="A14" s="6"/>
      <c r="B14" s="7"/>
      <c r="C14" s="6"/>
    </row>
    <row r="16" spans="1:3" ht="18.75">
      <c r="A16" s="9" t="s">
        <v>33</v>
      </c>
      <c r="B16" s="10" t="s">
        <v>35</v>
      </c>
      <c r="C16" s="9" t="s">
        <v>34</v>
      </c>
    </row>
    <row r="17" spans="1:3" ht="18.75">
      <c r="A17" s="9" t="s">
        <v>36</v>
      </c>
      <c r="B17" s="10">
        <f>PI()*(B7^4)/32</f>
        <v>127.23450247038662</v>
      </c>
      <c r="C17" s="9" t="s">
        <v>34</v>
      </c>
    </row>
    <row r="18" spans="1:3" ht="18.75">
      <c r="A18" s="9" t="s">
        <v>37</v>
      </c>
      <c r="B18" s="10">
        <f>PI()*(B9^4)/32</f>
        <v>76.301940763399401</v>
      </c>
      <c r="C18" s="9" t="s">
        <v>34</v>
      </c>
    </row>
    <row r="19" spans="1:3" ht="18.75">
      <c r="A19" s="9" t="s">
        <v>33</v>
      </c>
      <c r="B19" s="10" t="s">
        <v>38</v>
      </c>
      <c r="C19" s="9" t="s">
        <v>34</v>
      </c>
    </row>
    <row r="20" spans="1:3" ht="18.75">
      <c r="A20" s="9" t="s">
        <v>33</v>
      </c>
      <c r="B20" s="10">
        <f>B17-B18</f>
        <v>50.932561706987215</v>
      </c>
      <c r="C20" s="9" t="s">
        <v>34</v>
      </c>
    </row>
    <row r="21" spans="1:3" ht="18.75">
      <c r="A21" s="9" t="s">
        <v>40</v>
      </c>
      <c r="B21" s="10">
        <f>B7/2</f>
        <v>3</v>
      </c>
      <c r="C21" s="9" t="s">
        <v>2</v>
      </c>
    </row>
    <row r="22" spans="1:3" ht="18.75">
      <c r="A22" s="9" t="s">
        <v>24</v>
      </c>
      <c r="B22" s="9" t="s">
        <v>39</v>
      </c>
      <c r="C22" s="9" t="s">
        <v>1</v>
      </c>
    </row>
    <row r="23" spans="1:3" ht="18.75">
      <c r="A23" s="9" t="s">
        <v>24</v>
      </c>
      <c r="B23" s="10">
        <f>B20/B21</f>
        <v>16.97752056899574</v>
      </c>
      <c r="C23" s="9" t="s">
        <v>1</v>
      </c>
    </row>
    <row r="25" spans="1:3" ht="18.75">
      <c r="A25" s="11" t="s">
        <v>13</v>
      </c>
      <c r="B25" s="12" t="s">
        <v>14</v>
      </c>
      <c r="C25" s="11" t="s">
        <v>30</v>
      </c>
    </row>
    <row r="26" spans="1:3">
      <c r="A26" s="13" t="s">
        <v>16</v>
      </c>
      <c r="B26" s="13">
        <v>200</v>
      </c>
      <c r="C26" s="13" t="s">
        <v>3</v>
      </c>
    </row>
    <row r="27" spans="1:3">
      <c r="A27" s="13" t="s">
        <v>15</v>
      </c>
      <c r="B27" s="13">
        <v>100</v>
      </c>
      <c r="C27" s="13" t="s">
        <v>2</v>
      </c>
    </row>
    <row r="28" spans="1:3">
      <c r="A28" s="13"/>
      <c r="B28" s="13"/>
      <c r="C28" s="13"/>
    </row>
    <row r="29" spans="1:3" ht="18.75">
      <c r="A29" s="11" t="s">
        <v>13</v>
      </c>
      <c r="B29" s="12">
        <v>20000</v>
      </c>
      <c r="C29" s="11" t="s">
        <v>30</v>
      </c>
    </row>
    <row r="30" spans="1:3">
      <c r="A30" s="13"/>
      <c r="B30" s="13">
        <f>(B26*10)*(B27/100)</f>
        <v>2000</v>
      </c>
      <c r="C30" s="13" t="s">
        <v>31</v>
      </c>
    </row>
    <row r="33" spans="1:3" ht="18.75">
      <c r="A33" s="4" t="s">
        <v>17</v>
      </c>
      <c r="B33" s="5" t="s">
        <v>18</v>
      </c>
      <c r="C33" s="4" t="s">
        <v>20</v>
      </c>
    </row>
    <row r="34" spans="1:3" ht="18.75">
      <c r="A34" s="4" t="s">
        <v>17</v>
      </c>
      <c r="B34" s="5">
        <f>B29/B12</f>
        <v>1156.5265967513214</v>
      </c>
      <c r="C34" s="4" t="s">
        <v>20</v>
      </c>
    </row>
  </sheetData>
  <mergeCells count="1">
    <mergeCell ref="A2:C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B13" sqref="B13"/>
    </sheetView>
  </sheetViews>
  <sheetFormatPr defaultRowHeight="15"/>
  <cols>
    <col min="1" max="1" width="9.85546875" customWidth="1"/>
    <col min="2" max="2" width="45" customWidth="1"/>
    <col min="3" max="3" width="10.7109375" customWidth="1"/>
  </cols>
  <sheetData>
    <row r="1" spans="1:5">
      <c r="A1" s="2" t="s">
        <v>8</v>
      </c>
      <c r="B1" s="2"/>
      <c r="C1" s="2"/>
      <c r="D1" s="2"/>
      <c r="E1" s="2"/>
    </row>
    <row r="2" spans="1:5">
      <c r="A2" s="2" t="s">
        <v>9</v>
      </c>
      <c r="B2" s="2"/>
      <c r="C2" s="2"/>
      <c r="D2" s="2"/>
      <c r="E2" s="2"/>
    </row>
    <row r="5" spans="1:5">
      <c r="B5" s="1"/>
    </row>
    <row r="7" spans="1:5" ht="18.75">
      <c r="A7" s="4"/>
      <c r="B7" s="5"/>
      <c r="C7" s="4"/>
    </row>
    <row r="11" spans="1:5">
      <c r="B11" s="3"/>
    </row>
    <row r="13" spans="1:5" ht="18.75">
      <c r="A13" s="4" t="s">
        <v>6</v>
      </c>
      <c r="B13" s="5">
        <v>856.2</v>
      </c>
      <c r="C13" s="4" t="s">
        <v>1</v>
      </c>
    </row>
    <row r="16" spans="1:5" ht="18.75">
      <c r="A16" s="4" t="s">
        <v>13</v>
      </c>
      <c r="B16" s="5" t="s">
        <v>14</v>
      </c>
      <c r="C16" s="4" t="s">
        <v>4</v>
      </c>
    </row>
    <row r="17" spans="1:3">
      <c r="A17" t="s">
        <v>16</v>
      </c>
      <c r="B17">
        <v>5000</v>
      </c>
      <c r="C17" t="s">
        <v>3</v>
      </c>
    </row>
    <row r="18" spans="1:3">
      <c r="A18" t="s">
        <v>15</v>
      </c>
      <c r="B18">
        <v>146</v>
      </c>
      <c r="C18" t="s">
        <v>2</v>
      </c>
    </row>
    <row r="20" spans="1:3" ht="18.75">
      <c r="A20" s="4" t="s">
        <v>13</v>
      </c>
      <c r="B20" s="5">
        <f>B18*B17</f>
        <v>730000</v>
      </c>
      <c r="C20" s="4" t="s">
        <v>4</v>
      </c>
    </row>
    <row r="22" spans="1:3" ht="18.75">
      <c r="A22" s="4" t="s">
        <v>17</v>
      </c>
      <c r="B22" s="5" t="s">
        <v>18</v>
      </c>
      <c r="C22" s="4" t="s">
        <v>19</v>
      </c>
    </row>
    <row r="23" spans="1:3" ht="18.75">
      <c r="A23" s="4" t="s">
        <v>17</v>
      </c>
      <c r="B23" s="5">
        <f>B20/B13</f>
        <v>852.60453165148328</v>
      </c>
      <c r="C23" s="4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C34"/>
  <sheetViews>
    <sheetView workbookViewId="0">
      <selection activeCell="B38" sqref="B38"/>
    </sheetView>
  </sheetViews>
  <sheetFormatPr defaultRowHeight="15"/>
  <cols>
    <col min="1" max="1" width="9.85546875" customWidth="1"/>
    <col min="2" max="2" width="45" customWidth="1"/>
    <col min="3" max="3" width="10.7109375" customWidth="1"/>
  </cols>
  <sheetData>
    <row r="2" spans="1:3" ht="18.75">
      <c r="A2" s="16" t="s">
        <v>21</v>
      </c>
      <c r="B2" s="16"/>
      <c r="C2" s="16"/>
    </row>
    <row r="4" spans="1:3" ht="30">
      <c r="B4" s="1" t="s">
        <v>23</v>
      </c>
    </row>
    <row r="5" spans="1:3" ht="18.75">
      <c r="A5" s="6" t="s">
        <v>24</v>
      </c>
      <c r="B5" s="7" t="s">
        <v>25</v>
      </c>
      <c r="C5" s="6" t="s">
        <v>1</v>
      </c>
    </row>
    <row r="6" spans="1:3">
      <c r="A6" s="8" t="s">
        <v>26</v>
      </c>
      <c r="B6" s="8" t="s">
        <v>27</v>
      </c>
      <c r="C6" s="8" t="s">
        <v>28</v>
      </c>
    </row>
    <row r="7" spans="1:3">
      <c r="A7" s="8" t="s">
        <v>10</v>
      </c>
      <c r="B7" s="8">
        <v>7.6</v>
      </c>
      <c r="C7" s="8" t="s">
        <v>2</v>
      </c>
    </row>
    <row r="8" spans="1:3">
      <c r="A8" s="8" t="s">
        <v>42</v>
      </c>
      <c r="B8" s="8">
        <v>0.5</v>
      </c>
      <c r="C8" s="8" t="s">
        <v>2</v>
      </c>
    </row>
    <row r="9" spans="1:3">
      <c r="A9" s="8" t="s">
        <v>29</v>
      </c>
      <c r="B9" s="8">
        <f>B7-(B8*2)</f>
        <v>6.6</v>
      </c>
      <c r="C9" s="8" t="s">
        <v>2</v>
      </c>
    </row>
    <row r="10" spans="1:3">
      <c r="A10" s="8" t="s">
        <v>26</v>
      </c>
      <c r="B10" s="8">
        <f>B9/B7</f>
        <v>0.86842105263157898</v>
      </c>
      <c r="C10" s="8" t="s">
        <v>28</v>
      </c>
    </row>
    <row r="11" spans="1:3">
      <c r="A11" s="8"/>
      <c r="B11" s="8"/>
      <c r="C11" s="8"/>
    </row>
    <row r="12" spans="1:3" ht="18.75">
      <c r="A12" s="6" t="s">
        <v>24</v>
      </c>
      <c r="B12" s="7">
        <f>0.2*(B7^3)*(1-(B10^4))</f>
        <v>37.861684210526306</v>
      </c>
      <c r="C12" s="6" t="s">
        <v>1</v>
      </c>
    </row>
    <row r="13" spans="1:3" ht="18.75">
      <c r="A13" s="6"/>
      <c r="B13" s="7"/>
      <c r="C13" s="6"/>
    </row>
    <row r="14" spans="1:3" ht="18.75">
      <c r="A14" s="6"/>
      <c r="B14" s="7"/>
      <c r="C14" s="6"/>
    </row>
    <row r="16" spans="1:3" ht="18.75">
      <c r="A16" s="9" t="s">
        <v>33</v>
      </c>
      <c r="B16" s="10" t="s">
        <v>35</v>
      </c>
      <c r="C16" s="9" t="s">
        <v>34</v>
      </c>
    </row>
    <row r="17" spans="1:3" ht="18.75">
      <c r="A17" s="9" t="s">
        <v>36</v>
      </c>
      <c r="B17" s="10">
        <f>PI()*(B7^4)/32</f>
        <v>327.53239696678031</v>
      </c>
      <c r="C17" s="9" t="s">
        <v>34</v>
      </c>
    </row>
    <row r="18" spans="1:3" ht="18.75">
      <c r="A18" s="9" t="s">
        <v>37</v>
      </c>
      <c r="B18" s="10">
        <f>PI()*(B9^4)/32</f>
        <v>186.28403506689301</v>
      </c>
      <c r="C18" s="9" t="s">
        <v>34</v>
      </c>
    </row>
    <row r="19" spans="1:3" ht="18.75">
      <c r="A19" s="9" t="s">
        <v>33</v>
      </c>
      <c r="B19" s="10" t="s">
        <v>38</v>
      </c>
      <c r="C19" s="9" t="s">
        <v>34</v>
      </c>
    </row>
    <row r="20" spans="1:3" ht="18.75">
      <c r="A20" s="9" t="s">
        <v>33</v>
      </c>
      <c r="B20" s="10">
        <f>B17-B18</f>
        <v>141.2483618998873</v>
      </c>
      <c r="C20" s="9" t="s">
        <v>34</v>
      </c>
    </row>
    <row r="21" spans="1:3" ht="18.75">
      <c r="A21" s="9" t="s">
        <v>40</v>
      </c>
      <c r="B21" s="10">
        <f>B7/2</f>
        <v>3.8</v>
      </c>
      <c r="C21" s="9" t="s">
        <v>2</v>
      </c>
    </row>
    <row r="22" spans="1:3" ht="18.75">
      <c r="A22" s="9" t="s">
        <v>24</v>
      </c>
      <c r="B22" s="9" t="s">
        <v>39</v>
      </c>
      <c r="C22" s="9" t="s">
        <v>1</v>
      </c>
    </row>
    <row r="23" spans="1:3" ht="18.75">
      <c r="A23" s="9" t="s">
        <v>24</v>
      </c>
      <c r="B23" s="10">
        <f>B20/B21</f>
        <v>37.170621552601922</v>
      </c>
      <c r="C23" s="9" t="s">
        <v>1</v>
      </c>
    </row>
    <row r="25" spans="1:3" ht="18.75">
      <c r="A25" s="11" t="s">
        <v>13</v>
      </c>
      <c r="B25" s="12" t="s">
        <v>14</v>
      </c>
      <c r="C25" s="11" t="s">
        <v>30</v>
      </c>
    </row>
    <row r="26" spans="1:3">
      <c r="A26" s="13" t="s">
        <v>16</v>
      </c>
      <c r="B26" s="13">
        <v>1200</v>
      </c>
      <c r="C26" s="13" t="s">
        <v>3</v>
      </c>
    </row>
    <row r="27" spans="1:3">
      <c r="A27" s="13" t="s">
        <v>15</v>
      </c>
      <c r="B27" s="13">
        <v>100</v>
      </c>
      <c r="C27" s="13" t="s">
        <v>2</v>
      </c>
    </row>
    <row r="28" spans="1:3">
      <c r="A28" s="13"/>
      <c r="B28" s="13"/>
      <c r="C28" s="13"/>
    </row>
    <row r="29" spans="1:3" ht="18.75">
      <c r="A29" s="11" t="s">
        <v>13</v>
      </c>
      <c r="B29" s="12">
        <f>B27*B26</f>
        <v>120000</v>
      </c>
      <c r="C29" s="11" t="s">
        <v>30</v>
      </c>
    </row>
    <row r="30" spans="1:3">
      <c r="A30" s="13"/>
      <c r="B30" s="13">
        <f>(B26*10)*(B27/100)</f>
        <v>12000</v>
      </c>
      <c r="C30" s="13" t="s">
        <v>31</v>
      </c>
    </row>
    <row r="33" spans="1:3" ht="18.75">
      <c r="A33" s="4" t="s">
        <v>17</v>
      </c>
      <c r="B33" s="5" t="s">
        <v>18</v>
      </c>
      <c r="C33" s="4" t="s">
        <v>20</v>
      </c>
    </row>
    <row r="34" spans="1:3" ht="18.75">
      <c r="A34" s="4" t="s">
        <v>17</v>
      </c>
      <c r="B34" s="5">
        <f>B29/B12</f>
        <v>3169.4311149169007</v>
      </c>
      <c r="C34" s="4" t="s">
        <v>20</v>
      </c>
    </row>
  </sheetData>
  <mergeCells count="1">
    <mergeCell ref="A2:C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C34"/>
  <sheetViews>
    <sheetView workbookViewId="0">
      <selection activeCell="C10" sqref="C10"/>
    </sheetView>
  </sheetViews>
  <sheetFormatPr defaultRowHeight="15"/>
  <cols>
    <col min="1" max="1" width="9.85546875" customWidth="1"/>
    <col min="2" max="2" width="45" customWidth="1"/>
    <col min="3" max="3" width="10.7109375" customWidth="1"/>
  </cols>
  <sheetData>
    <row r="2" spans="1:3" ht="18.75">
      <c r="A2" s="16" t="s">
        <v>21</v>
      </c>
      <c r="B2" s="16"/>
      <c r="C2" s="16"/>
    </row>
    <row r="4" spans="1:3" ht="30">
      <c r="B4" s="1" t="s">
        <v>23</v>
      </c>
    </row>
    <row r="5" spans="1:3" ht="18.75">
      <c r="A5" s="6" t="s">
        <v>24</v>
      </c>
      <c r="B5" s="7" t="s">
        <v>25</v>
      </c>
      <c r="C5" s="6" t="s">
        <v>1</v>
      </c>
    </row>
    <row r="6" spans="1:3">
      <c r="A6" s="8" t="s">
        <v>26</v>
      </c>
      <c r="B6" s="8" t="s">
        <v>27</v>
      </c>
      <c r="C6" s="8" t="s">
        <v>28</v>
      </c>
    </row>
    <row r="7" spans="1:3">
      <c r="A7" s="8" t="s">
        <v>10</v>
      </c>
      <c r="B7" s="8">
        <v>8.9</v>
      </c>
      <c r="C7" s="8" t="s">
        <v>2</v>
      </c>
    </row>
    <row r="8" spans="1:3">
      <c r="A8" s="8" t="s">
        <v>42</v>
      </c>
      <c r="B8" s="8">
        <v>0.8</v>
      </c>
      <c r="C8" s="8" t="s">
        <v>2</v>
      </c>
    </row>
    <row r="9" spans="1:3">
      <c r="A9" s="8" t="s">
        <v>29</v>
      </c>
      <c r="B9" s="8">
        <f>B7-(B8*2)</f>
        <v>7.3000000000000007</v>
      </c>
      <c r="C9" s="8" t="s">
        <v>2</v>
      </c>
    </row>
    <row r="10" spans="1:3">
      <c r="A10" s="8" t="s">
        <v>26</v>
      </c>
      <c r="B10" s="8">
        <f>B9/B7</f>
        <v>0.8202247191011236</v>
      </c>
      <c r="C10" s="8" t="s">
        <v>28</v>
      </c>
    </row>
    <row r="11" spans="1:3">
      <c r="A11" s="8"/>
      <c r="B11" s="8"/>
      <c r="C11" s="8"/>
    </row>
    <row r="12" spans="1:3" ht="18.75">
      <c r="A12" s="6" t="s">
        <v>24</v>
      </c>
      <c r="B12" s="7">
        <f>0.2*(B7^3)*(1-(B10^4))</f>
        <v>77.17752808988763</v>
      </c>
      <c r="C12" s="6" t="s">
        <v>1</v>
      </c>
    </row>
    <row r="13" spans="1:3" ht="18.75">
      <c r="A13" s="6"/>
      <c r="B13" s="7"/>
      <c r="C13" s="6"/>
    </row>
    <row r="14" spans="1:3" ht="18.75">
      <c r="A14" s="6"/>
      <c r="B14" s="7"/>
      <c r="C14" s="6"/>
    </row>
    <row r="16" spans="1:3" ht="18.75">
      <c r="A16" s="9" t="s">
        <v>33</v>
      </c>
      <c r="B16" s="10" t="s">
        <v>35</v>
      </c>
      <c r="C16" s="9" t="s">
        <v>34</v>
      </c>
    </row>
    <row r="17" spans="1:3" ht="18.75">
      <c r="A17" s="9" t="s">
        <v>36</v>
      </c>
      <c r="B17" s="10">
        <f>PI()*(B7^4)/32</f>
        <v>615.97051061050115</v>
      </c>
      <c r="C17" s="9" t="s">
        <v>34</v>
      </c>
    </row>
    <row r="18" spans="1:3" ht="18.75">
      <c r="A18" s="9" t="s">
        <v>37</v>
      </c>
      <c r="B18" s="10">
        <f>PI()*(B9^4)/32</f>
        <v>278.79907906397659</v>
      </c>
      <c r="C18" s="9" t="s">
        <v>34</v>
      </c>
    </row>
    <row r="19" spans="1:3" ht="18.75">
      <c r="A19" s="9" t="s">
        <v>33</v>
      </c>
      <c r="B19" s="10" t="s">
        <v>38</v>
      </c>
      <c r="C19" s="9" t="s">
        <v>34</v>
      </c>
    </row>
    <row r="20" spans="1:3" ht="18.75">
      <c r="A20" s="9" t="s">
        <v>33</v>
      </c>
      <c r="B20" s="10">
        <f>B17-B18</f>
        <v>337.17143154652456</v>
      </c>
      <c r="C20" s="9" t="s">
        <v>34</v>
      </c>
    </row>
    <row r="21" spans="1:3" ht="18.75">
      <c r="A21" s="9" t="s">
        <v>40</v>
      </c>
      <c r="B21" s="10">
        <f>B7/2</f>
        <v>4.45</v>
      </c>
      <c r="C21" s="9" t="s">
        <v>2</v>
      </c>
    </row>
    <row r="22" spans="1:3" ht="18.75">
      <c r="A22" s="9" t="s">
        <v>24</v>
      </c>
      <c r="B22" s="9" t="s">
        <v>39</v>
      </c>
      <c r="C22" s="9" t="s">
        <v>1</v>
      </c>
    </row>
    <row r="23" spans="1:3" ht="18.75">
      <c r="A23" s="9" t="s">
        <v>24</v>
      </c>
      <c r="B23" s="10">
        <f>B20/B21</f>
        <v>75.76886102169091</v>
      </c>
      <c r="C23" s="9" t="s">
        <v>1</v>
      </c>
    </row>
    <row r="25" spans="1:3" ht="18.75">
      <c r="A25" s="11" t="s">
        <v>13</v>
      </c>
      <c r="B25" s="12" t="s">
        <v>14</v>
      </c>
      <c r="C25" s="11" t="s">
        <v>30</v>
      </c>
    </row>
    <row r="26" spans="1:3">
      <c r="A26" s="13" t="s">
        <v>16</v>
      </c>
      <c r="B26" s="13">
        <v>1200</v>
      </c>
      <c r="C26" s="13" t="s">
        <v>3</v>
      </c>
    </row>
    <row r="27" spans="1:3">
      <c r="A27" s="13" t="s">
        <v>15</v>
      </c>
      <c r="B27" s="13">
        <v>100</v>
      </c>
      <c r="C27" s="13" t="s">
        <v>2</v>
      </c>
    </row>
    <row r="28" spans="1:3">
      <c r="A28" s="13"/>
      <c r="B28" s="13"/>
      <c r="C28" s="13"/>
    </row>
    <row r="29" spans="1:3" ht="18.75">
      <c r="A29" s="11" t="s">
        <v>13</v>
      </c>
      <c r="B29" s="12">
        <f>B27*B26</f>
        <v>120000</v>
      </c>
      <c r="C29" s="11" t="s">
        <v>30</v>
      </c>
    </row>
    <row r="30" spans="1:3">
      <c r="A30" s="13"/>
      <c r="B30" s="13">
        <f>(B26*10)*(B27/100)</f>
        <v>12000</v>
      </c>
      <c r="C30" s="13" t="s">
        <v>31</v>
      </c>
    </row>
    <row r="33" spans="1:3" ht="18.75">
      <c r="A33" s="4" t="s">
        <v>17</v>
      </c>
      <c r="B33" s="5" t="s">
        <v>18</v>
      </c>
      <c r="C33" s="4" t="s">
        <v>20</v>
      </c>
    </row>
    <row r="34" spans="1:3" ht="18.75">
      <c r="A34" s="4" t="s">
        <v>17</v>
      </c>
      <c r="B34" s="5">
        <f>B29/B12</f>
        <v>1554.8567435359889</v>
      </c>
      <c r="C34" s="4" t="s">
        <v>20</v>
      </c>
    </row>
  </sheetData>
  <mergeCells count="1">
    <mergeCell ref="A2:C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C20"/>
  <sheetViews>
    <sheetView workbookViewId="0">
      <selection activeCell="B24" sqref="B24"/>
    </sheetView>
  </sheetViews>
  <sheetFormatPr defaultRowHeight="15"/>
  <cols>
    <col min="1" max="1" width="9.85546875" customWidth="1"/>
    <col min="2" max="2" width="30.140625" bestFit="1" customWidth="1"/>
    <col min="3" max="3" width="10.7109375" customWidth="1"/>
  </cols>
  <sheetData>
    <row r="2" spans="1:3" ht="18.75">
      <c r="A2" s="16" t="s">
        <v>21</v>
      </c>
      <c r="B2" s="16"/>
      <c r="C2" s="16"/>
    </row>
    <row r="4" spans="1:3" ht="30">
      <c r="B4" s="1" t="s">
        <v>23</v>
      </c>
    </row>
    <row r="5" spans="1:3" ht="18.75">
      <c r="A5" s="6" t="s">
        <v>24</v>
      </c>
      <c r="B5" s="7" t="s">
        <v>43</v>
      </c>
      <c r="C5" s="6" t="s">
        <v>1</v>
      </c>
    </row>
    <row r="6" spans="1:3">
      <c r="A6" s="8" t="s">
        <v>44</v>
      </c>
      <c r="B6" s="8">
        <v>3</v>
      </c>
      <c r="C6" s="8" t="s">
        <v>2</v>
      </c>
    </row>
    <row r="7" spans="1:3">
      <c r="A7" s="8"/>
      <c r="B7" s="8"/>
      <c r="C7" s="8"/>
    </row>
    <row r="8" spans="1:3" ht="18.75">
      <c r="A8" s="6" t="s">
        <v>24</v>
      </c>
      <c r="B8" s="7">
        <f>0.208*(B6^3)</f>
        <v>5.6159999999999997</v>
      </c>
      <c r="C8" s="6" t="s">
        <v>1</v>
      </c>
    </row>
    <row r="9" spans="1:3" ht="18.75">
      <c r="A9" s="6"/>
      <c r="B9" s="7"/>
      <c r="C9" s="6"/>
    </row>
    <row r="11" spans="1:3" ht="18.75">
      <c r="A11" s="11" t="s">
        <v>13</v>
      </c>
      <c r="B11" s="12" t="s">
        <v>14</v>
      </c>
      <c r="C11" s="11" t="s">
        <v>30</v>
      </c>
    </row>
    <row r="12" spans="1:3">
      <c r="A12" s="13" t="s">
        <v>16</v>
      </c>
      <c r="B12" s="13">
        <v>70</v>
      </c>
      <c r="C12" s="13" t="s">
        <v>3</v>
      </c>
    </row>
    <row r="13" spans="1:3">
      <c r="A13" s="13" t="s">
        <v>15</v>
      </c>
      <c r="B13" s="13">
        <v>100</v>
      </c>
      <c r="C13" s="13" t="s">
        <v>2</v>
      </c>
    </row>
    <row r="14" spans="1:3">
      <c r="A14" s="13"/>
      <c r="B14" s="13"/>
      <c r="C14" s="13"/>
    </row>
    <row r="15" spans="1:3" ht="18.75">
      <c r="A15" s="11" t="s">
        <v>13</v>
      </c>
      <c r="B15" s="12">
        <v>7000</v>
      </c>
      <c r="C15" s="11" t="s">
        <v>30</v>
      </c>
    </row>
    <row r="16" spans="1:3">
      <c r="A16" s="13"/>
      <c r="B16" s="13">
        <f>(B12*10)*(B13/100)</f>
        <v>700</v>
      </c>
      <c r="C16" s="13" t="s">
        <v>31</v>
      </c>
    </row>
    <row r="19" spans="1:3" ht="18.75">
      <c r="A19" s="4" t="s">
        <v>17</v>
      </c>
      <c r="B19" s="5" t="s">
        <v>18</v>
      </c>
      <c r="C19" s="4" t="s">
        <v>20</v>
      </c>
    </row>
    <row r="20" spans="1:3" ht="18.75">
      <c r="A20" s="4" t="s">
        <v>17</v>
      </c>
      <c r="B20" s="5">
        <f>B15/B8</f>
        <v>1246.4387464387464</v>
      </c>
      <c r="C20" s="4" t="s">
        <v>20</v>
      </c>
    </row>
  </sheetData>
  <mergeCells count="1">
    <mergeCell ref="A2:C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D=530</vt:lpstr>
      <vt:lpstr>D=530 (2)</vt:lpstr>
      <vt:lpstr>D=60</vt:lpstr>
      <vt:lpstr>360x122</vt:lpstr>
      <vt:lpstr>D=76</vt:lpstr>
      <vt:lpstr>D=100</vt:lpstr>
      <vt:lpstr>квадрат</vt:lpstr>
      <vt:lpstr>Лист2</vt:lpstr>
    </vt:vector>
  </TitlesOfParts>
  <Company>Строймеханизация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Геннадий</dc:creator>
  <cp:lastModifiedBy>User1</cp:lastModifiedBy>
  <dcterms:created xsi:type="dcterms:W3CDTF">2011-08-26T06:00:32Z</dcterms:created>
  <dcterms:modified xsi:type="dcterms:W3CDTF">2016-09-04T18:21:47Z</dcterms:modified>
</cp:coreProperties>
</file>