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ysadmit0-my.sharepoint.com/personal/pol_sysadmit_com/Documents/GitRepos/CJ/Simulaciion penalizacion IPF/"/>
    </mc:Choice>
  </mc:AlternateContent>
  <xr:revisionPtr revIDLastSave="0" documentId="8_{3D73A472-AB4B-4BA9-8A86-6A27A00F8BE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HOME" sheetId="3" r:id="rId1"/>
    <sheet name="cálculos" sheetId="2" r:id="rId2"/>
  </sheets>
  <calcPr calcId="191029"/>
</workbook>
</file>

<file path=xl/calcChain.xml><?xml version="1.0" encoding="utf-8"?>
<calcChain xmlns="http://schemas.openxmlformats.org/spreadsheetml/2006/main">
  <c r="K26" i="2" l="1"/>
  <c r="K11" i="2"/>
  <c r="K15" i="2" s="1"/>
  <c r="K22" i="2" s="1"/>
  <c r="K7" i="2"/>
  <c r="H26" i="2"/>
  <c r="H10" i="2"/>
  <c r="H21" i="2" s="1"/>
  <c r="H7" i="2"/>
  <c r="E26" i="2"/>
  <c r="B26" i="2"/>
  <c r="E12" i="2"/>
  <c r="E21" i="2" s="1"/>
  <c r="B12" i="2"/>
  <c r="B21" i="2"/>
  <c r="E11" i="2"/>
  <c r="E15" i="2" s="1"/>
  <c r="B11" i="2"/>
  <c r="B15" i="2" s="1"/>
  <c r="E7" i="2"/>
  <c r="B7" i="2"/>
  <c r="K21" i="2"/>
  <c r="K23" i="2" s="1"/>
  <c r="K29" i="2" s="1"/>
  <c r="H15" i="2" l="1"/>
  <c r="B18" i="2"/>
  <c r="B28" i="2" s="1"/>
  <c r="B22" i="2"/>
  <c r="B23" i="2" s="1"/>
  <c r="B29" i="2" s="1"/>
  <c r="B27" i="2"/>
  <c r="B30" i="2" s="1"/>
  <c r="E27" i="2"/>
  <c r="E22" i="2"/>
  <c r="E23" i="2" s="1"/>
  <c r="E29" i="2" s="1"/>
  <c r="E18" i="2"/>
  <c r="E28" i="2" s="1"/>
  <c r="K16" i="2"/>
  <c r="H22" i="2" l="1"/>
  <c r="H23" i="2" s="1"/>
  <c r="H29" i="2" s="1"/>
  <c r="H18" i="2"/>
  <c r="H28" i="2" s="1"/>
  <c r="H27" i="2"/>
  <c r="E30" i="2"/>
  <c r="K27" i="2"/>
  <c r="K18" i="2"/>
  <c r="K28" i="2" s="1"/>
  <c r="H30" i="2" l="1"/>
  <c r="K30" i="2"/>
</calcChain>
</file>

<file path=xl/sharedStrings.xml><?xml version="1.0" encoding="utf-8"?>
<sst xmlns="http://schemas.openxmlformats.org/spreadsheetml/2006/main" count="147" uniqueCount="61">
  <si>
    <t>Importe</t>
  </si>
  <si>
    <t>Tipo de interés</t>
  </si>
  <si>
    <t>Fecha inicio</t>
  </si>
  <si>
    <t>Fecha vto.</t>
  </si>
  <si>
    <t>Duración (M)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</si>
  <si>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</si>
  <si>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</si>
  <si>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</si>
  <si>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</si>
  <si>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</si>
  <si>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</si>
  <si>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</si>
  <si>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</si>
  <si>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</si>
  <si>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</si>
  <si>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</si>
  <si>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</si>
  <si>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</si>
  <si>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Liquidación a realizar</t>
  </si>
  <si>
    <t>Días remanentes</t>
  </si>
  <si>
    <t>Importe reintegro</t>
  </si>
  <si>
    <t>Intereses Euros parte reintegro</t>
  </si>
  <si>
    <t>EN TODOS LOS CASOS EL MÁXIMO A PENALIZAR SON LOS INTERESES DEVENGADOS DEL TOTAL DE LA IMPOSICIÓN, NO DEL IMPORTE REINTEGRADO</t>
  </si>
  <si>
    <t>Intereses Euros Reintegro</t>
  </si>
  <si>
    <t>Intereses Euros Devengados</t>
  </si>
  <si>
    <t>REINTEGRO TOTAL - Penalización por días transcurridos (Tarifas coyunturales):</t>
  </si>
  <si>
    <t>REINTEGRO PARCIAL - Penalización por días transcurridos (Tarifas coyunturales):</t>
  </si>
  <si>
    <t>REINTEGRO TOTAL - Penalización por días remanentes (Tarifas ordinarias):</t>
  </si>
  <si>
    <t>REINTEGRO PARCIAL - Penalización por días remanentes (Tarifas ordinarias):</t>
  </si>
  <si>
    <t>EN CASO DE HABER LIQUIDACIONES INTERMEDIAS, SE TENDRÁN EN CONSIDERACIÓN SIEMPRE LOS INTERESES NETOS YA LIQUIDADOS, COMO INTERESES DEVENGADOS</t>
  </si>
  <si>
    <t>SIMULACIÓN DE PENALIZACIÓN DE IPF's</t>
  </si>
  <si>
    <t>Tipo de Tarifa:</t>
  </si>
  <si>
    <t>Reintegro:</t>
  </si>
  <si>
    <t>Importe:</t>
  </si>
  <si>
    <t>Fecha inicio:</t>
  </si>
  <si>
    <t>Fecha vencimiento:</t>
  </si>
  <si>
    <t>Duración (meses):</t>
  </si>
  <si>
    <t>Fecha reintegro:</t>
  </si>
  <si>
    <t>Importe reintegro:</t>
  </si>
  <si>
    <t>Días transcurridos:</t>
  </si>
  <si>
    <t>Días remanentes:</t>
  </si>
  <si>
    <t>Tipo de interés:</t>
  </si>
  <si>
    <t>% Retención:</t>
  </si>
  <si>
    <t>Retención (euros):</t>
  </si>
  <si>
    <t>% Penalización:</t>
  </si>
  <si>
    <t>Penalización (euros):</t>
  </si>
  <si>
    <t>Máximo intereses brutos:</t>
  </si>
  <si>
    <t>Penalización a aplicar:</t>
  </si>
  <si>
    <t>dato calculado</t>
  </si>
  <si>
    <t>%</t>
  </si>
  <si>
    <t>(este campo sólo sale cuando se elige reintegro parcial)</t>
  </si>
  <si>
    <t>(este campo sólo sale cuando se elige tarifa ordinaria)</t>
  </si>
  <si>
    <t>LIQUIDACIÓN A REALIZAR</t>
  </si>
  <si>
    <t>coger el dato de arriba</t>
  </si>
  <si>
    <t>Intereses (euros) Reintegro:</t>
  </si>
  <si>
    <t>Intereses (euros):</t>
  </si>
  <si>
    <t>(este campo sólo sale cuando se elige reintegro total)</t>
  </si>
  <si>
    <t>Intereses (euros) Devengados:</t>
  </si>
  <si>
    <t>(este campo sólo sale cuando se elige reintegro parcial y tarifa coyuntural)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</si>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</sst>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9" fontId="0" fillId="2" borderId="0" xfId="1" applyFont="1" applyFill="1"/>
    <xf numFmtId="14" fontId="0" fillId="2" borderId="0" xfId="0" applyNumberFormat="1" applyFill="1"/>
    <xf numFmtId="10" fontId="0" fillId="2" borderId="0" xfId="1" applyNumberFormat="1" applyFont="1" applyFill="1"/>
    <xf numFmtId="0" fontId="0" fillId="0" borderId="0" xfId="0" applyAlignment="1">
      <alignment horizontal="center"/>
    </xf>
    <xf numFmtId="4" fontId="0" fillId="0" borderId="3" xfId="0" applyNumberForma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quotePrefix="1" applyBorder="1"/>
    <xf numFmtId="4" fontId="0" fillId="0" borderId="0" xfId="0" applyNumberFormat="1" applyBorder="1"/>
    <xf numFmtId="0" fontId="0" fillId="0" borderId="6" xfId="0" applyBorder="1"/>
    <xf numFmtId="0" fontId="0" fillId="0" borderId="0" xfId="0" applyBorder="1"/>
    <xf numFmtId="4" fontId="0" fillId="0" borderId="7" xfId="0" applyNumberFormat="1" applyBorder="1"/>
  </cellXfs>
  <cellStyles count="2">
    <cellStyle name="Normal" xfId="0" builtinId="0"/>
    <cellStyle name="Porcentaje" xfId="1" builtinId="5"/>
  </cellStyles>
  <dxfs count="16"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3F4CF-93D3-4463-9A99-127F7C4A3A62}" name="Tabla1" displayName="Tabla1" ref="A1:B23" totalsRowShown="0" headerRowBorderDxfId="14" tableBorderDxfId="15">
  <autoFilter ref="A1:B23" xr:uid="{77B3F4CF-93D3-4463-9A99-127F7C4A3A62}"/>
  <tableColumns count="2">
    <tableColumn id="1" xr3:uid="{28FAB4CC-3056-4F09-8E86-30D2452AD1C3}" name="Columna1"/>
    <tableColumn id="2" xr3:uid="{CD9C6A35-5DB1-4BC2-A4E0-6E7482650250}" name="Columna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30F3-9708-4F09-AD4C-9C28C0F085E6}" name="Tabla2" displayName="Tabla2" ref="D1:E23" totalsRowShown="0" headerRowBorderDxfId="12" tableBorderDxfId="13">
  <autoFilter ref="D1:E23" xr:uid="{8A4B30F3-9708-4F09-AD4C-9C28C0F085E6}"/>
  <tableColumns count="2">
    <tableColumn id="1" xr3:uid="{2FA59BD8-EAAB-49C8-8FA8-08FA41F8AB52}" name="Columna1"/>
    <tableColumn id="2" xr3:uid="{38BF25A6-63D4-4AC0-89BF-EDEAF4A4D557}" name="Columna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98A4D-13C5-47FF-8DBB-9033EF4BDBB2}" name="Tabla3" displayName="Tabla3" ref="G1:H23" totalsRowShown="0" headerRowBorderDxfId="10" tableBorderDxfId="11">
  <autoFilter ref="G1:H23" xr:uid="{58A98A4D-13C5-47FF-8DBB-9033EF4BDBB2}"/>
  <tableColumns count="2">
    <tableColumn id="1" xr3:uid="{7BADCE58-8319-4D9C-AF66-AEA0F7487E45}" name="Columna1"/>
    <tableColumn id="2" xr3:uid="{06AD0F52-F90B-49CD-B71B-82E61E25CAA3}" name="Columna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9C4C6B-402B-4FFC-80FE-4F7A2E00033B}" name="Tabla4" displayName="Tabla4" ref="J1:K23" totalsRowShown="0" headerRowBorderDxfId="8" tableBorderDxfId="9">
  <autoFilter ref="J1:K23" xr:uid="{679C4C6B-402B-4FFC-80FE-4F7A2E00033B}"/>
  <tableColumns count="2">
    <tableColumn id="1" xr3:uid="{45754C31-8FB7-4BE5-B62D-4D65AB9EADE3}" name="Columna1"/>
    <tableColumn id="2" xr3:uid="{93824DFD-4336-42C2-95C0-F0338D70B9A9}" name="Columna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45EA33-B64D-4F3A-B50A-BD7B3972E4B4}" name="Tabla5" displayName="Tabla5" ref="A25:B30" totalsRowShown="0" tableBorderDxfId="7">
  <autoFilter ref="A25:B30" xr:uid="{7F45EA33-B64D-4F3A-B50A-BD7B3972E4B4}"/>
  <tableColumns count="2">
    <tableColumn id="1" xr3:uid="{B83AFD11-CF35-4C62-BF22-40E52C594839}" name="Liquidación a realizar"/>
    <tableColumn id="2" xr3:uid="{1BDC2B3F-C6D3-4074-8E4F-AF46772B110E}" name="Columna1" dataDxfId="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B3BCF1-A02E-4E95-BD8D-CF251F289846}" name="Tabla6" displayName="Tabla6" ref="D25:E30" totalsRowShown="0" tableBorderDxfId="5">
  <autoFilter ref="D25:E30" xr:uid="{E5B3BCF1-A02E-4E95-BD8D-CF251F289846}"/>
  <tableColumns count="2">
    <tableColumn id="1" xr3:uid="{344471ED-CD60-417B-A741-C72765207F01}" name="Liquidación a realizar"/>
    <tableColumn id="2" xr3:uid="{10200DBE-BACF-429E-A30F-F3D1A9EC00D4}" name="Columna1" dataDxfId="4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705DE7-A99F-4FE4-A827-32A155098993}" name="Tabla7" displayName="Tabla7" ref="G25:H30" totalsRowShown="0" tableBorderDxfId="3">
  <autoFilter ref="G25:H30" xr:uid="{0A705DE7-A99F-4FE4-A827-32A155098993}"/>
  <tableColumns count="2">
    <tableColumn id="1" xr3:uid="{1FC402F1-31B3-4107-9462-2D38D1F49E3B}" name="Liquidación a realizar"/>
    <tableColumn id="2" xr3:uid="{476FF630-EED4-4911-9B7D-12A419EFA33C}" name="Columna1" dataDxfId="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7F3DC1-E9B4-450B-8C19-0FD411046CCB}" name="Tabla8" displayName="Tabla8" ref="J25:K30" totalsRowShown="0" tableBorderDxfId="1">
  <autoFilter ref="J25:K30" xr:uid="{917F3DC1-E9B4-450B-8C19-0FD411046CCB}"/>
  <tableColumns count="2">
    <tableColumn id="1" xr3:uid="{900AE114-B7FA-497A-87B5-FFA87A1D8190}" name="Liquidación a realizar"/>
    <tableColumn id="2" xr3:uid="{C5196F0C-A7D4-418A-97E2-4A7A924D6FEF}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5"/>
  <sheetViews>
    <sheetView showGridLines="0" workbookViewId="0">
      <selection activeCell="I37" sqref="I37"/>
    </sheetView>
  </sheetViews>
  <sheetFormatPr baseColWidth="10" defaultRowHeight="12.75" x14ac:dyDescent="0.2"/>
  <cols>
    <col min="1" max="2" width="11.42578125" style="11"/>
    <col min="3" max="3" width="17.28515625" style="11" customWidth="1"/>
    <col min="4" max="4" width="20.85546875" style="11" customWidth="1"/>
    <col min="5" max="16384" width="11.42578125" style="11"/>
  </cols>
  <sheetData>
    <row r="2" spans="2:4" ht="26.25" x14ac:dyDescent="0.2">
      <c r="B2" s="10" t="s">
        <v>30</v>
      </c>
    </row>
    <row r="4" spans="2:4" x14ac:dyDescent="0.2">
      <c r="C4" s="12" t="s">
        <v>31</v>
      </c>
      <c r="D4" s="13"/>
    </row>
    <row r="5" spans="2:4" ht="7.5" customHeight="1" x14ac:dyDescent="0.2"/>
    <row r="6" spans="2:4" x14ac:dyDescent="0.2">
      <c r="C6" s="12" t="s">
        <v>32</v>
      </c>
      <c r="D6" s="13"/>
    </row>
    <row r="7" spans="2:4" ht="7.5" customHeight="1" x14ac:dyDescent="0.2"/>
    <row r="8" spans="2:4" x14ac:dyDescent="0.2">
      <c r="C8" s="12" t="s">
        <v>33</v>
      </c>
      <c r="D8" s="13"/>
    </row>
    <row r="9" spans="2:4" ht="7.5" customHeight="1" x14ac:dyDescent="0.2"/>
    <row r="10" spans="2:4" x14ac:dyDescent="0.2">
      <c r="C10" s="12" t="s">
        <v>34</v>
      </c>
      <c r="D10" s="13"/>
    </row>
    <row r="11" spans="2:4" ht="7.5" customHeight="1" x14ac:dyDescent="0.2"/>
    <row r="12" spans="2:4" x14ac:dyDescent="0.2">
      <c r="C12" s="12" t="s">
        <v>35</v>
      </c>
      <c r="D12" s="13"/>
    </row>
    <row r="13" spans="2:4" ht="7.5" customHeight="1" x14ac:dyDescent="0.2"/>
    <row r="14" spans="2:4" x14ac:dyDescent="0.2">
      <c r="C14" s="12" t="s">
        <v>36</v>
      </c>
      <c r="D14" s="14" t="s">
        <v>48</v>
      </c>
    </row>
    <row r="15" spans="2:4" ht="7.5" customHeight="1" x14ac:dyDescent="0.2"/>
    <row r="16" spans="2:4" x14ac:dyDescent="0.2">
      <c r="C16" s="12" t="s">
        <v>37</v>
      </c>
      <c r="D16" s="13"/>
    </row>
    <row r="17" spans="3:5" ht="7.5" customHeight="1" x14ac:dyDescent="0.2"/>
    <row r="18" spans="3:5" x14ac:dyDescent="0.2">
      <c r="C18" s="12" t="s">
        <v>38</v>
      </c>
      <c r="D18" s="13"/>
      <c r="E18" s="16" t="s">
        <v>50</v>
      </c>
    </row>
    <row r="19" spans="3:5" ht="7.5" customHeight="1" x14ac:dyDescent="0.2"/>
    <row r="20" spans="3:5" x14ac:dyDescent="0.2">
      <c r="C20" s="12" t="s">
        <v>39</v>
      </c>
      <c r="D20" s="14" t="s">
        <v>48</v>
      </c>
    </row>
    <row r="21" spans="3:5" x14ac:dyDescent="0.2">
      <c r="C21" s="12" t="s">
        <v>40</v>
      </c>
      <c r="D21" s="14" t="s">
        <v>48</v>
      </c>
      <c r="E21" s="16" t="s">
        <v>51</v>
      </c>
    </row>
    <row r="22" spans="3:5" ht="7.5" customHeight="1" x14ac:dyDescent="0.2"/>
    <row r="23" spans="3:5" x14ac:dyDescent="0.2">
      <c r="C23" s="12" t="s">
        <v>41</v>
      </c>
      <c r="D23" s="13"/>
    </row>
    <row r="24" spans="3:5" ht="7.5" customHeight="1" x14ac:dyDescent="0.2"/>
    <row r="25" spans="3:5" x14ac:dyDescent="0.2">
      <c r="C25" s="12" t="s">
        <v>55</v>
      </c>
      <c r="D25" s="14" t="s">
        <v>48</v>
      </c>
      <c r="E25" s="16" t="s">
        <v>56</v>
      </c>
    </row>
    <row r="26" spans="3:5" x14ac:dyDescent="0.2">
      <c r="C26" s="12" t="s">
        <v>54</v>
      </c>
      <c r="D26" s="14" t="s">
        <v>48</v>
      </c>
      <c r="E26" s="16" t="s">
        <v>50</v>
      </c>
    </row>
    <row r="27" spans="3:5" x14ac:dyDescent="0.2">
      <c r="C27" s="12" t="s">
        <v>57</v>
      </c>
      <c r="D27" s="14" t="s">
        <v>48</v>
      </c>
      <c r="E27" s="16" t="s">
        <v>58</v>
      </c>
    </row>
    <row r="28" spans="3:5" ht="7.5" customHeight="1" x14ac:dyDescent="0.2"/>
    <row r="29" spans="3:5" x14ac:dyDescent="0.2">
      <c r="C29" s="12" t="s">
        <v>42</v>
      </c>
      <c r="D29" s="13"/>
      <c r="E29" s="15" t="s">
        <v>49</v>
      </c>
    </row>
    <row r="30" spans="3:5" ht="7.5" customHeight="1" x14ac:dyDescent="0.2"/>
    <row r="31" spans="3:5" x14ac:dyDescent="0.2">
      <c r="C31" s="12" t="s">
        <v>43</v>
      </c>
      <c r="D31" s="14" t="s">
        <v>48</v>
      </c>
    </row>
    <row r="32" spans="3:5" ht="7.5" customHeight="1" x14ac:dyDescent="0.2"/>
    <row r="33" spans="3:5" x14ac:dyDescent="0.2">
      <c r="C33" s="12" t="s">
        <v>44</v>
      </c>
      <c r="D33" s="13"/>
      <c r="E33" s="15" t="s">
        <v>49</v>
      </c>
    </row>
    <row r="34" spans="3:5" ht="7.5" customHeight="1" x14ac:dyDescent="0.2"/>
    <row r="35" spans="3:5" x14ac:dyDescent="0.2">
      <c r="C35" s="12" t="s">
        <v>45</v>
      </c>
      <c r="D35" s="14" t="s">
        <v>48</v>
      </c>
    </row>
    <row r="36" spans="3:5" x14ac:dyDescent="0.2">
      <c r="C36" s="12" t="s">
        <v>46</v>
      </c>
      <c r="D36" s="14" t="s">
        <v>48</v>
      </c>
    </row>
    <row r="37" spans="3:5" x14ac:dyDescent="0.2">
      <c r="C37" s="12" t="s">
        <v>47</v>
      </c>
      <c r="D37" s="14" t="s">
        <v>48</v>
      </c>
    </row>
    <row r="40" spans="3:5" x14ac:dyDescent="0.2">
      <c r="D40" s="17" t="s">
        <v>52</v>
      </c>
    </row>
    <row r="42" spans="3:5" x14ac:dyDescent="0.2">
      <c r="C42" s="11" t="s">
        <v>17</v>
      </c>
      <c r="D42" s="14" t="s">
        <v>53</v>
      </c>
    </row>
    <row r="43" spans="3:5" ht="7.5" customHeight="1" x14ac:dyDescent="0.2"/>
    <row r="44" spans="3:5" x14ac:dyDescent="0.2">
      <c r="C44" s="11" t="s">
        <v>14</v>
      </c>
      <c r="D44" s="14" t="s">
        <v>53</v>
      </c>
    </row>
    <row r="45" spans="3:5" ht="7.5" customHeight="1" x14ac:dyDescent="0.2"/>
    <row r="46" spans="3:5" x14ac:dyDescent="0.2">
      <c r="C46" s="11" t="s">
        <v>15</v>
      </c>
      <c r="D46" s="14" t="s">
        <v>53</v>
      </c>
    </row>
    <row r="47" spans="3:5" ht="7.5" customHeight="1" x14ac:dyDescent="0.2"/>
    <row r="48" spans="3:5" x14ac:dyDescent="0.2">
      <c r="C48" s="11" t="s">
        <v>16</v>
      </c>
      <c r="D48" s="14" t="s">
        <v>53</v>
      </c>
    </row>
    <row r="49" spans="2:4" ht="7.5" customHeight="1" x14ac:dyDescent="0.2"/>
    <row r="50" spans="2:4" x14ac:dyDescent="0.2">
      <c r="D50" s="14" t="s">
        <v>48</v>
      </c>
    </row>
    <row r="53" spans="2:4" x14ac:dyDescent="0.2">
      <c r="B53" s="18" t="s">
        <v>22</v>
      </c>
    </row>
    <row r="55" spans="2:4" x14ac:dyDescent="0.2">
      <c r="B55" s="18" t="s">
        <v>29</v>
      </c>
    </row>
  </sheetData>
  <dataValidations disablePrompts="1" count="2">
    <dataValidation type="list" allowBlank="1" showInputMessage="1" showErrorMessage="1" sqref="D4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"""Ordinaria""","""Coyuntural"""</x12ac:list>
        </mc:Choice>
        <mc:Fallback>
          <formula1>"""Ordinaria"",""Coyuntural"""</formula1>
        </mc:Fallback>
      </mc:AlternateContent>
    </dataValidation>
    <dataValidation type="list" allowBlank="1" showInputMessage="1" showErrorMessage="1" sqref="D6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"""Total""","""Parcial"""</x12ac:list>
        </mc:Choice>
        <mc:Fallback>
          <formula1>"""Total"",""Parcial"""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S15" sqref="S15"/>
    </sheetView>
  </sheetViews>
  <sheetFormatPr baseColWidth="10" defaultRowHeight="12.75" x14ac:dyDescent="0.2"/>
  <cols>
    <col min="1" max="1" width="21.140625" customWidth="1"/>
    <col min="2" max="2" width="11.7109375" bestFit="1" customWidth="1"/>
    <col min="3" max="3" width="6" customWidth="1"/>
    <col min="4" max="4" width="21.140625" customWidth="1"/>
    <col min="7" max="7" width="20.5703125" customWidth="1"/>
    <col min="8" max="8" width="11.42578125" customWidth="1"/>
    <col min="9" max="9" width="5.5703125" customWidth="1"/>
    <col min="10" max="10" width="21.28515625" customWidth="1"/>
    <col min="11" max="11" width="11.42578125" customWidth="1"/>
    <col min="12" max="12" width="5" customWidth="1"/>
  </cols>
  <sheetData>
    <row r="1" spans="1:11" s="7" customFormat="1" ht="54" customHeight="1" x14ac:dyDescent="0.2">
      <c r="A1" s="21" t="s">
        <v>59</v>
      </c>
      <c r="B1" s="22" t="s">
        <v>60</v>
      </c>
      <c r="D1" s="21" t="s">
        <v>59</v>
      </c>
      <c r="E1" s="22" t="s">
        <v>60</v>
      </c>
      <c r="G1" s="21" t="s">
        <v>59</v>
      </c>
      <c r="H1" s="22" t="s">
        <v>60</v>
      </c>
      <c r="J1" s="21" t="s">
        <v>59</v>
      </c>
      <c r="K1" s="22" t="s">
        <v>60</v>
      </c>
    </row>
    <row r="2" spans="1:11" ht="63.75" x14ac:dyDescent="0.2">
      <c r="A2" s="19" t="s">
        <v>27</v>
      </c>
      <c r="B2" s="20"/>
      <c r="D2" s="19" t="s">
        <v>28</v>
      </c>
      <c r="E2" s="20"/>
      <c r="G2" s="19" t="s">
        <v>25</v>
      </c>
      <c r="H2" s="20"/>
      <c r="J2" s="19" t="s">
        <v>26</v>
      </c>
      <c r="K2" s="20"/>
    </row>
    <row r="4" spans="1:11" x14ac:dyDescent="0.2">
      <c r="A4" t="s">
        <v>0</v>
      </c>
      <c r="B4" s="3">
        <v>70000</v>
      </c>
      <c r="D4" t="s">
        <v>0</v>
      </c>
      <c r="E4" s="3">
        <v>70000</v>
      </c>
      <c r="G4" t="s">
        <v>0</v>
      </c>
      <c r="H4" s="3">
        <v>70000</v>
      </c>
      <c r="J4" t="s">
        <v>0</v>
      </c>
      <c r="K4" s="3">
        <v>70000</v>
      </c>
    </row>
    <row r="5" spans="1:11" x14ac:dyDescent="0.2">
      <c r="A5" t="s">
        <v>2</v>
      </c>
      <c r="B5" s="5">
        <v>45000</v>
      </c>
      <c r="D5" t="s">
        <v>2</v>
      </c>
      <c r="E5" s="5">
        <v>45000</v>
      </c>
      <c r="G5" t="s">
        <v>2</v>
      </c>
      <c r="H5" s="5">
        <v>45000</v>
      </c>
      <c r="J5" t="s">
        <v>2</v>
      </c>
      <c r="K5" s="5">
        <v>45000</v>
      </c>
    </row>
    <row r="6" spans="1:11" x14ac:dyDescent="0.2">
      <c r="A6" t="s">
        <v>3</v>
      </c>
      <c r="B6" s="5">
        <v>45366</v>
      </c>
      <c r="D6" t="s">
        <v>3</v>
      </c>
      <c r="E6" s="5">
        <v>45366</v>
      </c>
      <c r="G6" t="s">
        <v>3</v>
      </c>
      <c r="H6" s="5">
        <v>45366</v>
      </c>
      <c r="J6" t="s">
        <v>3</v>
      </c>
      <c r="K6" s="5">
        <v>45366</v>
      </c>
    </row>
    <row r="7" spans="1:11" x14ac:dyDescent="0.2">
      <c r="A7" t="s">
        <v>4</v>
      </c>
      <c r="B7" s="2">
        <f>+(B6-B5)/(365/12)</f>
        <v>12.032876712328767</v>
      </c>
      <c r="D7" t="s">
        <v>4</v>
      </c>
      <c r="E7" s="2">
        <f>+(E6-E5)/(365/12)</f>
        <v>12.032876712328767</v>
      </c>
      <c r="G7" t="s">
        <v>4</v>
      </c>
      <c r="H7" s="2">
        <f>+(H6-H5)/(365/12)</f>
        <v>12.032876712328767</v>
      </c>
      <c r="J7" t="s">
        <v>4</v>
      </c>
      <c r="K7" s="2">
        <f>+(K6-K5)/(365/12)</f>
        <v>12.032876712328767</v>
      </c>
    </row>
    <row r="9" spans="1:11" x14ac:dyDescent="0.2">
      <c r="A9" t="s">
        <v>5</v>
      </c>
      <c r="B9" s="5">
        <v>45152</v>
      </c>
      <c r="D9" t="s">
        <v>5</v>
      </c>
      <c r="E9" s="5">
        <v>45183</v>
      </c>
      <c r="G9" t="s">
        <v>5</v>
      </c>
      <c r="H9" s="5">
        <v>45184</v>
      </c>
      <c r="J9" t="s">
        <v>5</v>
      </c>
      <c r="K9" s="5">
        <v>45184</v>
      </c>
    </row>
    <row r="10" spans="1:11" x14ac:dyDescent="0.2">
      <c r="D10" t="s">
        <v>20</v>
      </c>
      <c r="E10" s="3">
        <v>50000</v>
      </c>
      <c r="G10" t="s">
        <v>6</v>
      </c>
      <c r="H10" s="2">
        <f>+H9-H5</f>
        <v>184</v>
      </c>
      <c r="J10" t="s">
        <v>20</v>
      </c>
      <c r="K10" s="3">
        <v>35000</v>
      </c>
    </row>
    <row r="11" spans="1:11" x14ac:dyDescent="0.2">
      <c r="A11" t="s">
        <v>6</v>
      </c>
      <c r="B11" s="2">
        <f>+B9-B5</f>
        <v>152</v>
      </c>
      <c r="D11" t="s">
        <v>6</v>
      </c>
      <c r="E11" s="2">
        <f>+E9-E5</f>
        <v>183</v>
      </c>
      <c r="J11" t="s">
        <v>6</v>
      </c>
      <c r="K11" s="2">
        <f>+K9-K5</f>
        <v>184</v>
      </c>
    </row>
    <row r="12" spans="1:11" x14ac:dyDescent="0.2">
      <c r="A12" t="s">
        <v>19</v>
      </c>
      <c r="B12" s="2">
        <f>+B6-B9</f>
        <v>214</v>
      </c>
      <c r="D12" t="s">
        <v>19</v>
      </c>
      <c r="E12" s="2">
        <f>+E6-E9</f>
        <v>183</v>
      </c>
    </row>
    <row r="13" spans="1:11" x14ac:dyDescent="0.2">
      <c r="B13" s="2"/>
      <c r="E13" s="2"/>
    </row>
    <row r="14" spans="1:11" x14ac:dyDescent="0.2">
      <c r="A14" t="s">
        <v>1</v>
      </c>
      <c r="B14" s="6">
        <v>0.01</v>
      </c>
      <c r="D14" t="s">
        <v>1</v>
      </c>
      <c r="E14" s="6">
        <v>0.01</v>
      </c>
      <c r="G14" t="s">
        <v>1</v>
      </c>
      <c r="H14" s="6">
        <v>0.01</v>
      </c>
      <c r="J14" t="s">
        <v>1</v>
      </c>
      <c r="K14" s="6">
        <v>0.01</v>
      </c>
    </row>
    <row r="15" spans="1:11" x14ac:dyDescent="0.2">
      <c r="A15" t="s">
        <v>8</v>
      </c>
      <c r="B15" s="1">
        <f>+B4*B14*B11/365</f>
        <v>291.50684931506851</v>
      </c>
      <c r="D15" t="s">
        <v>21</v>
      </c>
      <c r="E15" s="1">
        <f>+E4*E14*E11/365</f>
        <v>350.95890410958901</v>
      </c>
      <c r="G15" t="s">
        <v>8</v>
      </c>
      <c r="H15" s="1">
        <f>+H4*H14*H10/365</f>
        <v>352.8767123287671</v>
      </c>
      <c r="J15" s="9" t="s">
        <v>24</v>
      </c>
      <c r="K15" s="1">
        <f>+K4*K14*K11/365</f>
        <v>352.8767123287671</v>
      </c>
    </row>
    <row r="16" spans="1:11" x14ac:dyDescent="0.2">
      <c r="J16" t="s">
        <v>23</v>
      </c>
      <c r="K16" s="1">
        <f>+K10*K11*K14/365</f>
        <v>176.43835616438355</v>
      </c>
    </row>
    <row r="17" spans="1:11" x14ac:dyDescent="0.2">
      <c r="A17" t="s">
        <v>7</v>
      </c>
      <c r="B17" s="4">
        <v>0.2</v>
      </c>
      <c r="D17" t="s">
        <v>7</v>
      </c>
      <c r="E17" s="4">
        <v>0.2</v>
      </c>
      <c r="G17" t="s">
        <v>7</v>
      </c>
      <c r="H17" s="4">
        <v>0.2</v>
      </c>
      <c r="J17" t="s">
        <v>7</v>
      </c>
      <c r="K17" s="4">
        <v>0.2</v>
      </c>
    </row>
    <row r="18" spans="1:11" x14ac:dyDescent="0.2">
      <c r="A18" t="s">
        <v>9</v>
      </c>
      <c r="B18" s="1">
        <f>+B15*B17</f>
        <v>58.301369863013704</v>
      </c>
      <c r="D18" t="s">
        <v>9</v>
      </c>
      <c r="E18" s="1">
        <f>+E15*E17</f>
        <v>70.191780821917803</v>
      </c>
      <c r="G18" t="s">
        <v>9</v>
      </c>
      <c r="H18" s="1">
        <f>+H15*H17</f>
        <v>70.575342465753423</v>
      </c>
      <c r="J18" t="s">
        <v>9</v>
      </c>
      <c r="K18" s="1">
        <f>+K16*K17</f>
        <v>35.287671232876711</v>
      </c>
    </row>
    <row r="20" spans="1:11" x14ac:dyDescent="0.2">
      <c r="A20" t="s">
        <v>10</v>
      </c>
      <c r="B20" s="6">
        <v>0.01</v>
      </c>
      <c r="D20" t="s">
        <v>10</v>
      </c>
      <c r="E20" s="6">
        <v>0.01</v>
      </c>
      <c r="G20" t="s">
        <v>10</v>
      </c>
      <c r="H20" s="6">
        <v>0.01</v>
      </c>
      <c r="J20" t="s">
        <v>10</v>
      </c>
      <c r="K20" s="6">
        <v>0.01</v>
      </c>
    </row>
    <row r="21" spans="1:11" x14ac:dyDescent="0.2">
      <c r="A21" t="s">
        <v>11</v>
      </c>
      <c r="B21" s="1">
        <f>+B4*B12*B20/365</f>
        <v>410.41095890410958</v>
      </c>
      <c r="D21" t="s">
        <v>11</v>
      </c>
      <c r="E21" s="1">
        <f>+E10*E12*E20/365</f>
        <v>250.68493150684932</v>
      </c>
      <c r="G21" t="s">
        <v>11</v>
      </c>
      <c r="H21" s="1">
        <f>+H4*H10*H20/365</f>
        <v>352.8767123287671</v>
      </c>
      <c r="J21" t="s">
        <v>11</v>
      </c>
      <c r="K21" s="1">
        <f>+K10*K11*K20/365</f>
        <v>176.43835616438355</v>
      </c>
    </row>
    <row r="22" spans="1:11" ht="13.5" thickBot="1" x14ac:dyDescent="0.25">
      <c r="A22" t="s">
        <v>12</v>
      </c>
      <c r="B22" s="1">
        <f>+B15</f>
        <v>291.50684931506851</v>
      </c>
      <c r="D22" t="s">
        <v>12</v>
      </c>
      <c r="E22" s="1">
        <f>+E15</f>
        <v>350.95890410958901</v>
      </c>
      <c r="G22" t="s">
        <v>12</v>
      </c>
      <c r="H22" s="1">
        <f>+H15</f>
        <v>352.8767123287671</v>
      </c>
      <c r="J22" t="s">
        <v>12</v>
      </c>
      <c r="K22" s="1">
        <f>+K15</f>
        <v>352.8767123287671</v>
      </c>
    </row>
    <row r="23" spans="1:11" ht="13.5" thickBot="1" x14ac:dyDescent="0.25">
      <c r="A23" t="s">
        <v>13</v>
      </c>
      <c r="B23" s="8">
        <f>+IF(B21&gt;B22,+B22,+B21)</f>
        <v>291.50684931506851</v>
      </c>
      <c r="D23" t="s">
        <v>13</v>
      </c>
      <c r="E23" s="8">
        <f>+IF(E21&gt;E22,+E22,+E21)</f>
        <v>250.68493150684932</v>
      </c>
      <c r="G23" t="s">
        <v>13</v>
      </c>
      <c r="H23" s="8">
        <f>+IF(H21&gt;H22,+H22,+H21)</f>
        <v>352.8767123287671</v>
      </c>
      <c r="J23" t="s">
        <v>13</v>
      </c>
      <c r="K23" s="8">
        <f>+IF(K21&gt;K22,+K22,+K21)</f>
        <v>176.43835616438355</v>
      </c>
    </row>
    <row r="25" spans="1:11" x14ac:dyDescent="0.2">
      <c r="A25" s="25" t="s">
        <v>18</v>
      </c>
      <c r="B25" s="26" t="s">
        <v>59</v>
      </c>
      <c r="D25" s="25" t="s">
        <v>18</v>
      </c>
      <c r="E25" s="26" t="s">
        <v>59</v>
      </c>
      <c r="G25" s="25" t="s">
        <v>18</v>
      </c>
      <c r="H25" s="26" t="s">
        <v>59</v>
      </c>
      <c r="J25" s="25" t="s">
        <v>18</v>
      </c>
      <c r="K25" s="26" t="s">
        <v>59</v>
      </c>
    </row>
    <row r="26" spans="1:11" x14ac:dyDescent="0.2">
      <c r="A26" s="23" t="s">
        <v>17</v>
      </c>
      <c r="B26" s="24">
        <f>+B4</f>
        <v>70000</v>
      </c>
      <c r="D26" s="23" t="s">
        <v>17</v>
      </c>
      <c r="E26" s="24">
        <f>+E4</f>
        <v>70000</v>
      </c>
      <c r="G26" s="23" t="s">
        <v>17</v>
      </c>
      <c r="H26" s="24">
        <f>+H4</f>
        <v>70000</v>
      </c>
      <c r="I26" s="1"/>
      <c r="J26" s="23" t="s">
        <v>17</v>
      </c>
      <c r="K26" s="24">
        <f>+K10</f>
        <v>35000</v>
      </c>
    </row>
    <row r="27" spans="1:11" x14ac:dyDescent="0.2">
      <c r="A27" s="23" t="s">
        <v>14</v>
      </c>
      <c r="B27" s="24">
        <f>+B15</f>
        <v>291.50684931506851</v>
      </c>
      <c r="D27" s="23" t="s">
        <v>14</v>
      </c>
      <c r="E27" s="24">
        <f>+E15</f>
        <v>350.95890410958901</v>
      </c>
      <c r="G27" s="23" t="s">
        <v>14</v>
      </c>
      <c r="H27" s="24">
        <f>+H15</f>
        <v>352.8767123287671</v>
      </c>
      <c r="I27" s="1"/>
      <c r="J27" s="23" t="s">
        <v>14</v>
      </c>
      <c r="K27" s="24">
        <f>+K16</f>
        <v>176.43835616438355</v>
      </c>
    </row>
    <row r="28" spans="1:11" x14ac:dyDescent="0.2">
      <c r="A28" s="23" t="s">
        <v>15</v>
      </c>
      <c r="B28" s="24">
        <f>-B18</f>
        <v>-58.301369863013704</v>
      </c>
      <c r="D28" s="23" t="s">
        <v>15</v>
      </c>
      <c r="E28" s="24">
        <f>-E18</f>
        <v>-70.191780821917803</v>
      </c>
      <c r="G28" s="23" t="s">
        <v>15</v>
      </c>
      <c r="H28" s="24">
        <f>-H18</f>
        <v>-70.575342465753423</v>
      </c>
      <c r="I28" s="1"/>
      <c r="J28" s="23" t="s">
        <v>15</v>
      </c>
      <c r="K28" s="24">
        <f>-K18</f>
        <v>-35.287671232876711</v>
      </c>
    </row>
    <row r="29" spans="1:11" x14ac:dyDescent="0.2">
      <c r="A29" s="23" t="s">
        <v>16</v>
      </c>
      <c r="B29" s="24">
        <f>-B23</f>
        <v>-291.50684931506851</v>
      </c>
      <c r="D29" s="23" t="s">
        <v>16</v>
      </c>
      <c r="E29" s="24">
        <f>-E23</f>
        <v>-250.68493150684932</v>
      </c>
      <c r="G29" s="23" t="s">
        <v>16</v>
      </c>
      <c r="H29" s="24">
        <f>-H23</f>
        <v>-352.8767123287671</v>
      </c>
      <c r="I29" s="1"/>
      <c r="J29" s="23" t="s">
        <v>16</v>
      </c>
      <c r="K29" s="24">
        <f>-K23</f>
        <v>-176.43835616438355</v>
      </c>
    </row>
    <row r="30" spans="1:11" x14ac:dyDescent="0.2">
      <c r="A30" s="26"/>
      <c r="B30" s="27">
        <f>+SUM(B26:B29)</f>
        <v>69941.698630136991</v>
      </c>
      <c r="D30" s="26"/>
      <c r="E30" s="27">
        <f>+SUM(E26:E29)</f>
        <v>70030.082191780821</v>
      </c>
      <c r="G30" s="26"/>
      <c r="H30" s="27">
        <f>+SUM(H26:H29)</f>
        <v>69929.42465753424</v>
      </c>
      <c r="I30" s="1"/>
      <c r="J30" s="26"/>
      <c r="K30" s="27">
        <f>+SUM(K26:K29)</f>
        <v>34964.71232876712</v>
      </c>
    </row>
  </sheetData>
  <phoneticPr fontId="0" type="noConversion"/>
  <pageMargins left="0.75" right="0.75" top="1" bottom="1" header="0" footer="0"/>
  <pageSetup paperSize="9" orientation="portrait" r:id="rId1"/>
  <headerFooter alignWithMargins="0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cálculos</vt:lpstr>
    </vt:vector>
  </TitlesOfParts>
  <Company>Cajas Rurales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Pol Padrisa</cp:lastModifiedBy>
  <dcterms:created xsi:type="dcterms:W3CDTF">2014-02-28T09:06:41Z</dcterms:created>
  <dcterms:modified xsi:type="dcterms:W3CDTF">2023-03-24T18:37:29Z</dcterms:modified>
</cp:coreProperties>
</file>