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sysadmit.com\Documentos - SYSADMIT - Shared\CAJARURAL\Otros Proyectos\Simulaciion penalizacion IPF\"/>
    </mc:Choice>
  </mc:AlternateContent>
  <bookViews>
    <workbookView xWindow="0" yWindow="0" windowWidth="38400" windowHeight="17835" activeTab="1"/>
  </bookViews>
  <sheets>
    <sheet name="HOME" sheetId="3" r:id="rId1"/>
    <sheet name="cálculos" sheetId="2" r:id="rId2"/>
  </sheets>
  <calcPr calcId="152511"/>
</workbook>
</file>

<file path=xl/calcChain.xml><?xml version="1.0" encoding="utf-8"?>
<calcChain xmlns="http://schemas.openxmlformats.org/spreadsheetml/2006/main">
  <c r="B22" i="2" l="1"/>
  <c r="B20" i="2"/>
  <c r="B17" i="2"/>
  <c r="B14" i="2"/>
  <c r="E14" i="2"/>
  <c r="E17" i="2"/>
  <c r="K14" i="2"/>
  <c r="E27" i="2"/>
  <c r="E20" i="2" l="1"/>
  <c r="H20" i="2"/>
  <c r="K20" i="2"/>
  <c r="K22" i="2" s="1"/>
  <c r="E28" i="2"/>
  <c r="E15" i="2"/>
  <c r="B21" i="2"/>
  <c r="K15" i="2"/>
  <c r="E26" i="2"/>
  <c r="K26" i="2"/>
  <c r="K17" i="2"/>
  <c r="K10" i="2" l="1"/>
  <c r="K21" i="2" s="1"/>
  <c r="K6" i="2"/>
  <c r="H26" i="2"/>
  <c r="H9" i="2"/>
  <c r="H6" i="2"/>
  <c r="B26" i="2"/>
  <c r="E11" i="2"/>
  <c r="B11" i="2"/>
  <c r="E10" i="2"/>
  <c r="B10" i="2"/>
  <c r="E6" i="2"/>
  <c r="B6" i="2"/>
  <c r="H14" i="2"/>
  <c r="H27" i="2"/>
  <c r="K29" i="2"/>
  <c r="H17" i="2"/>
  <c r="H28" i="2" s="1"/>
  <c r="H21" i="2"/>
  <c r="B28" i="2" l="1"/>
  <c r="B29" i="2"/>
  <c r="B27" i="2"/>
  <c r="H22" i="2"/>
  <c r="H29" i="2" s="1"/>
  <c r="H30" i="2" s="1"/>
  <c r="E21" i="2"/>
  <c r="B30" i="2" l="1"/>
  <c r="E22" i="2"/>
  <c r="E29" i="2" s="1"/>
  <c r="E30" i="2" s="1"/>
  <c r="K27" i="2"/>
  <c r="K28" i="2"/>
  <c r="K30" i="2" l="1"/>
</calcChain>
</file>

<file path=xl/sharedStrings.xml><?xml version="1.0" encoding="utf-8"?>
<sst xmlns="http://schemas.openxmlformats.org/spreadsheetml/2006/main" count="136" uniqueCount="58">
  <si>
    <t>Importe</t>
  </si>
  <si>
    <t>Tipo de interés</t>
  </si>
  <si>
    <t>Fecha inicio</t>
  </si>
  <si>
    <t>Fecha vto.</t>
  </si>
  <si>
    <t>Duración (M)</t>
  </si>
  <si>
    <t>Fecha reintegro</t>
  </si>
  <si>
    <t>Días transcurridos</t>
  </si>
  <si>
    <t xml:space="preserve">% Retención  </t>
  </si>
  <si>
    <t>Intereses Euros</t>
  </si>
  <si>
    <t>Retención  Euros</t>
  </si>
  <si>
    <t>% Penalización</t>
  </si>
  <si>
    <t>Penalización Euros</t>
  </si>
  <si>
    <t>Máximo intereses brutos</t>
  </si>
  <si>
    <t>Penalización a aplicar</t>
  </si>
  <si>
    <t xml:space="preserve"> +Intereses</t>
  </si>
  <si>
    <t xml:space="preserve"> -Retención</t>
  </si>
  <si>
    <t xml:space="preserve"> -Penalización</t>
  </si>
  <si>
    <t xml:space="preserve"> +Capital</t>
  </si>
  <si>
    <t>Liquidación a realizar</t>
  </si>
  <si>
    <t>Días remanentes</t>
  </si>
  <si>
    <t>Importe reintegro</t>
  </si>
  <si>
    <t>EN TODOS LOS CASOS EL MÁXIMO A PENALIZAR SON LOS INTERESES DEVENGADOS DEL TOTAL DE LA IMPOSICIÓN, NO DEL IMPORTE REINTEGRADO</t>
  </si>
  <si>
    <t>Intereses Euros Reintegro</t>
  </si>
  <si>
    <t>Intereses Euros Devengados</t>
  </si>
  <si>
    <t>REINTEGRO TOTAL - Penalización por días transcurridos (Tarifas coyunturales):</t>
  </si>
  <si>
    <t>REINTEGRO PARCIAL - Penalización por días transcurridos (Tarifas coyunturales):</t>
  </si>
  <si>
    <t>REINTEGRO TOTAL - Penalización por días remanentes (Tarifas ordinarias):</t>
  </si>
  <si>
    <t>REINTEGRO PARCIAL - Penalización por días remanentes (Tarifas ordinarias):</t>
  </si>
  <si>
    <t>EN CASO DE HABER LIQUIDACIONES INTERMEDIAS, SE TENDRÁN EN CONSIDERACIÓN SIEMPRE LOS INTERESES NETOS YA LIQUIDADOS, COMO INTERESES DEVENGADOS</t>
  </si>
  <si>
    <t>SIMULACIÓN DE PENALIZACIÓN DE IPF's</t>
  </si>
  <si>
    <t>Tipo de Tarifa:</t>
  </si>
  <si>
    <t>Reintegro:</t>
  </si>
  <si>
    <t>Importe:</t>
  </si>
  <si>
    <t>Fecha inicio:</t>
  </si>
  <si>
    <t>Fecha vencimiento:</t>
  </si>
  <si>
    <t>Duración (meses):</t>
  </si>
  <si>
    <t>Fecha reintegro:</t>
  </si>
  <si>
    <t>Importe reintegro:</t>
  </si>
  <si>
    <t>Días transcurridos:</t>
  </si>
  <si>
    <t>Días remanentes:</t>
  </si>
  <si>
    <t>Tipo de interés:</t>
  </si>
  <si>
    <t>% Retención:</t>
  </si>
  <si>
    <t>Retención (euros):</t>
  </si>
  <si>
    <t>% Penalización:</t>
  </si>
  <si>
    <t>Penalización (euros):</t>
  </si>
  <si>
    <t>Máximo intereses brutos:</t>
  </si>
  <si>
    <t>Penalización a aplicar:</t>
  </si>
  <si>
    <t>dato calculado</t>
  </si>
  <si>
    <t>%</t>
  </si>
  <si>
    <t>(este campo sólo sale cuando se elige reintegro parcial)</t>
  </si>
  <si>
    <t>(este campo sólo sale cuando se elige tarifa ordinaria)</t>
  </si>
  <si>
    <t>LIQUIDACIÓN A REALIZAR</t>
  </si>
  <si>
    <t>coger el dato de arriba</t>
  </si>
  <si>
    <t>Intereses (euros) Reintegro:</t>
  </si>
  <si>
    <t>Intereses (euros):</t>
  </si>
  <si>
    <t>(este campo sólo sale cuando se elige reintegro total)</t>
  </si>
  <si>
    <t>Intereses (euros) Devengados:</t>
  </si>
  <si>
    <t>(este campo sólo sale cuando se elige reintegro parcial y tarifa coyuntural)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</si>
</sst>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i/>
      <sz val="9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164" fontId="0" fillId="0" borderId="0" xfId="0" applyNumberFormat="1"/>
    <xf numFmtId="4" fontId="0" fillId="2" borderId="0" xfId="0" applyNumberFormat="1" applyFill="1"/>
    <xf numFmtId="9" fontId="0" fillId="2" borderId="0" xfId="1" applyFont="1" applyFill="1"/>
    <xf numFmtId="14" fontId="0" fillId="2" borderId="0" xfId="0" applyNumberFormat="1" applyFill="1"/>
    <xf numFmtId="4" fontId="0" fillId="0" borderId="0" xfId="0" applyNumberFormat="1" applyFill="1"/>
    <xf numFmtId="10" fontId="0" fillId="2" borderId="0" xfId="1" applyNumberFormat="1" applyFont="1" applyFill="1"/>
    <xf numFmtId="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4" fontId="0" fillId="0" borderId="4" xfId="0" applyNumberFormat="1" applyBorder="1"/>
    <xf numFmtId="0" fontId="0" fillId="0" borderId="5" xfId="0" applyBorder="1"/>
    <xf numFmtId="0" fontId="0" fillId="0" borderId="0" xfId="0" applyAlignment="1"/>
    <xf numFmtId="0" fontId="0" fillId="0" borderId="0" xfId="0" applyAlignment="1">
      <alignment horizontal="center"/>
    </xf>
    <xf numFmtId="4" fontId="0" fillId="0" borderId="6" xfId="0" applyNumberFormat="1" applyBorder="1"/>
    <xf numFmtId="4" fontId="0" fillId="0" borderId="0" xfId="0" applyNumberFormat="1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showGridLines="0" workbookViewId="0">
      <selection activeCell="I37" sqref="I37"/>
    </sheetView>
  </sheetViews>
  <sheetFormatPr baseColWidth="10" defaultRowHeight="12.75" x14ac:dyDescent="0.2"/>
  <cols>
    <col min="1" max="2" width="11.42578125" style="21"/>
    <col min="3" max="3" width="17.28515625" style="21" customWidth="1"/>
    <col min="4" max="4" width="20.85546875" style="21" customWidth="1"/>
    <col min="5" max="16384" width="11.42578125" style="21"/>
  </cols>
  <sheetData>
    <row r="2" spans="2:4" ht="26.25" x14ac:dyDescent="0.2">
      <c r="B2" s="20" t="s">
        <v>29</v>
      </c>
    </row>
    <row r="4" spans="2:4" x14ac:dyDescent="0.2">
      <c r="C4" s="22" t="s">
        <v>30</v>
      </c>
      <c r="D4" s="23"/>
    </row>
    <row r="5" spans="2:4" ht="7.5" customHeight="1" x14ac:dyDescent="0.2"/>
    <row r="6" spans="2:4" x14ac:dyDescent="0.2">
      <c r="C6" s="22" t="s">
        <v>31</v>
      </c>
      <c r="D6" s="23"/>
    </row>
    <row r="7" spans="2:4" ht="7.5" customHeight="1" x14ac:dyDescent="0.2"/>
    <row r="8" spans="2:4" x14ac:dyDescent="0.2">
      <c r="C8" s="22" t="s">
        <v>32</v>
      </c>
      <c r="D8" s="23"/>
    </row>
    <row r="9" spans="2:4" ht="7.5" customHeight="1" x14ac:dyDescent="0.2"/>
    <row r="10" spans="2:4" x14ac:dyDescent="0.2">
      <c r="C10" s="22" t="s">
        <v>33</v>
      </c>
      <c r="D10" s="23"/>
    </row>
    <row r="11" spans="2:4" ht="7.5" customHeight="1" x14ac:dyDescent="0.2"/>
    <row r="12" spans="2:4" x14ac:dyDescent="0.2">
      <c r="C12" s="22" t="s">
        <v>34</v>
      </c>
      <c r="D12" s="23"/>
    </row>
    <row r="13" spans="2:4" ht="7.5" customHeight="1" x14ac:dyDescent="0.2"/>
    <row r="14" spans="2:4" x14ac:dyDescent="0.2">
      <c r="C14" s="22" t="s">
        <v>35</v>
      </c>
      <c r="D14" s="24" t="s">
        <v>47</v>
      </c>
    </row>
    <row r="15" spans="2:4" ht="7.5" customHeight="1" x14ac:dyDescent="0.2"/>
    <row r="16" spans="2:4" x14ac:dyDescent="0.2">
      <c r="C16" s="22" t="s">
        <v>36</v>
      </c>
      <c r="D16" s="23"/>
    </row>
    <row r="17" spans="3:5" ht="7.5" customHeight="1" x14ac:dyDescent="0.2"/>
    <row r="18" spans="3:5" x14ac:dyDescent="0.2">
      <c r="C18" s="22" t="s">
        <v>37</v>
      </c>
      <c r="D18" s="23"/>
      <c r="E18" s="26" t="s">
        <v>49</v>
      </c>
    </row>
    <row r="19" spans="3:5" ht="7.5" customHeight="1" x14ac:dyDescent="0.2"/>
    <row r="20" spans="3:5" x14ac:dyDescent="0.2">
      <c r="C20" s="22" t="s">
        <v>38</v>
      </c>
      <c r="D20" s="24" t="s">
        <v>47</v>
      </c>
    </row>
    <row r="21" spans="3:5" x14ac:dyDescent="0.2">
      <c r="C21" s="22" t="s">
        <v>39</v>
      </c>
      <c r="D21" s="24" t="s">
        <v>47</v>
      </c>
      <c r="E21" s="26" t="s">
        <v>50</v>
      </c>
    </row>
    <row r="22" spans="3:5" ht="7.5" customHeight="1" x14ac:dyDescent="0.2"/>
    <row r="23" spans="3:5" x14ac:dyDescent="0.2">
      <c r="C23" s="22" t="s">
        <v>40</v>
      </c>
      <c r="D23" s="23"/>
    </row>
    <row r="24" spans="3:5" ht="7.5" customHeight="1" x14ac:dyDescent="0.2"/>
    <row r="25" spans="3:5" x14ac:dyDescent="0.2">
      <c r="C25" s="22" t="s">
        <v>54</v>
      </c>
      <c r="D25" s="24" t="s">
        <v>47</v>
      </c>
      <c r="E25" s="26" t="s">
        <v>55</v>
      </c>
    </row>
    <row r="26" spans="3:5" x14ac:dyDescent="0.2">
      <c r="C26" s="22" t="s">
        <v>53</v>
      </c>
      <c r="D26" s="24" t="s">
        <v>47</v>
      </c>
      <c r="E26" s="26" t="s">
        <v>49</v>
      </c>
    </row>
    <row r="27" spans="3:5" x14ac:dyDescent="0.2">
      <c r="C27" s="22" t="s">
        <v>56</v>
      </c>
      <c r="D27" s="24" t="s">
        <v>47</v>
      </c>
      <c r="E27" s="26" t="s">
        <v>57</v>
      </c>
    </row>
    <row r="28" spans="3:5" ht="7.5" customHeight="1" x14ac:dyDescent="0.2"/>
    <row r="29" spans="3:5" x14ac:dyDescent="0.2">
      <c r="C29" s="22" t="s">
        <v>41</v>
      </c>
      <c r="D29" s="23"/>
      <c r="E29" s="25" t="s">
        <v>48</v>
      </c>
    </row>
    <row r="30" spans="3:5" ht="7.5" customHeight="1" x14ac:dyDescent="0.2"/>
    <row r="31" spans="3:5" x14ac:dyDescent="0.2">
      <c r="C31" s="22" t="s">
        <v>42</v>
      </c>
      <c r="D31" s="24" t="s">
        <v>47</v>
      </c>
    </row>
    <row r="32" spans="3:5" ht="7.5" customHeight="1" x14ac:dyDescent="0.2"/>
    <row r="33" spans="3:5" x14ac:dyDescent="0.2">
      <c r="C33" s="22" t="s">
        <v>43</v>
      </c>
      <c r="D33" s="23"/>
      <c r="E33" s="25" t="s">
        <v>48</v>
      </c>
    </row>
    <row r="34" spans="3:5" ht="7.5" customHeight="1" x14ac:dyDescent="0.2"/>
    <row r="35" spans="3:5" x14ac:dyDescent="0.2">
      <c r="C35" s="22" t="s">
        <v>44</v>
      </c>
      <c r="D35" s="24" t="s">
        <v>47</v>
      </c>
    </row>
    <row r="36" spans="3:5" x14ac:dyDescent="0.2">
      <c r="C36" s="22" t="s">
        <v>45</v>
      </c>
      <c r="D36" s="24" t="s">
        <v>47</v>
      </c>
    </row>
    <row r="37" spans="3:5" x14ac:dyDescent="0.2">
      <c r="C37" s="22" t="s">
        <v>46</v>
      </c>
      <c r="D37" s="24" t="s">
        <v>47</v>
      </c>
    </row>
    <row r="40" spans="3:5" x14ac:dyDescent="0.2">
      <c r="D40" s="27" t="s">
        <v>51</v>
      </c>
    </row>
    <row r="42" spans="3:5" x14ac:dyDescent="0.2">
      <c r="C42" s="21" t="s">
        <v>17</v>
      </c>
      <c r="D42" s="24" t="s">
        <v>52</v>
      </c>
    </row>
    <row r="43" spans="3:5" ht="7.5" customHeight="1" x14ac:dyDescent="0.2"/>
    <row r="44" spans="3:5" x14ac:dyDescent="0.2">
      <c r="C44" s="21" t="s">
        <v>14</v>
      </c>
      <c r="D44" s="24" t="s">
        <v>52</v>
      </c>
    </row>
    <row r="45" spans="3:5" ht="7.5" customHeight="1" x14ac:dyDescent="0.2"/>
    <row r="46" spans="3:5" x14ac:dyDescent="0.2">
      <c r="C46" s="21" t="s">
        <v>15</v>
      </c>
      <c r="D46" s="24" t="s">
        <v>52</v>
      </c>
    </row>
    <row r="47" spans="3:5" ht="7.5" customHeight="1" x14ac:dyDescent="0.2"/>
    <row r="48" spans="3:5" x14ac:dyDescent="0.2">
      <c r="C48" s="21" t="s">
        <v>16</v>
      </c>
      <c r="D48" s="24" t="s">
        <v>52</v>
      </c>
    </row>
    <row r="49" spans="2:4" ht="7.5" customHeight="1" x14ac:dyDescent="0.2"/>
    <row r="50" spans="2:4" x14ac:dyDescent="0.2">
      <c r="D50" s="24" t="s">
        <v>47</v>
      </c>
    </row>
    <row r="53" spans="2:4" x14ac:dyDescent="0.2">
      <c r="B53" s="28" t="s">
        <v>21</v>
      </c>
    </row>
    <row r="55" spans="2:4" x14ac:dyDescent="0.2">
      <c r="B55" s="28" t="s">
        <v>28</v>
      </c>
    </row>
  </sheetData>
  <dataValidations disablePrompts="1" count="2">
    <dataValidation type="list" allowBlank="1" showInputMessage="1" showErrorMessage="1" sqref="D4">
      <mc:AlternateContent xmlns:x12ac="http://schemas.microsoft.com/office/spreadsheetml/2011/1/ac" xmlns:mc="http://schemas.openxmlformats.org/markup-compatibility/2006">
        <mc:Choice Requires="x12ac">
          <x12ac:list>"""Ordinaria""","""Coyuntural"""</x12ac:list>
        </mc:Choice>
        <mc:Fallback>
          <formula1>"""Ordinaria"",""Coyuntural"""</formula1>
        </mc:Fallback>
      </mc:AlternateContent>
    </dataValidation>
    <dataValidation type="list" allowBlank="1" showInputMessage="1" showErrorMessage="1" sqref="D6">
      <mc:AlternateContent xmlns:x12ac="http://schemas.microsoft.com/office/spreadsheetml/2011/1/ac" xmlns:mc="http://schemas.openxmlformats.org/markup-compatibility/2006">
        <mc:Choice Requires="x12ac">
          <x12ac:list>"""Total""","""Parcial"""</x12ac:list>
        </mc:Choice>
        <mc:Fallback>
          <formula1>"""Total"",""Parcial"""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B1" workbookViewId="0">
      <selection activeCell="K10" sqref="K10"/>
    </sheetView>
  </sheetViews>
  <sheetFormatPr baseColWidth="10" defaultRowHeight="12.75" x14ac:dyDescent="0.2"/>
  <cols>
    <col min="1" max="1" width="21.140625" customWidth="1"/>
    <col min="2" max="2" width="11.7109375" bestFit="1" customWidth="1"/>
    <col min="3" max="3" width="6" customWidth="1"/>
    <col min="4" max="4" width="21.140625" customWidth="1"/>
    <col min="7" max="7" width="19.7109375" customWidth="1"/>
    <col min="8" max="8" width="10.140625" bestFit="1" customWidth="1"/>
    <col min="9" max="9" width="5.5703125" customWidth="1"/>
    <col min="10" max="10" width="21.28515625" customWidth="1"/>
    <col min="11" max="11" width="10.140625" bestFit="1" customWidth="1"/>
    <col min="12" max="12" width="5" customWidth="1"/>
  </cols>
  <sheetData>
    <row r="1" spans="1:11" s="15" customFormat="1" ht="54" customHeight="1" x14ac:dyDescent="0.2">
      <c r="A1" s="29" t="s">
        <v>26</v>
      </c>
      <c r="B1" s="30"/>
      <c r="D1" s="29" t="s">
        <v>27</v>
      </c>
      <c r="E1" s="30"/>
      <c r="G1" s="29" t="s">
        <v>24</v>
      </c>
      <c r="H1" s="30"/>
      <c r="J1" s="29" t="s">
        <v>25</v>
      </c>
      <c r="K1" s="30"/>
    </row>
    <row r="2" spans="1:11" x14ac:dyDescent="0.2">
      <c r="G2" s="14"/>
      <c r="J2" s="14"/>
    </row>
    <row r="3" spans="1:11" x14ac:dyDescent="0.2">
      <c r="A3" t="s">
        <v>0</v>
      </c>
      <c r="B3" s="3">
        <v>70000</v>
      </c>
      <c r="D3" t="s">
        <v>0</v>
      </c>
      <c r="E3" s="3">
        <v>70000</v>
      </c>
      <c r="G3" t="s">
        <v>0</v>
      </c>
      <c r="H3" s="3">
        <v>70000</v>
      </c>
      <c r="J3" t="s">
        <v>0</v>
      </c>
      <c r="K3" s="3">
        <v>70000</v>
      </c>
    </row>
    <row r="4" spans="1:11" x14ac:dyDescent="0.2">
      <c r="A4" t="s">
        <v>2</v>
      </c>
      <c r="B4" s="5">
        <v>45000</v>
      </c>
      <c r="D4" t="s">
        <v>2</v>
      </c>
      <c r="E4" s="5">
        <v>45000</v>
      </c>
      <c r="G4" t="s">
        <v>2</v>
      </c>
      <c r="H4" s="5">
        <v>45000</v>
      </c>
      <c r="J4" t="s">
        <v>2</v>
      </c>
      <c r="K4" s="5">
        <v>45000</v>
      </c>
    </row>
    <row r="5" spans="1:11" x14ac:dyDescent="0.2">
      <c r="A5" t="s">
        <v>3</v>
      </c>
      <c r="B5" s="5">
        <v>45366</v>
      </c>
      <c r="D5" t="s">
        <v>3</v>
      </c>
      <c r="E5" s="5">
        <v>45366</v>
      </c>
      <c r="G5" t="s">
        <v>3</v>
      </c>
      <c r="H5" s="5">
        <v>45366</v>
      </c>
      <c r="J5" t="s">
        <v>3</v>
      </c>
      <c r="K5" s="5">
        <v>45366</v>
      </c>
    </row>
    <row r="6" spans="1:11" x14ac:dyDescent="0.2">
      <c r="A6" t="s">
        <v>4</v>
      </c>
      <c r="B6" s="2">
        <f>+(B5-B4)/(365/12)</f>
        <v>12.032876712328767</v>
      </c>
      <c r="D6" t="s">
        <v>4</v>
      </c>
      <c r="E6" s="2">
        <f>+(E5-E4)/(365/12)</f>
        <v>12.032876712328767</v>
      </c>
      <c r="G6" t="s">
        <v>4</v>
      </c>
      <c r="H6" s="2">
        <f>+(H5-H4)/(365/12)</f>
        <v>12.032876712328767</v>
      </c>
      <c r="J6" t="s">
        <v>4</v>
      </c>
      <c r="K6" s="2">
        <f>+(K5-K4)/(365/12)</f>
        <v>12.032876712328767</v>
      </c>
    </row>
    <row r="8" spans="1:11" x14ac:dyDescent="0.2">
      <c r="A8" t="s">
        <v>5</v>
      </c>
      <c r="B8" s="5">
        <v>45184</v>
      </c>
      <c r="D8" t="s">
        <v>5</v>
      </c>
      <c r="E8" s="5">
        <v>45184</v>
      </c>
      <c r="G8" t="s">
        <v>5</v>
      </c>
      <c r="H8" s="5">
        <v>45184</v>
      </c>
      <c r="J8" t="s">
        <v>5</v>
      </c>
      <c r="K8" s="5">
        <v>45184</v>
      </c>
    </row>
    <row r="9" spans="1:11" x14ac:dyDescent="0.2">
      <c r="D9" t="s">
        <v>20</v>
      </c>
      <c r="E9" s="3">
        <v>50000</v>
      </c>
      <c r="G9" t="s">
        <v>6</v>
      </c>
      <c r="H9" s="2">
        <f>+H8-H4</f>
        <v>184</v>
      </c>
      <c r="J9" t="s">
        <v>20</v>
      </c>
      <c r="K9" s="3">
        <v>50000</v>
      </c>
    </row>
    <row r="10" spans="1:11" x14ac:dyDescent="0.2">
      <c r="A10" t="s">
        <v>6</v>
      </c>
      <c r="B10" s="2">
        <f>+B8-B4</f>
        <v>184</v>
      </c>
      <c r="D10" t="s">
        <v>6</v>
      </c>
      <c r="E10" s="2">
        <f>+E8-E4</f>
        <v>184</v>
      </c>
      <c r="J10" t="s">
        <v>6</v>
      </c>
      <c r="K10" s="2">
        <f>+K8-K4</f>
        <v>184</v>
      </c>
    </row>
    <row r="11" spans="1:11" x14ac:dyDescent="0.2">
      <c r="A11" t="s">
        <v>19</v>
      </c>
      <c r="B11" s="2">
        <f>+B5-B8</f>
        <v>182</v>
      </c>
      <c r="D11" t="s">
        <v>19</v>
      </c>
      <c r="E11" s="2">
        <f>+E5-E8</f>
        <v>182</v>
      </c>
    </row>
    <row r="12" spans="1:11" x14ac:dyDescent="0.2">
      <c r="B12" s="2"/>
      <c r="E12" s="2"/>
    </row>
    <row r="13" spans="1:11" x14ac:dyDescent="0.2">
      <c r="A13" t="s">
        <v>1</v>
      </c>
      <c r="B13" s="7">
        <v>0.01</v>
      </c>
      <c r="D13" t="s">
        <v>1</v>
      </c>
      <c r="E13" s="7">
        <v>0.01</v>
      </c>
      <c r="G13" t="s">
        <v>1</v>
      </c>
      <c r="H13" s="7">
        <v>0.01</v>
      </c>
      <c r="J13" t="s">
        <v>1</v>
      </c>
      <c r="K13" s="7">
        <v>0.01</v>
      </c>
    </row>
    <row r="14" spans="1:11" x14ac:dyDescent="0.2">
      <c r="A14" t="s">
        <v>8</v>
      </c>
      <c r="B14" s="6">
        <f>+B3*B13*B11/365</f>
        <v>349.04109589041099</v>
      </c>
      <c r="D14" t="s">
        <v>22</v>
      </c>
      <c r="E14" s="6">
        <f>+E9*E11*E13/365</f>
        <v>249.31506849315068</v>
      </c>
      <c r="G14" t="s">
        <v>8</v>
      </c>
      <c r="H14" s="6">
        <f>+H3*H13*H9/365</f>
        <v>352.8767123287671</v>
      </c>
      <c r="J14" t="s">
        <v>22</v>
      </c>
      <c r="K14" s="6">
        <f>+K9*K10*K13/365</f>
        <v>252.05479452054794</v>
      </c>
    </row>
    <row r="15" spans="1:11" x14ac:dyDescent="0.2">
      <c r="D15" s="19" t="s">
        <v>23</v>
      </c>
      <c r="E15" s="6">
        <f>+E3*E13*E11/365</f>
        <v>349.04109589041099</v>
      </c>
      <c r="J15" s="19" t="s">
        <v>23</v>
      </c>
      <c r="K15" s="6">
        <f>+K3*K13*K10/365</f>
        <v>352.8767123287671</v>
      </c>
    </row>
    <row r="16" spans="1:11" x14ac:dyDescent="0.2">
      <c r="A16" t="s">
        <v>7</v>
      </c>
      <c r="B16" s="4">
        <v>0.2</v>
      </c>
      <c r="D16" t="s">
        <v>7</v>
      </c>
      <c r="E16" s="4">
        <v>0.2</v>
      </c>
      <c r="G16" t="s">
        <v>7</v>
      </c>
      <c r="H16" s="4">
        <v>0.2</v>
      </c>
      <c r="J16" t="s">
        <v>7</v>
      </c>
      <c r="K16" s="4">
        <v>0.2</v>
      </c>
    </row>
    <row r="17" spans="1:11" x14ac:dyDescent="0.2">
      <c r="A17" t="s">
        <v>9</v>
      </c>
      <c r="B17" s="6">
        <f>+B14*B16</f>
        <v>69.808219178082197</v>
      </c>
      <c r="D17" t="s">
        <v>9</v>
      </c>
      <c r="E17" s="6">
        <f>+E14*E16</f>
        <v>49.863013698630141</v>
      </c>
      <c r="G17" t="s">
        <v>9</v>
      </c>
      <c r="H17" s="6">
        <f>+H14*H16</f>
        <v>70.575342465753423</v>
      </c>
      <c r="J17" t="s">
        <v>9</v>
      </c>
      <c r="K17" s="6">
        <f>+K14*K16</f>
        <v>50.410958904109592</v>
      </c>
    </row>
    <row r="19" spans="1:11" x14ac:dyDescent="0.2">
      <c r="A19" t="s">
        <v>10</v>
      </c>
      <c r="B19" s="7">
        <v>0.01</v>
      </c>
      <c r="D19" t="s">
        <v>10</v>
      </c>
      <c r="E19" s="7">
        <v>0.01</v>
      </c>
      <c r="G19" t="s">
        <v>10</v>
      </c>
      <c r="H19" s="7">
        <v>0.01</v>
      </c>
      <c r="J19" t="s">
        <v>10</v>
      </c>
      <c r="K19" s="7">
        <v>0.01</v>
      </c>
    </row>
    <row r="20" spans="1:11" x14ac:dyDescent="0.2">
      <c r="A20" t="s">
        <v>11</v>
      </c>
      <c r="B20" s="6">
        <f>+B3*B11*B19/365</f>
        <v>349.04109589041099</v>
      </c>
      <c r="D20" t="s">
        <v>11</v>
      </c>
      <c r="E20" s="6">
        <f>+E9*E11*E19/365</f>
        <v>249.31506849315068</v>
      </c>
      <c r="G20" t="s">
        <v>11</v>
      </c>
      <c r="H20" s="6">
        <f>+H3*H9*H19/365</f>
        <v>352.8767123287671</v>
      </c>
      <c r="J20" t="s">
        <v>11</v>
      </c>
      <c r="K20" s="6">
        <f>+K9*K10*K19/365</f>
        <v>252.05479452054794</v>
      </c>
    </row>
    <row r="21" spans="1:11" ht="13.5" thickBot="1" x14ac:dyDescent="0.25">
      <c r="A21" t="s">
        <v>12</v>
      </c>
      <c r="B21" s="1">
        <f>+B14</f>
        <v>349.04109589041099</v>
      </c>
      <c r="D21" t="s">
        <v>12</v>
      </c>
      <c r="E21" s="1">
        <f>+E15</f>
        <v>349.04109589041099</v>
      </c>
      <c r="G21" t="s">
        <v>12</v>
      </c>
      <c r="H21" s="1">
        <f>+H14</f>
        <v>352.8767123287671</v>
      </c>
      <c r="J21" t="s">
        <v>12</v>
      </c>
      <c r="K21" s="1">
        <f>+K15</f>
        <v>352.8767123287671</v>
      </c>
    </row>
    <row r="22" spans="1:11" ht="13.5" thickBot="1" x14ac:dyDescent="0.25">
      <c r="A22" t="s">
        <v>13</v>
      </c>
      <c r="B22" s="16">
        <f>+IF(B20&gt;B21,+B21,+B20)</f>
        <v>349.04109589041099</v>
      </c>
      <c r="D22" t="s">
        <v>13</v>
      </c>
      <c r="E22" s="16">
        <f>+IF(E20&gt;E21,+E21,+E20)</f>
        <v>249.31506849315068</v>
      </c>
      <c r="G22" t="s">
        <v>13</v>
      </c>
      <c r="H22" s="16">
        <f>+IF(H20&gt;H21,+H21,+H20)</f>
        <v>352.8767123287671</v>
      </c>
      <c r="J22" t="s">
        <v>13</v>
      </c>
      <c r="K22" s="16">
        <f>+IF(K20&gt;K21,+K21,+K20)</f>
        <v>252.05479452054794</v>
      </c>
    </row>
    <row r="25" spans="1:11" x14ac:dyDescent="0.2">
      <c r="A25" s="9" t="s">
        <v>18</v>
      </c>
      <c r="B25" s="10"/>
      <c r="D25" s="9" t="s">
        <v>18</v>
      </c>
      <c r="E25" s="10"/>
      <c r="G25" s="9" t="s">
        <v>18</v>
      </c>
      <c r="H25" s="10"/>
      <c r="I25" s="18"/>
      <c r="J25" s="9" t="s">
        <v>18</v>
      </c>
      <c r="K25" s="10"/>
    </row>
    <row r="26" spans="1:11" x14ac:dyDescent="0.2">
      <c r="A26" s="11" t="s">
        <v>17</v>
      </c>
      <c r="B26" s="12">
        <f>+B3</f>
        <v>70000</v>
      </c>
      <c r="D26" s="11" t="s">
        <v>17</v>
      </c>
      <c r="E26" s="12">
        <f>+E9</f>
        <v>50000</v>
      </c>
      <c r="G26" s="11" t="s">
        <v>17</v>
      </c>
      <c r="H26" s="12">
        <f>+H3</f>
        <v>70000</v>
      </c>
      <c r="I26" s="17"/>
      <c r="J26" s="11" t="s">
        <v>17</v>
      </c>
      <c r="K26" s="12">
        <f>+K9</f>
        <v>50000</v>
      </c>
    </row>
    <row r="27" spans="1:11" x14ac:dyDescent="0.2">
      <c r="A27" s="11" t="s">
        <v>14</v>
      </c>
      <c r="B27" s="12">
        <f>+B14</f>
        <v>349.04109589041099</v>
      </c>
      <c r="D27" s="11" t="s">
        <v>14</v>
      </c>
      <c r="E27" s="12">
        <f>+E14</f>
        <v>249.31506849315068</v>
      </c>
      <c r="G27" s="11" t="s">
        <v>14</v>
      </c>
      <c r="H27" s="12">
        <f>+H14</f>
        <v>352.8767123287671</v>
      </c>
      <c r="I27" s="17"/>
      <c r="J27" s="11" t="s">
        <v>14</v>
      </c>
      <c r="K27" s="12">
        <f>+K14</f>
        <v>252.05479452054794</v>
      </c>
    </row>
    <row r="28" spans="1:11" x14ac:dyDescent="0.2">
      <c r="A28" s="11" t="s">
        <v>15</v>
      </c>
      <c r="B28" s="12">
        <f>-B17</f>
        <v>-69.808219178082197</v>
      </c>
      <c r="D28" s="11" t="s">
        <v>15</v>
      </c>
      <c r="E28" s="12">
        <f>-E17</f>
        <v>-49.863013698630141</v>
      </c>
      <c r="G28" s="11" t="s">
        <v>15</v>
      </c>
      <c r="H28" s="12">
        <f>-H17</f>
        <v>-70.575342465753423</v>
      </c>
      <c r="I28" s="17"/>
      <c r="J28" s="11" t="s">
        <v>15</v>
      </c>
      <c r="K28" s="12">
        <f>-K17</f>
        <v>-50.410958904109592</v>
      </c>
    </row>
    <row r="29" spans="1:11" x14ac:dyDescent="0.2">
      <c r="A29" s="11" t="s">
        <v>16</v>
      </c>
      <c r="B29" s="12">
        <f>-B22</f>
        <v>-349.04109589041099</v>
      </c>
      <c r="D29" s="11" t="s">
        <v>16</v>
      </c>
      <c r="E29" s="12">
        <f>-E22</f>
        <v>-249.31506849315068</v>
      </c>
      <c r="G29" s="11" t="s">
        <v>16</v>
      </c>
      <c r="H29" s="12">
        <f>-H22</f>
        <v>-352.8767123287671</v>
      </c>
      <c r="I29" s="17"/>
      <c r="J29" s="11" t="s">
        <v>16</v>
      </c>
      <c r="K29" s="12">
        <f>-K22</f>
        <v>-252.05479452054794</v>
      </c>
    </row>
    <row r="30" spans="1:11" x14ac:dyDescent="0.2">
      <c r="A30" s="13"/>
      <c r="B30" s="8">
        <f>+SUM(B26:B29)</f>
        <v>69930.191780821915</v>
      </c>
      <c r="D30" s="13"/>
      <c r="E30" s="8">
        <f>+SUM(E26:E29)</f>
        <v>49950.136986301368</v>
      </c>
      <c r="G30" s="13"/>
      <c r="H30" s="8">
        <f>+SUM(H26:H29)</f>
        <v>69929.42465753424</v>
      </c>
      <c r="I30" s="17"/>
      <c r="J30" s="13"/>
      <c r="K30" s="8">
        <f>+SUM(K26:K29)</f>
        <v>49949.589041095889</v>
      </c>
    </row>
  </sheetData>
  <mergeCells count="4">
    <mergeCell ref="J1:K1"/>
    <mergeCell ref="A1:B1"/>
    <mergeCell ref="D1:E1"/>
    <mergeCell ref="G1:H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HOME</vt:lpstr>
      <vt:lpstr>cálculos</vt:lpstr>
    </vt:vector>
  </TitlesOfParts>
  <Company>Cajas Rurales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U321173</dc:creator>
  <cp:lastModifiedBy>Pol Padrisa</cp:lastModifiedBy>
  <dcterms:created xsi:type="dcterms:W3CDTF">2014-02-28T09:06:41Z</dcterms:created>
  <dcterms:modified xsi:type="dcterms:W3CDTF">2023-03-30T19:15:25Z</dcterms:modified>
</cp:coreProperties>
</file>