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2020论文\IEEE Access\Data\"/>
    </mc:Choice>
  </mc:AlternateContent>
  <bookViews>
    <workbookView xWindow="-120" yWindow="-120" windowWidth="29040" windowHeight="15840" activeTab="1"/>
  </bookViews>
  <sheets>
    <sheet name="February " sheetId="1" r:id="rId1"/>
    <sheet name="Mar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67" i="2"/>
  <c r="R68" i="2"/>
  <c r="R69" i="2"/>
  <c r="R70" i="2"/>
  <c r="R66" i="2"/>
  <c r="R56" i="2"/>
  <c r="R57" i="2"/>
  <c r="R58" i="2"/>
  <c r="R59" i="2"/>
  <c r="R60" i="2"/>
  <c r="R61" i="2"/>
  <c r="R62" i="2"/>
  <c r="R63" i="2"/>
  <c r="R64" i="2"/>
  <c r="R44" i="2"/>
  <c r="R45" i="2"/>
  <c r="R46" i="2"/>
  <c r="R47" i="2"/>
  <c r="R48" i="2"/>
  <c r="R49" i="2"/>
  <c r="R50" i="2"/>
  <c r="R51" i="2"/>
  <c r="R52" i="2"/>
  <c r="R53" i="2"/>
  <c r="R54" i="2"/>
  <c r="R55" i="2"/>
  <c r="R35" i="2"/>
  <c r="R36" i="2"/>
  <c r="R37" i="2"/>
  <c r="R38" i="2"/>
  <c r="R39" i="2"/>
  <c r="R40" i="2"/>
  <c r="R41" i="2"/>
  <c r="R42" i="2"/>
  <c r="R43" i="2"/>
  <c r="R34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66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34" i="2"/>
  <c r="O2" i="1" l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J2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2" i="2"/>
  <c r="B4" i="2"/>
  <c r="J4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J3" i="2"/>
  <c r="J5" i="2"/>
  <c r="J6" i="2"/>
  <c r="Q6" i="2" s="1"/>
  <c r="R6" i="2" s="1"/>
  <c r="J7" i="2"/>
  <c r="Q7" i="2" s="1"/>
  <c r="R7" i="2" s="1"/>
  <c r="J8" i="2"/>
  <c r="J9" i="2"/>
  <c r="J10" i="2"/>
  <c r="J11" i="2"/>
  <c r="J12" i="2"/>
  <c r="J13" i="2"/>
  <c r="J14" i="2"/>
  <c r="Q14" i="2" s="1"/>
  <c r="R14" i="2" s="1"/>
  <c r="J15" i="2"/>
  <c r="Q15" i="2" s="1"/>
  <c r="R15" i="2" s="1"/>
  <c r="J16" i="2"/>
  <c r="J17" i="2"/>
  <c r="J18" i="2"/>
  <c r="J19" i="2"/>
  <c r="J20" i="2"/>
  <c r="J21" i="2"/>
  <c r="J22" i="2"/>
  <c r="Q22" i="2" s="1"/>
  <c r="R22" i="2" s="1"/>
  <c r="J23" i="2"/>
  <c r="Q23" i="2" s="1"/>
  <c r="R23" i="2" s="1"/>
  <c r="J24" i="2"/>
  <c r="J25" i="2"/>
  <c r="J26" i="2"/>
  <c r="J27" i="2"/>
  <c r="J28" i="2"/>
  <c r="J29" i="2"/>
  <c r="J30" i="2"/>
  <c r="Q30" i="2" s="1"/>
  <c r="R30" i="2" s="1"/>
  <c r="J31" i="2"/>
  <c r="Q31" i="2" s="1"/>
  <c r="R31" i="2" s="1"/>
  <c r="J32" i="2"/>
  <c r="J2" i="2"/>
  <c r="Q4" i="2" l="1"/>
  <c r="R4" i="2" s="1"/>
  <c r="Q21" i="2"/>
  <c r="R21" i="2" s="1"/>
  <c r="Q28" i="2"/>
  <c r="R28" i="2" s="1"/>
  <c r="Q20" i="2"/>
  <c r="R20" i="2" s="1"/>
  <c r="Q12" i="2"/>
  <c r="R12" i="2" s="1"/>
  <c r="Q3" i="2"/>
  <c r="R3" i="2" s="1"/>
  <c r="Q11" i="2"/>
  <c r="R11" i="2" s="1"/>
  <c r="Q29" i="2"/>
  <c r="R29" i="2" s="1"/>
  <c r="Q26" i="2"/>
  <c r="R26" i="2" s="1"/>
  <c r="Q18" i="2"/>
  <c r="R18" i="2" s="1"/>
  <c r="Q10" i="2"/>
  <c r="R10" i="2" s="1"/>
  <c r="Q5" i="2"/>
  <c r="R5" i="2" s="1"/>
  <c r="Q19" i="2"/>
  <c r="R19" i="2" s="1"/>
  <c r="Q2" i="2"/>
  <c r="R2" i="2" s="1"/>
  <c r="Q25" i="2"/>
  <c r="R25" i="2" s="1"/>
  <c r="Q17" i="2"/>
  <c r="R17" i="2" s="1"/>
  <c r="Q9" i="2"/>
  <c r="R9" i="2" s="1"/>
  <c r="Q13" i="2"/>
  <c r="R13" i="2" s="1"/>
  <c r="Q27" i="2"/>
  <c r="R27" i="2" s="1"/>
  <c r="Q32" i="2"/>
  <c r="R32" i="2" s="1"/>
  <c r="Q24" i="2"/>
  <c r="R24" i="2" s="1"/>
  <c r="Q16" i="2"/>
  <c r="R16" i="2" s="1"/>
  <c r="Q8" i="2"/>
  <c r="R8" i="2" s="1"/>
</calcChain>
</file>

<file path=xl/sharedStrings.xml><?xml version="1.0" encoding="utf-8"?>
<sst xmlns="http://schemas.openxmlformats.org/spreadsheetml/2006/main" count="100" uniqueCount="92">
  <si>
    <t>City name</t>
  </si>
  <si>
    <t>Lhasa</t>
    <phoneticPr fontId="2" type="noConversion"/>
  </si>
  <si>
    <t>Hohhot</t>
    <phoneticPr fontId="2" type="noConversion"/>
  </si>
  <si>
    <t>Harbin</t>
    <phoneticPr fontId="2" type="noConversion"/>
  </si>
  <si>
    <t>Urumqi</t>
    <phoneticPr fontId="2" type="noConversion"/>
  </si>
  <si>
    <t>Yinchuan</t>
    <phoneticPr fontId="2" type="noConversion"/>
  </si>
  <si>
    <t>Lanzhou</t>
    <phoneticPr fontId="2" type="noConversion"/>
  </si>
  <si>
    <t>Xining</t>
    <phoneticPr fontId="2" type="noConversion"/>
  </si>
  <si>
    <t>Kunming</t>
    <phoneticPr fontId="2" type="noConversion"/>
  </si>
  <si>
    <t>Nanning</t>
    <phoneticPr fontId="2" type="noConversion"/>
  </si>
  <si>
    <t>Changchun</t>
    <phoneticPr fontId="2" type="noConversion"/>
  </si>
  <si>
    <t>Guiyang</t>
    <phoneticPr fontId="2" type="noConversion"/>
  </si>
  <si>
    <t>Taiyuan</t>
    <phoneticPr fontId="2" type="noConversion"/>
  </si>
  <si>
    <t>Shenyang</t>
    <phoneticPr fontId="2" type="noConversion"/>
  </si>
  <si>
    <t>Haikou</t>
    <phoneticPr fontId="2" type="noConversion"/>
  </si>
  <si>
    <t>Shijiazhuang</t>
    <phoneticPr fontId="2" type="noConversion"/>
  </si>
  <si>
    <t>Fuzhou</t>
    <phoneticPr fontId="2" type="noConversion"/>
  </si>
  <si>
    <t>Hangzhou</t>
    <phoneticPr fontId="2" type="noConversion"/>
  </si>
  <si>
    <t>Jinan</t>
    <phoneticPr fontId="2" type="noConversion"/>
  </si>
  <si>
    <t>Changsha</t>
    <phoneticPr fontId="2" type="noConversion"/>
  </si>
  <si>
    <t>Hefei</t>
    <phoneticPr fontId="2" type="noConversion"/>
  </si>
  <si>
    <t>Nanchang</t>
    <phoneticPr fontId="2" type="noConversion"/>
  </si>
  <si>
    <t>Xian</t>
    <phoneticPr fontId="2" type="noConversion"/>
  </si>
  <si>
    <t>Chengdu</t>
    <phoneticPr fontId="2" type="noConversion"/>
  </si>
  <si>
    <t>Tianjin</t>
    <phoneticPr fontId="2" type="noConversion"/>
  </si>
  <si>
    <t>Beijing</t>
    <phoneticPr fontId="2" type="noConversion"/>
  </si>
  <si>
    <t>Nanjing</t>
    <phoneticPr fontId="2" type="noConversion"/>
  </si>
  <si>
    <t>Wuhan</t>
    <phoneticPr fontId="2" type="noConversion"/>
  </si>
  <si>
    <t>Zhengzhou</t>
    <phoneticPr fontId="2" type="noConversion"/>
  </si>
  <si>
    <t>Guangzhou</t>
    <phoneticPr fontId="2" type="noConversion"/>
  </si>
  <si>
    <t>Shanghai</t>
    <phoneticPr fontId="2" type="noConversion"/>
  </si>
  <si>
    <t>Chongqin</t>
    <phoneticPr fontId="2" type="noConversion"/>
  </si>
  <si>
    <r>
      <t>temperature(</t>
    </r>
    <r>
      <rPr>
        <sz val="11"/>
        <color theme="1"/>
        <rFont val="宋体"/>
        <family val="2"/>
      </rPr>
      <t>℃</t>
    </r>
    <r>
      <rPr>
        <sz val="11"/>
        <color theme="1"/>
        <rFont val="Times New Roman"/>
        <family val="1"/>
      </rPr>
      <t>)</t>
    </r>
    <phoneticPr fontId="2" type="noConversion"/>
  </si>
  <si>
    <t>humidity(%)</t>
    <phoneticPr fontId="2" type="noConversion"/>
  </si>
  <si>
    <t>visibility(km)</t>
    <phoneticPr fontId="2" type="noConversion"/>
  </si>
  <si>
    <t>barometric pressure(hpa)</t>
    <phoneticPr fontId="2" type="noConversion"/>
  </si>
  <si>
    <t>FVC</t>
    <phoneticPr fontId="2" type="noConversion"/>
  </si>
  <si>
    <t>humidity(%)</t>
  </si>
  <si>
    <t>visibility(km)</t>
  </si>
  <si>
    <t>barometric pressure(hpa)</t>
  </si>
  <si>
    <t>Wind speed(m/s)</t>
  </si>
  <si>
    <t>aerosol absorption optical depth(mm)</t>
  </si>
  <si>
    <t>FVC</t>
  </si>
  <si>
    <t>Lhasa</t>
  </si>
  <si>
    <t>Hohhot</t>
  </si>
  <si>
    <t>Harbin</t>
  </si>
  <si>
    <t>Urumqi</t>
  </si>
  <si>
    <t>Yinchuan</t>
  </si>
  <si>
    <t>Lanzhou</t>
  </si>
  <si>
    <t>Xining</t>
  </si>
  <si>
    <t>Kunming</t>
  </si>
  <si>
    <t>Nanning</t>
  </si>
  <si>
    <t>Changchun</t>
  </si>
  <si>
    <t>Guiyang</t>
  </si>
  <si>
    <t>Taiyuan</t>
  </si>
  <si>
    <t>Shenyang</t>
  </si>
  <si>
    <t>Haikou</t>
  </si>
  <si>
    <t>Shijiazhuang</t>
  </si>
  <si>
    <t>Fuzhou</t>
  </si>
  <si>
    <t>Hangzhou</t>
  </si>
  <si>
    <t>Jinan</t>
  </si>
  <si>
    <t>Changsha</t>
  </si>
  <si>
    <t>Hefei</t>
  </si>
  <si>
    <t>Nanchang</t>
  </si>
  <si>
    <t>Xian</t>
  </si>
  <si>
    <t>Chengdu</t>
  </si>
  <si>
    <t>Tianjin</t>
  </si>
  <si>
    <t>Beijing</t>
  </si>
  <si>
    <t>Nanjing</t>
  </si>
  <si>
    <t>Wuhan</t>
  </si>
  <si>
    <t>Zhengzhou</t>
  </si>
  <si>
    <t>Guangzhou</t>
  </si>
  <si>
    <t>Shanghai</t>
  </si>
  <si>
    <t>Chongqin</t>
  </si>
  <si>
    <r>
      <t>temperature(</t>
    </r>
    <r>
      <rPr>
        <sz val="11"/>
        <color theme="1"/>
        <rFont val="等线"/>
        <family val="2"/>
      </rPr>
      <t>℃</t>
    </r>
    <r>
      <rPr>
        <sz val="11"/>
        <color theme="1"/>
        <rFont val="Times New Roman"/>
        <family val="1"/>
      </rPr>
      <t>)</t>
    </r>
  </si>
  <si>
    <t>Normalization</t>
    <phoneticPr fontId="2" type="noConversion"/>
  </si>
  <si>
    <t>Normalization</t>
    <phoneticPr fontId="2" type="noConversion"/>
  </si>
  <si>
    <t>Feb</t>
    <phoneticPr fontId="2" type="noConversion"/>
  </si>
  <si>
    <t>Predicted Mar</t>
    <phoneticPr fontId="2" type="noConversion"/>
  </si>
  <si>
    <t>Observed Mar</t>
    <phoneticPr fontId="2" type="noConversion"/>
  </si>
  <si>
    <t>Wind speed</t>
    <phoneticPr fontId="2" type="noConversion"/>
  </si>
  <si>
    <t>Barometric pressure</t>
    <phoneticPr fontId="2" type="noConversion"/>
  </si>
  <si>
    <t>Visibility</t>
    <phoneticPr fontId="2" type="noConversion"/>
  </si>
  <si>
    <t>Humidity</t>
    <phoneticPr fontId="2" type="noConversion"/>
  </si>
  <si>
    <t>Temperature</t>
    <phoneticPr fontId="2" type="noConversion"/>
  </si>
  <si>
    <t>Case-CNF</t>
    <phoneticPr fontId="2" type="noConversion"/>
  </si>
  <si>
    <t>Death-CNF</t>
    <phoneticPr fontId="2" type="noConversion"/>
  </si>
  <si>
    <t>Recovery-CNF</t>
    <phoneticPr fontId="2" type="noConversion"/>
  </si>
  <si>
    <t>AOD</t>
    <phoneticPr fontId="2" type="noConversion"/>
  </si>
  <si>
    <t>AOD</t>
    <phoneticPr fontId="2" type="noConversion"/>
  </si>
  <si>
    <t>FVC</t>
    <phoneticPr fontId="2" type="noConversion"/>
  </si>
  <si>
    <t>Wind speed(m/s)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</si>
</sst>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rgb="FF333333"/>
      <name val="Times New Roman"/>
      <family val="1"/>
    </font>
    <font>
      <sz val="11"/>
      <color theme="1"/>
      <name val="等线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2" borderId="0" xfId="0" applyFill="1"/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idu.com/s?wd=%E4%B9%8C%E9%B2%81%E6%9C%A8%E9%BD%90&amp;tn=SE_PcZhidaonwhc_ngpagmjz&amp;rsv_dl=gh_pc_zhid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G36" sqref="G36"/>
    </sheetView>
  </sheetViews>
  <sheetFormatPr defaultRowHeight="15" x14ac:dyDescent="0.25"/>
  <cols>
    <col min="1" max="1" width="12.5" customWidth="1"/>
    <col min="2" max="2" width="13" customWidth="1"/>
    <col min="9" max="9" width="19.5" style="19" customWidth="1"/>
    <col min="10" max="10" width="9.125" style="8" bestFit="1" customWidth="1"/>
    <col min="11" max="11" width="14.25" style="8" bestFit="1" customWidth="1"/>
    <col min="12" max="12" width="11.875" style="8" bestFit="1" customWidth="1"/>
    <col min="13" max="13" width="13.125" style="8" bestFit="1" customWidth="1"/>
    <col min="14" max="14" width="11.875" style="8" bestFit="1" customWidth="1"/>
    <col min="15" max="16" width="9.125" style="8" bestFit="1" customWidth="1"/>
  </cols>
  <sheetData>
    <row r="1" spans="1:16" ht="13.5" customHeight="1" x14ac:dyDescent="0.2">
      <c r="A1" s="2" t="s">
        <v>0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91</v>
      </c>
      <c r="G1" s="3" t="s">
        <v>88</v>
      </c>
      <c r="H1" s="4" t="s">
        <v>36</v>
      </c>
      <c r="I1" s="10"/>
      <c r="J1" s="16" t="s">
        <v>84</v>
      </c>
      <c r="K1" s="16" t="s">
        <v>83</v>
      </c>
      <c r="L1" s="16" t="s">
        <v>82</v>
      </c>
      <c r="M1" s="16" t="s">
        <v>81</v>
      </c>
      <c r="N1" s="16" t="s">
        <v>80</v>
      </c>
      <c r="O1" s="16" t="s">
        <v>89</v>
      </c>
      <c r="P1" s="17" t="s">
        <v>90</v>
      </c>
    </row>
    <row r="2" spans="1:16" ht="15.75" x14ac:dyDescent="0.25">
      <c r="A2" s="5" t="s">
        <v>1</v>
      </c>
      <c r="B2" s="4">
        <v>2</v>
      </c>
      <c r="C2" s="4">
        <v>20.206896551724139</v>
      </c>
      <c r="D2" s="4">
        <v>28.220689655172414</v>
      </c>
      <c r="E2" s="4">
        <v>651.37931034482756</v>
      </c>
      <c r="F2" s="4">
        <v>1.4689655172413791</v>
      </c>
      <c r="G2" s="4">
        <v>0.39500000000000002</v>
      </c>
      <c r="H2" s="4">
        <v>13.75</v>
      </c>
      <c r="I2" s="12"/>
      <c r="J2" s="8">
        <f>(B2--11.4)/(32.25862)</f>
        <v>0.41539284693517581</v>
      </c>
      <c r="K2" s="8">
        <f t="shared" ref="K2:K32" si="0">(C2-20.2069)/63.58621</f>
        <v>-5.4229932279081211E-8</v>
      </c>
      <c r="L2" s="8">
        <f t="shared" ref="L2:L32" si="1">(D2-5.968966)/29.9</f>
        <v>0.7442048045208165</v>
      </c>
      <c r="M2" s="8">
        <f t="shared" ref="M2:M32" si="2">(E2-651.3793)/374.7241</f>
        <v>2.7606518008775039E-8</v>
      </c>
      <c r="N2" s="8">
        <f t="shared" ref="N2:N32" si="3">(F2-0.672414)/2.362069</f>
        <v>0.33722618485801187</v>
      </c>
      <c r="O2" s="8">
        <f t="shared" ref="O2:O32" si="4">(G2-0)/0.584</f>
        <v>0.67636986301369872</v>
      </c>
      <c r="P2" s="8">
        <f t="shared" ref="P2:P32" si="5">(H2-4)/113.78</f>
        <v>8.5691685709263485E-2</v>
      </c>
    </row>
    <row r="3" spans="1:16" ht="15.75" x14ac:dyDescent="0.25">
      <c r="A3" s="5" t="s">
        <v>2</v>
      </c>
      <c r="B3" s="4">
        <v>-3.6034482758620694</v>
      </c>
      <c r="C3" s="4">
        <v>46.827586206896555</v>
      </c>
      <c r="D3" s="4">
        <v>20.817241379310342</v>
      </c>
      <c r="E3" s="4">
        <v>890.23793103448281</v>
      </c>
      <c r="F3" s="4">
        <v>3.0344827586206895</v>
      </c>
      <c r="G3" s="4">
        <v>0.58399999999999996</v>
      </c>
      <c r="H3" s="4">
        <v>17.54</v>
      </c>
      <c r="I3" s="12"/>
      <c r="J3" s="8">
        <f>(B3--11.4)/(32.25862)</f>
        <v>0.24168894156470211</v>
      </c>
      <c r="K3" s="8">
        <f t="shared" si="0"/>
        <v>0.4186550229506768</v>
      </c>
      <c r="L3" s="8">
        <f t="shared" si="1"/>
        <v>0.49659783877292119</v>
      </c>
      <c r="M3" s="8">
        <f t="shared" si="2"/>
        <v>0.63742532448402134</v>
      </c>
      <c r="N3" s="8">
        <f t="shared" si="3"/>
        <v>0.99999989781022047</v>
      </c>
      <c r="O3" s="8">
        <f t="shared" si="4"/>
        <v>1</v>
      </c>
      <c r="P3" s="8">
        <f t="shared" si="5"/>
        <v>0.11900158200035155</v>
      </c>
    </row>
    <row r="4" spans="1:16" ht="15.75" x14ac:dyDescent="0.25">
      <c r="A4" s="5" t="s">
        <v>3</v>
      </c>
      <c r="B4" s="4">
        <v>-11.4</v>
      </c>
      <c r="C4" s="4">
        <v>70.41379310344827</v>
      </c>
      <c r="D4" s="4">
        <v>9.7068965517241406</v>
      </c>
      <c r="E4" s="4">
        <v>1009.8413793103449</v>
      </c>
      <c r="F4" s="4">
        <v>2.2344827586206892</v>
      </c>
      <c r="G4" s="4">
        <v>0</v>
      </c>
      <c r="H4" s="4">
        <v>14.86</v>
      </c>
      <c r="I4" s="12"/>
      <c r="J4" s="8">
        <f t="shared" ref="J4:J32" si="6">(B4--11.4)/(32.25862)</f>
        <v>0</v>
      </c>
      <c r="K4" s="8">
        <f t="shared" si="0"/>
        <v>0.78958775972727835</v>
      </c>
      <c r="L4" s="8">
        <f t="shared" si="1"/>
        <v>0.1250143997232154</v>
      </c>
      <c r="M4" s="8">
        <f t="shared" si="2"/>
        <v>0.95660268264129511</v>
      </c>
      <c r="N4" s="8">
        <f t="shared" si="3"/>
        <v>0.6613137713676821</v>
      </c>
      <c r="O4" s="8">
        <f t="shared" si="4"/>
        <v>0</v>
      </c>
      <c r="P4" s="8">
        <f t="shared" si="5"/>
        <v>9.5447354543856555E-2</v>
      </c>
    </row>
    <row r="5" spans="1:16" ht="15.75" x14ac:dyDescent="0.25">
      <c r="A5" s="5" t="s">
        <v>4</v>
      </c>
      <c r="B5" s="4">
        <v>-4.7586206896551735</v>
      </c>
      <c r="C5" s="4">
        <v>68.379310344827587</v>
      </c>
      <c r="D5" s="4">
        <v>9.3827586206896552</v>
      </c>
      <c r="E5" s="4">
        <v>916.30000000000007</v>
      </c>
      <c r="F5" s="4">
        <v>1.2620689655172412</v>
      </c>
      <c r="G5" s="4">
        <v>0.34300000000000003</v>
      </c>
      <c r="H5" s="4">
        <v>27.67</v>
      </c>
      <c r="I5" s="12"/>
      <c r="J5" s="8">
        <f t="shared" si="6"/>
        <v>0.20587921338063522</v>
      </c>
      <c r="K5" s="8">
        <f t="shared" si="0"/>
        <v>0.75759209968368268</v>
      </c>
      <c r="L5" s="8">
        <f t="shared" si="1"/>
        <v>0.11417366624380118</v>
      </c>
      <c r="M5" s="8">
        <f t="shared" si="2"/>
        <v>0.70697534532740247</v>
      </c>
      <c r="N5" s="8">
        <f t="shared" si="3"/>
        <v>0.24963494526080368</v>
      </c>
      <c r="O5" s="8">
        <f t="shared" si="4"/>
        <v>0.58732876712328774</v>
      </c>
      <c r="P5" s="8">
        <f t="shared" si="5"/>
        <v>0.20803304622956584</v>
      </c>
    </row>
    <row r="6" spans="1:16" ht="15.75" x14ac:dyDescent="0.25">
      <c r="A6" s="5" t="s">
        <v>5</v>
      </c>
      <c r="B6" s="4">
        <v>0.71724137931034482</v>
      </c>
      <c r="C6" s="4">
        <v>33.793103448275865</v>
      </c>
      <c r="D6" s="4">
        <v>12.106896551724139</v>
      </c>
      <c r="E6" s="4">
        <v>894.555172413793</v>
      </c>
      <c r="F6" s="4">
        <v>1.0034482758620691</v>
      </c>
      <c r="G6" s="4">
        <v>0.36</v>
      </c>
      <c r="H6" s="4">
        <v>26.33</v>
      </c>
      <c r="I6" s="12"/>
      <c r="J6" s="8">
        <f t="shared" si="6"/>
        <v>0.37562801444421196</v>
      </c>
      <c r="K6" s="8">
        <f t="shared" si="0"/>
        <v>0.21366587894255473</v>
      </c>
      <c r="L6" s="8">
        <f t="shared" si="1"/>
        <v>0.20528195825164347</v>
      </c>
      <c r="M6" s="8">
        <f t="shared" si="2"/>
        <v>0.64894644463431372</v>
      </c>
      <c r="N6" s="8">
        <f t="shared" si="3"/>
        <v>0.14014589576429357</v>
      </c>
      <c r="O6" s="8">
        <f t="shared" si="4"/>
        <v>0.61643835616438358</v>
      </c>
      <c r="P6" s="8">
        <f t="shared" si="5"/>
        <v>0.19625593250131831</v>
      </c>
    </row>
    <row r="7" spans="1:16" ht="15.75" x14ac:dyDescent="0.25">
      <c r="A7" s="5" t="s">
        <v>6</v>
      </c>
      <c r="B7" s="4">
        <v>-2.434482758620689</v>
      </c>
      <c r="C7" s="4">
        <v>38.172413793103445</v>
      </c>
      <c r="D7" s="4">
        <v>13.489655172413793</v>
      </c>
      <c r="E7" s="4">
        <v>835.68620689655177</v>
      </c>
      <c r="F7" s="4">
        <v>1.3793103448275859</v>
      </c>
      <c r="G7" s="4">
        <v>0.41599999999999998</v>
      </c>
      <c r="H7" s="4">
        <v>23.09</v>
      </c>
      <c r="I7" s="12"/>
      <c r="J7" s="8">
        <f t="shared" si="6"/>
        <v>0.27792624859275789</v>
      </c>
      <c r="K7" s="8">
        <f t="shared" si="0"/>
        <v>0.28253789293470144</v>
      </c>
      <c r="L7" s="8">
        <f t="shared" si="1"/>
        <v>0.25152806596701649</v>
      </c>
      <c r="M7" s="8">
        <f t="shared" si="2"/>
        <v>0.49184695325588029</v>
      </c>
      <c r="N7" s="8">
        <f t="shared" si="3"/>
        <v>0.29926998103255492</v>
      </c>
      <c r="O7" s="8">
        <f t="shared" si="4"/>
        <v>0.71232876712328763</v>
      </c>
      <c r="P7" s="8">
        <f t="shared" si="5"/>
        <v>0.16777992617331691</v>
      </c>
    </row>
    <row r="8" spans="1:16" ht="15.75" x14ac:dyDescent="0.25">
      <c r="A8" s="5" t="s">
        <v>7</v>
      </c>
      <c r="B8" s="4">
        <v>-2.1000000000000005</v>
      </c>
      <c r="C8" s="4">
        <v>35.103448275862071</v>
      </c>
      <c r="D8" s="4">
        <v>15.413793103448279</v>
      </c>
      <c r="E8" s="4">
        <v>759.24137931034488</v>
      </c>
      <c r="F8" s="4">
        <v>2.3758620689655174</v>
      </c>
      <c r="G8" s="4">
        <v>0.34799999999999998</v>
      </c>
      <c r="H8" s="4">
        <v>4</v>
      </c>
      <c r="I8" s="12"/>
      <c r="J8" s="8">
        <f t="shared" si="6"/>
        <v>0.28829503555948766</v>
      </c>
      <c r="K8" s="8">
        <f t="shared" si="0"/>
        <v>0.2342732532079215</v>
      </c>
      <c r="L8" s="8">
        <f t="shared" si="1"/>
        <v>0.31588050513204952</v>
      </c>
      <c r="M8" s="8">
        <f t="shared" si="2"/>
        <v>0.28784398791095883</v>
      </c>
      <c r="N8" s="8">
        <f t="shared" si="3"/>
        <v>0.72116778509244128</v>
      </c>
      <c r="O8" s="8">
        <f t="shared" si="4"/>
        <v>0.59589041095890416</v>
      </c>
      <c r="P8" s="8">
        <f t="shared" si="5"/>
        <v>0</v>
      </c>
    </row>
    <row r="9" spans="1:16" ht="15.75" x14ac:dyDescent="0.25">
      <c r="A9" s="5" t="s">
        <v>8</v>
      </c>
      <c r="B9" s="4">
        <v>11.324137931034484</v>
      </c>
      <c r="C9" s="4">
        <v>63.068965517241381</v>
      </c>
      <c r="D9" s="4">
        <v>18.11379310344828</v>
      </c>
      <c r="E9" s="4">
        <v>813.17241379310349</v>
      </c>
      <c r="F9" s="4">
        <v>2.0068965517241382</v>
      </c>
      <c r="G9" s="4">
        <v>0.28599999999999998</v>
      </c>
      <c r="H9" s="4">
        <v>104.8</v>
      </c>
      <c r="I9" s="12"/>
      <c r="J9" s="8">
        <f t="shared" si="6"/>
        <v>0.70443614547164402</v>
      </c>
      <c r="K9" s="8">
        <f t="shared" si="0"/>
        <v>0.67407800397667006</v>
      </c>
      <c r="L9" s="8">
        <f t="shared" si="1"/>
        <v>0.40618150847653112</v>
      </c>
      <c r="M9" s="8">
        <f t="shared" si="2"/>
        <v>0.43176596806317913</v>
      </c>
      <c r="N9" s="8">
        <f t="shared" si="3"/>
        <v>0.56496340781075338</v>
      </c>
      <c r="O9" s="8">
        <f t="shared" si="4"/>
        <v>0.48972602739726029</v>
      </c>
      <c r="P9" s="8">
        <f t="shared" si="5"/>
        <v>0.88592019687115486</v>
      </c>
    </row>
    <row r="10" spans="1:16" ht="15.75" x14ac:dyDescent="0.25">
      <c r="A10" s="5" t="s">
        <v>9</v>
      </c>
      <c r="B10" s="4">
        <v>16.603448275862068</v>
      </c>
      <c r="C10" s="4">
        <v>78.41379310344827</v>
      </c>
      <c r="D10" s="4">
        <v>14.182758620689654</v>
      </c>
      <c r="E10" s="4">
        <v>1002.4137931034483</v>
      </c>
      <c r="F10" s="4">
        <v>2.0103448275862066</v>
      </c>
      <c r="G10" s="4">
        <v>0.36699999999999999</v>
      </c>
      <c r="H10" s="4">
        <v>117.78</v>
      </c>
      <c r="I10" s="12"/>
      <c r="J10" s="8">
        <f t="shared" si="6"/>
        <v>0.86809194800837941</v>
      </c>
      <c r="K10" s="8">
        <f t="shared" si="0"/>
        <v>0.91540120261057023</v>
      </c>
      <c r="L10" s="8">
        <f t="shared" si="1"/>
        <v>0.27470878330065734</v>
      </c>
      <c r="M10" s="8">
        <f t="shared" si="2"/>
        <v>0.93678120276611054</v>
      </c>
      <c r="N10" s="8">
        <f t="shared" si="3"/>
        <v>0.5664232618040399</v>
      </c>
      <c r="O10" s="8">
        <f t="shared" si="4"/>
        <v>0.62842465753424659</v>
      </c>
      <c r="P10" s="8">
        <f t="shared" si="5"/>
        <v>1</v>
      </c>
    </row>
    <row r="11" spans="1:16" ht="15.75" x14ac:dyDescent="0.25">
      <c r="A11" s="5" t="s">
        <v>10</v>
      </c>
      <c r="B11" s="4">
        <v>-7.7344827586206923</v>
      </c>
      <c r="C11" s="4">
        <v>64.793103448275858</v>
      </c>
      <c r="D11" s="4">
        <v>20.162068965517243</v>
      </c>
      <c r="E11" s="4">
        <v>995.74137931034488</v>
      </c>
      <c r="F11" s="4">
        <v>2.2448275862068963</v>
      </c>
      <c r="G11" s="4">
        <v>0.28599999999999998</v>
      </c>
      <c r="H11" s="4">
        <v>10.36</v>
      </c>
      <c r="I11" s="12"/>
      <c r="J11" s="8">
        <f t="shared" si="6"/>
        <v>0.113629077790039</v>
      </c>
      <c r="K11" s="8">
        <f t="shared" si="0"/>
        <v>0.70119297011531045</v>
      </c>
      <c r="L11" s="8">
        <f t="shared" si="1"/>
        <v>0.4746857179102757</v>
      </c>
      <c r="M11" s="8">
        <f t="shared" si="2"/>
        <v>0.91897499869996335</v>
      </c>
      <c r="N11" s="8">
        <f t="shared" si="3"/>
        <v>0.66569333334754255</v>
      </c>
      <c r="O11" s="8">
        <f t="shared" si="4"/>
        <v>0.48972602739726029</v>
      </c>
      <c r="P11" s="8">
        <f t="shared" si="5"/>
        <v>5.5897345754965716E-2</v>
      </c>
    </row>
    <row r="12" spans="1:16" ht="15.75" x14ac:dyDescent="0.25">
      <c r="A12" s="5" t="s">
        <v>11</v>
      </c>
      <c r="B12" s="4">
        <v>8.9103448275862078</v>
      </c>
      <c r="C12" s="4">
        <v>83.793103448275858</v>
      </c>
      <c r="D12" s="4">
        <v>9.7379310344827577</v>
      </c>
      <c r="E12" s="4">
        <v>881.79310344827582</v>
      </c>
      <c r="F12" s="4">
        <v>1.9034482758620688</v>
      </c>
      <c r="G12" s="4">
        <v>0.28599999999999998</v>
      </c>
      <c r="H12" s="4">
        <v>113</v>
      </c>
      <c r="I12" s="12"/>
      <c r="J12" s="8">
        <f t="shared" si="6"/>
        <v>0.62960984777359374</v>
      </c>
      <c r="K12" s="8">
        <f t="shared" si="0"/>
        <v>0.99999989696312852</v>
      </c>
      <c r="L12" s="8">
        <f t="shared" si="1"/>
        <v>0.12605234229039325</v>
      </c>
      <c r="M12" s="8">
        <f t="shared" si="2"/>
        <v>0.61488920367885558</v>
      </c>
      <c r="N12" s="8">
        <f t="shared" si="3"/>
        <v>0.52116778801214902</v>
      </c>
      <c r="O12" s="8">
        <f t="shared" si="4"/>
        <v>0.48972602739726029</v>
      </c>
      <c r="P12" s="8">
        <f t="shared" si="5"/>
        <v>0.9579891017753559</v>
      </c>
    </row>
    <row r="13" spans="1:16" ht="15.75" x14ac:dyDescent="0.25">
      <c r="A13" s="5" t="s">
        <v>12</v>
      </c>
      <c r="B13" s="4">
        <v>1.482758620689655</v>
      </c>
      <c r="C13" s="4">
        <v>50.172413793103445</v>
      </c>
      <c r="D13" s="4">
        <v>8.8862068965517231</v>
      </c>
      <c r="E13" s="4">
        <v>929.45862068965516</v>
      </c>
      <c r="F13" s="4">
        <v>1.6379310344827587</v>
      </c>
      <c r="G13" s="4">
        <v>0.34899999999999998</v>
      </c>
      <c r="H13" s="4">
        <v>30.12</v>
      </c>
      <c r="I13" s="12" t="s">
        <v>76</v>
      </c>
      <c r="J13" s="8">
        <f t="shared" si="6"/>
        <v>0.39935864028559359</v>
      </c>
      <c r="K13" s="8">
        <f t="shared" si="0"/>
        <v>0.47125805725963921</v>
      </c>
      <c r="L13" s="8">
        <f t="shared" si="1"/>
        <v>9.7566585168953959E-2</v>
      </c>
      <c r="M13" s="8">
        <f t="shared" si="2"/>
        <v>0.74209083613692106</v>
      </c>
      <c r="N13" s="8">
        <f t="shared" si="3"/>
        <v>0.40875903052906531</v>
      </c>
      <c r="O13" s="8">
        <f t="shared" si="4"/>
        <v>0.5976027397260274</v>
      </c>
      <c r="P13" s="8">
        <f t="shared" si="5"/>
        <v>0.22956582879240642</v>
      </c>
    </row>
    <row r="14" spans="1:16" ht="15.75" x14ac:dyDescent="0.25">
      <c r="A14" s="5" t="s">
        <v>13</v>
      </c>
      <c r="B14" s="4">
        <v>-4.2517241379310331</v>
      </c>
      <c r="C14" s="4">
        <v>63.068965517241381</v>
      </c>
      <c r="D14" s="4">
        <v>13.541379310344825</v>
      </c>
      <c r="E14" s="4">
        <v>1019.7344827586207</v>
      </c>
      <c r="F14" s="4">
        <v>1.7379310344827583</v>
      </c>
      <c r="G14" s="4">
        <v>0.48399999999999999</v>
      </c>
      <c r="H14" s="4">
        <v>12.58</v>
      </c>
      <c r="I14" s="12"/>
      <c r="J14" s="8">
        <f t="shared" si="6"/>
        <v>0.22159273589722583</v>
      </c>
      <c r="K14" s="8">
        <f t="shared" si="0"/>
        <v>0.67407800397667006</v>
      </c>
      <c r="L14" s="8">
        <f t="shared" si="1"/>
        <v>0.25325797024564634</v>
      </c>
      <c r="M14" s="8">
        <f t="shared" si="2"/>
        <v>0.98300371595694214</v>
      </c>
      <c r="N14" s="8">
        <f t="shared" si="3"/>
        <v>0.45109479633438238</v>
      </c>
      <c r="O14" s="8">
        <f t="shared" si="4"/>
        <v>0.82876712328767121</v>
      </c>
      <c r="P14" s="8">
        <f t="shared" si="5"/>
        <v>7.5408683424151871E-2</v>
      </c>
    </row>
    <row r="15" spans="1:16" ht="15.75" x14ac:dyDescent="0.25">
      <c r="A15" s="5" t="s">
        <v>14</v>
      </c>
      <c r="B15" s="4">
        <v>20.858620689655169</v>
      </c>
      <c r="C15" s="4">
        <v>82.793103448275858</v>
      </c>
      <c r="D15" s="4">
        <v>16.92068965517241</v>
      </c>
      <c r="E15" s="4">
        <v>1011.5862068965517</v>
      </c>
      <c r="F15" s="4">
        <v>2.7448275862068958</v>
      </c>
      <c r="G15" s="4">
        <v>0.4</v>
      </c>
      <c r="H15" s="4">
        <v>92.78</v>
      </c>
      <c r="I15" s="12"/>
      <c r="J15" s="8">
        <f t="shared" si="6"/>
        <v>1.000000021378942</v>
      </c>
      <c r="K15" s="8">
        <f t="shared" si="0"/>
        <v>0.98427321660271705</v>
      </c>
      <c r="L15" s="8">
        <f t="shared" si="1"/>
        <v>0.36627838311613414</v>
      </c>
      <c r="M15" s="8">
        <f t="shared" si="2"/>
        <v>0.96125898199916093</v>
      </c>
      <c r="N15" s="8">
        <f t="shared" si="3"/>
        <v>0.87737216237412874</v>
      </c>
      <c r="O15" s="8">
        <f t="shared" si="4"/>
        <v>0.68493150684931514</v>
      </c>
      <c r="P15" s="8">
        <f t="shared" si="5"/>
        <v>0.78027772895060643</v>
      </c>
    </row>
    <row r="16" spans="1:16" ht="15.75" x14ac:dyDescent="0.25">
      <c r="A16" s="5" t="s">
        <v>15</v>
      </c>
      <c r="B16" s="4">
        <v>4.1931034482758616</v>
      </c>
      <c r="C16" s="4">
        <v>56.172413793103445</v>
      </c>
      <c r="D16" s="4">
        <v>10.4</v>
      </c>
      <c r="E16" s="4">
        <v>1014.8551724137931</v>
      </c>
      <c r="F16" s="4">
        <v>1.8827586206896549</v>
      </c>
      <c r="G16" s="4">
        <v>0.35699999999999998</v>
      </c>
      <c r="H16" s="4">
        <v>8</v>
      </c>
      <c r="I16" s="12"/>
      <c r="J16" s="8">
        <f t="shared" si="6"/>
        <v>0.48337788312940422</v>
      </c>
      <c r="K16" s="8">
        <f t="shared" si="0"/>
        <v>0.56561813942210803</v>
      </c>
      <c r="L16" s="8">
        <f t="shared" si="1"/>
        <v>0.1481951170568562</v>
      </c>
      <c r="M16" s="8">
        <f t="shared" si="2"/>
        <v>0.96998264166567649</v>
      </c>
      <c r="N16" s="8">
        <f t="shared" si="3"/>
        <v>0.51240866405242813</v>
      </c>
      <c r="O16" s="8">
        <f t="shared" si="4"/>
        <v>0.61130136986301375</v>
      </c>
      <c r="P16" s="8">
        <f t="shared" si="5"/>
        <v>3.5155563367902973E-2</v>
      </c>
    </row>
    <row r="17" spans="1:16" ht="15.75" x14ac:dyDescent="0.25">
      <c r="A17" s="5" t="s">
        <v>16</v>
      </c>
      <c r="B17" s="4">
        <v>13.7</v>
      </c>
      <c r="C17" s="4">
        <v>72.379310344827587</v>
      </c>
      <c r="D17" s="4">
        <v>19.482758620689655</v>
      </c>
      <c r="E17" s="4">
        <v>1013.9310344827586</v>
      </c>
      <c r="F17" s="4">
        <v>1.5103448275862068</v>
      </c>
      <c r="G17" s="4">
        <v>0.28599999999999998</v>
      </c>
      <c r="H17" s="4">
        <v>100.57</v>
      </c>
      <c r="I17" s="12"/>
      <c r="J17" s="8">
        <f t="shared" si="6"/>
        <v>0.77808660134872476</v>
      </c>
      <c r="K17" s="8">
        <f t="shared" si="0"/>
        <v>0.82049882112532857</v>
      </c>
      <c r="L17" s="8">
        <f t="shared" si="1"/>
        <v>0.45196630838426943</v>
      </c>
      <c r="M17" s="8">
        <f t="shared" si="2"/>
        <v>0.96751645939708342</v>
      </c>
      <c r="N17" s="8">
        <f t="shared" si="3"/>
        <v>0.35474443277745354</v>
      </c>
      <c r="O17" s="8">
        <f t="shared" si="4"/>
        <v>0.48972602739726029</v>
      </c>
      <c r="P17" s="8">
        <f t="shared" si="5"/>
        <v>0.84874318860959741</v>
      </c>
    </row>
    <row r="18" spans="1:16" ht="15.75" x14ac:dyDescent="0.25">
      <c r="A18" s="5" t="s">
        <v>17</v>
      </c>
      <c r="B18" s="4">
        <v>9.8896551724137929</v>
      </c>
      <c r="C18" s="4">
        <v>72.689655172413794</v>
      </c>
      <c r="D18" s="4">
        <v>9.1827586206896541</v>
      </c>
      <c r="E18" s="4">
        <v>1020.803448275862</v>
      </c>
      <c r="F18" s="4">
        <v>1.5413793103448274</v>
      </c>
      <c r="G18" s="4">
        <v>0.28599999999999998</v>
      </c>
      <c r="H18" s="4">
        <v>88.71</v>
      </c>
      <c r="I18" s="12"/>
      <c r="J18" s="8">
        <f t="shared" si="6"/>
        <v>0.65996794569680273</v>
      </c>
      <c r="K18" s="8">
        <f t="shared" si="0"/>
        <v>0.82537951503028384</v>
      </c>
      <c r="L18" s="8">
        <f t="shared" si="1"/>
        <v>0.1074847030330988</v>
      </c>
      <c r="M18" s="8">
        <f t="shared" si="2"/>
        <v>0.98585638947658305</v>
      </c>
      <c r="N18" s="8">
        <f t="shared" si="3"/>
        <v>0.36788311871703472</v>
      </c>
      <c r="O18" s="8">
        <f t="shared" si="4"/>
        <v>0.48972602739726029</v>
      </c>
      <c r="P18" s="8">
        <f t="shared" si="5"/>
        <v>0.74450694322376509</v>
      </c>
    </row>
    <row r="19" spans="1:16" ht="15.75" x14ac:dyDescent="0.25">
      <c r="A19" s="5" t="s">
        <v>18</v>
      </c>
      <c r="B19" s="4">
        <v>5.703448275862069</v>
      </c>
      <c r="C19" s="4">
        <v>57.068965517241381</v>
      </c>
      <c r="D19" s="4">
        <v>13.244827586206897</v>
      </c>
      <c r="E19" s="4">
        <v>1004.7999999999996</v>
      </c>
      <c r="F19" s="4">
        <v>1.7827586206896548</v>
      </c>
      <c r="G19" s="4">
        <v>0</v>
      </c>
      <c r="H19" s="4">
        <v>26.28</v>
      </c>
      <c r="I19" s="12"/>
      <c r="J19" s="8">
        <f t="shared" si="6"/>
        <v>0.53019776654618422</v>
      </c>
      <c r="K19" s="8">
        <f t="shared" si="0"/>
        <v>0.57971792181420112</v>
      </c>
      <c r="L19" s="8">
        <f t="shared" si="1"/>
        <v>0.24333985238150158</v>
      </c>
      <c r="M19" s="8">
        <f t="shared" si="2"/>
        <v>0.9431491062357602</v>
      </c>
      <c r="N19" s="8">
        <f t="shared" si="3"/>
        <v>0.47007289824711079</v>
      </c>
      <c r="O19" s="8">
        <f t="shared" si="4"/>
        <v>0</v>
      </c>
      <c r="P19" s="8">
        <f t="shared" si="5"/>
        <v>0.19581648795921955</v>
      </c>
    </row>
    <row r="20" spans="1:16" ht="15.75" x14ac:dyDescent="0.25">
      <c r="A20" s="5" t="s">
        <v>19</v>
      </c>
      <c r="B20" s="4">
        <v>10.106896551724137</v>
      </c>
      <c r="C20" s="4">
        <v>78.793103448275858</v>
      </c>
      <c r="D20" s="4">
        <v>16.010344827586206</v>
      </c>
      <c r="E20" s="4">
        <v>1009.6551724137931</v>
      </c>
      <c r="F20" s="4">
        <v>2.1620689655172414</v>
      </c>
      <c r="G20" s="4">
        <v>0.34899999999999998</v>
      </c>
      <c r="H20" s="4">
        <v>43.08</v>
      </c>
      <c r="I20" s="12"/>
      <c r="J20" s="8">
        <f t="shared" si="6"/>
        <v>0.66670231248962719</v>
      </c>
      <c r="K20" s="8">
        <f t="shared" si="0"/>
        <v>0.92136649516107116</v>
      </c>
      <c r="L20" s="8">
        <f t="shared" si="1"/>
        <v>0.33583206781224773</v>
      </c>
      <c r="M20" s="8">
        <f t="shared" si="2"/>
        <v>0.95610576531851876</v>
      </c>
      <c r="N20" s="8">
        <f t="shared" si="3"/>
        <v>0.63065683750865942</v>
      </c>
      <c r="O20" s="8">
        <f t="shared" si="4"/>
        <v>0.5976027397260274</v>
      </c>
      <c r="P20" s="8">
        <f t="shared" si="5"/>
        <v>0.343469854104412</v>
      </c>
    </row>
    <row r="21" spans="1:16" ht="15.75" x14ac:dyDescent="0.25">
      <c r="A21" s="5" t="s">
        <v>20</v>
      </c>
      <c r="B21" s="4">
        <v>7.6517241379310343</v>
      </c>
      <c r="C21" s="4">
        <v>78.793103448275858</v>
      </c>
      <c r="D21" s="4">
        <v>12.134482758620686</v>
      </c>
      <c r="E21" s="4">
        <v>1018.5379310344827</v>
      </c>
      <c r="F21" s="4">
        <v>2.1758620689655168</v>
      </c>
      <c r="G21" s="4">
        <v>0.36499999999999999</v>
      </c>
      <c r="H21" s="4">
        <v>12.93</v>
      </c>
      <c r="I21" s="12"/>
      <c r="J21" s="8">
        <f t="shared" si="6"/>
        <v>0.5905932782596105</v>
      </c>
      <c r="K21" s="8">
        <f t="shared" si="0"/>
        <v>0.92136649516107116</v>
      </c>
      <c r="L21" s="8">
        <f t="shared" si="1"/>
        <v>0.2062045738669126</v>
      </c>
      <c r="M21" s="8">
        <f t="shared" si="2"/>
        <v>0.97981056204947237</v>
      </c>
      <c r="N21" s="8">
        <f t="shared" si="3"/>
        <v>0.63649625348180638</v>
      </c>
      <c r="O21" s="8">
        <f t="shared" si="4"/>
        <v>0.625</v>
      </c>
      <c r="P21" s="8">
        <f t="shared" si="5"/>
        <v>7.8484795218843384E-2</v>
      </c>
    </row>
    <row r="22" spans="1:16" ht="15.75" x14ac:dyDescent="0.25">
      <c r="A22" s="5" t="s">
        <v>21</v>
      </c>
      <c r="B22" s="4">
        <v>11.282758620689657</v>
      </c>
      <c r="C22" s="4">
        <v>74.689655172413794</v>
      </c>
      <c r="D22" s="4">
        <v>18.417241379310347</v>
      </c>
      <c r="E22" s="4">
        <v>1018.4827586206897</v>
      </c>
      <c r="F22" s="4">
        <v>0.99655172413793103</v>
      </c>
      <c r="G22" s="4">
        <v>0.35699999999999998</v>
      </c>
      <c r="H22" s="4">
        <v>65.42</v>
      </c>
      <c r="I22" s="12"/>
      <c r="J22" s="8">
        <f t="shared" si="6"/>
        <v>0.70315340893967748</v>
      </c>
      <c r="K22" s="8">
        <f t="shared" si="0"/>
        <v>0.85683287575110689</v>
      </c>
      <c r="L22" s="8">
        <f t="shared" si="1"/>
        <v>0.41633028024449326</v>
      </c>
      <c r="M22" s="8">
        <f t="shared" si="2"/>
        <v>0.97966332728716854</v>
      </c>
      <c r="N22" s="8">
        <f t="shared" si="3"/>
        <v>0.13722618777771992</v>
      </c>
      <c r="O22" s="8">
        <f t="shared" si="4"/>
        <v>0.61130136986301375</v>
      </c>
      <c r="P22" s="8">
        <f t="shared" si="5"/>
        <v>0.53981367551415016</v>
      </c>
    </row>
    <row r="23" spans="1:16" ht="15.75" x14ac:dyDescent="0.25">
      <c r="A23" s="5" t="s">
        <v>22</v>
      </c>
      <c r="B23" s="4">
        <v>6.4931034482758632</v>
      </c>
      <c r="C23" s="4">
        <v>52.379310344827587</v>
      </c>
      <c r="D23" s="4">
        <v>10.393103448275864</v>
      </c>
      <c r="E23" s="4">
        <v>975.9206896551724</v>
      </c>
      <c r="F23" s="4">
        <v>1.7931034482758617</v>
      </c>
      <c r="G23" s="4">
        <v>0.3085</v>
      </c>
      <c r="H23" s="4">
        <v>9.75</v>
      </c>
      <c r="I23" s="12"/>
      <c r="J23" s="8">
        <f t="shared" si="6"/>
        <v>0.55467665536454636</v>
      </c>
      <c r="K23" s="8">
        <f t="shared" si="0"/>
        <v>0.50596521391709903</v>
      </c>
      <c r="L23" s="8">
        <f t="shared" si="1"/>
        <v>0.14796446315303896</v>
      </c>
      <c r="M23" s="8">
        <f t="shared" si="2"/>
        <v>0.86608091034222889</v>
      </c>
      <c r="N23" s="8">
        <f t="shared" si="3"/>
        <v>0.4744524602269713</v>
      </c>
      <c r="O23" s="8">
        <f t="shared" si="4"/>
        <v>0.52825342465753422</v>
      </c>
      <c r="P23" s="8">
        <f t="shared" si="5"/>
        <v>5.0536122341360519E-2</v>
      </c>
    </row>
    <row r="24" spans="1:16" ht="15.75" x14ac:dyDescent="0.25">
      <c r="A24" s="5" t="s">
        <v>23</v>
      </c>
      <c r="B24" s="4">
        <v>9.9655172413793078</v>
      </c>
      <c r="C24" s="4">
        <v>74.65517241379311</v>
      </c>
      <c r="D24" s="4">
        <v>10.086206896551724</v>
      </c>
      <c r="E24" s="4">
        <v>957.79310344827582</v>
      </c>
      <c r="F24" s="4">
        <v>0.88965517241379322</v>
      </c>
      <c r="G24" s="4">
        <v>0.33400000000000002</v>
      </c>
      <c r="H24" s="4">
        <v>54.59</v>
      </c>
      <c r="I24" s="12"/>
      <c r="J24" s="8">
        <f t="shared" si="6"/>
        <v>0.66231962933874133</v>
      </c>
      <c r="K24" s="8">
        <f t="shared" si="0"/>
        <v>0.85629057642833417</v>
      </c>
      <c r="L24" s="8">
        <f t="shared" si="1"/>
        <v>0.13770036443316805</v>
      </c>
      <c r="M24" s="8">
        <f t="shared" si="2"/>
        <v>0.81770508875270065</v>
      </c>
      <c r="N24" s="8">
        <f t="shared" si="3"/>
        <v>9.1970713985829067E-2</v>
      </c>
      <c r="O24" s="8">
        <f t="shared" si="4"/>
        <v>0.57191780821917815</v>
      </c>
      <c r="P24" s="8">
        <f t="shared" si="5"/>
        <v>0.44462998769555284</v>
      </c>
    </row>
    <row r="25" spans="1:16" ht="15.75" x14ac:dyDescent="0.25">
      <c r="A25" s="5" t="s">
        <v>24</v>
      </c>
      <c r="B25" s="4">
        <v>2.124137931034483</v>
      </c>
      <c r="C25" s="4">
        <v>63.137931034482762</v>
      </c>
      <c r="D25" s="4">
        <v>35.868965517241371</v>
      </c>
      <c r="E25" s="4">
        <v>1026.1034482758621</v>
      </c>
      <c r="F25" s="4">
        <v>2.124137931034483</v>
      </c>
      <c r="G25" s="4">
        <v>0.35699999999999998</v>
      </c>
      <c r="H25" s="4">
        <v>4.25</v>
      </c>
      <c r="I25" s="12"/>
      <c r="J25" s="8">
        <f t="shared" si="6"/>
        <v>0.41924105653107552</v>
      </c>
      <c r="K25" s="8">
        <f t="shared" si="0"/>
        <v>0.67516260262221572</v>
      </c>
      <c r="L25" s="8">
        <f t="shared" si="1"/>
        <v>0.99999998385422639</v>
      </c>
      <c r="M25" s="8">
        <f t="shared" si="2"/>
        <v>1.0000001288304172</v>
      </c>
      <c r="N25" s="8">
        <f t="shared" si="3"/>
        <v>0.61459844358250471</v>
      </c>
      <c r="O25" s="8">
        <f t="shared" si="4"/>
        <v>0.61130136986301375</v>
      </c>
      <c r="P25" s="8">
        <f t="shared" si="5"/>
        <v>2.1972227104939358E-3</v>
      </c>
    </row>
    <row r="26" spans="1:16" ht="15.75" x14ac:dyDescent="0.25">
      <c r="A26" s="6" t="s">
        <v>25</v>
      </c>
      <c r="B26" s="4">
        <v>1.2517241379310347</v>
      </c>
      <c r="C26" s="4">
        <v>56.137931034482762</v>
      </c>
      <c r="D26" s="4">
        <v>13.572413793103449</v>
      </c>
      <c r="E26" s="4">
        <v>1022.551724137931</v>
      </c>
      <c r="F26" s="4">
        <v>1.579310344827586</v>
      </c>
      <c r="G26" s="4">
        <v>0.52400000000000002</v>
      </c>
      <c r="H26" s="4">
        <v>28.47</v>
      </c>
      <c r="I26" s="12"/>
      <c r="J26" s="8">
        <f t="shared" si="6"/>
        <v>0.39219669464878021</v>
      </c>
      <c r="K26" s="8">
        <f t="shared" si="0"/>
        <v>0.56507584009933531</v>
      </c>
      <c r="L26" s="8">
        <f t="shared" si="1"/>
        <v>0.25429591281282438</v>
      </c>
      <c r="M26" s="8">
        <f t="shared" si="2"/>
        <v>0.9905218910070932</v>
      </c>
      <c r="N26" s="8">
        <f t="shared" si="3"/>
        <v>0.38394151264318954</v>
      </c>
      <c r="O26" s="8">
        <f t="shared" si="4"/>
        <v>0.89726027397260288</v>
      </c>
      <c r="P26" s="8">
        <f t="shared" si="5"/>
        <v>0.21506415890314642</v>
      </c>
    </row>
    <row r="27" spans="1:16" ht="15.75" x14ac:dyDescent="0.25">
      <c r="A27" s="5" t="s">
        <v>26</v>
      </c>
      <c r="B27" s="4">
        <v>8.3551724137931025</v>
      </c>
      <c r="C27" s="4">
        <v>74.965517241379317</v>
      </c>
      <c r="D27" s="4">
        <v>10.837931034482757</v>
      </c>
      <c r="E27" s="4">
        <v>1021.6413793103447</v>
      </c>
      <c r="F27" s="4">
        <v>2.0137931034482754</v>
      </c>
      <c r="G27" s="4">
        <v>0.372</v>
      </c>
      <c r="H27" s="4">
        <v>17.29</v>
      </c>
      <c r="I27" s="12"/>
      <c r="J27" s="8">
        <f t="shared" si="6"/>
        <v>0.61239979930304222</v>
      </c>
      <c r="K27" s="8">
        <f t="shared" si="0"/>
        <v>0.86117127033328944</v>
      </c>
      <c r="L27" s="8">
        <f t="shared" si="1"/>
        <v>0.1628416399492561</v>
      </c>
      <c r="M27" s="8">
        <f t="shared" si="2"/>
        <v>0.98809251742907589</v>
      </c>
      <c r="N27" s="8">
        <f t="shared" si="3"/>
        <v>0.56788311579732664</v>
      </c>
      <c r="O27" s="8">
        <f t="shared" si="4"/>
        <v>0.63698630136986301</v>
      </c>
      <c r="P27" s="8">
        <f t="shared" si="5"/>
        <v>0.11680435928985761</v>
      </c>
    </row>
    <row r="28" spans="1:16" ht="15.75" x14ac:dyDescent="0.25">
      <c r="A28" s="5" t="s">
        <v>27</v>
      </c>
      <c r="B28" s="4">
        <v>8.931034482758621</v>
      </c>
      <c r="C28" s="4">
        <v>79.137931034482762</v>
      </c>
      <c r="D28" s="4">
        <v>8.7931034482758612</v>
      </c>
      <c r="E28" s="4">
        <v>1022.1034482758621</v>
      </c>
      <c r="F28" s="4">
        <v>1.2172413793103449</v>
      </c>
      <c r="G28" s="4">
        <v>0.38100000000000001</v>
      </c>
      <c r="H28" s="4">
        <v>30.79</v>
      </c>
      <c r="I28" s="12"/>
      <c r="J28" s="8">
        <f t="shared" si="6"/>
        <v>0.63025121603957701</v>
      </c>
      <c r="K28" s="8">
        <f t="shared" si="0"/>
        <v>0.92678948838879938</v>
      </c>
      <c r="L28" s="8">
        <f t="shared" si="1"/>
        <v>9.4452757467420115E-2</v>
      </c>
      <c r="M28" s="8">
        <f t="shared" si="2"/>
        <v>0.9893256085633727</v>
      </c>
      <c r="N28" s="8">
        <f t="shared" si="3"/>
        <v>0.23065684334807535</v>
      </c>
      <c r="O28" s="8">
        <f t="shared" si="4"/>
        <v>0.6523972602739726</v>
      </c>
      <c r="P28" s="8">
        <f t="shared" si="5"/>
        <v>0.23545438565653012</v>
      </c>
    </row>
    <row r="29" spans="1:16" ht="15.75" x14ac:dyDescent="0.25">
      <c r="A29" s="5" t="s">
        <v>28</v>
      </c>
      <c r="B29" s="4">
        <v>6.5172413793103452</v>
      </c>
      <c r="C29" s="4">
        <v>63.586206896551722</v>
      </c>
      <c r="D29" s="4">
        <v>11.465517241379313</v>
      </c>
      <c r="E29" s="4">
        <v>1012.0275862068966</v>
      </c>
      <c r="F29" s="4">
        <v>1.5068965517241379</v>
      </c>
      <c r="G29" s="4">
        <v>0.41799999999999998</v>
      </c>
      <c r="H29" s="4">
        <v>14.38</v>
      </c>
      <c r="I29" s="12"/>
      <c r="J29" s="8">
        <f t="shared" si="6"/>
        <v>0.55542491834152696</v>
      </c>
      <c r="K29" s="8">
        <f t="shared" si="0"/>
        <v>0.68221249381826221</v>
      </c>
      <c r="L29" s="8">
        <f t="shared" si="1"/>
        <v>0.18383114519663254</v>
      </c>
      <c r="M29" s="8">
        <f t="shared" si="2"/>
        <v>0.96243686009759344</v>
      </c>
      <c r="N29" s="8">
        <f t="shared" si="3"/>
        <v>0.35328457878416675</v>
      </c>
      <c r="O29" s="8">
        <f t="shared" si="4"/>
        <v>0.71575342465753422</v>
      </c>
      <c r="P29" s="8">
        <f t="shared" si="5"/>
        <v>9.1228686939708217E-2</v>
      </c>
    </row>
    <row r="30" spans="1:16" ht="15.75" x14ac:dyDescent="0.25">
      <c r="A30" s="5" t="s">
        <v>29</v>
      </c>
      <c r="B30" s="4">
        <v>16.389655172413793</v>
      </c>
      <c r="C30" s="4">
        <v>79.620689655172413</v>
      </c>
      <c r="D30" s="4">
        <v>17.524137931034485</v>
      </c>
      <c r="E30" s="4">
        <v>1013.1034482758621</v>
      </c>
      <c r="F30" s="4">
        <v>1.6344827586206894</v>
      </c>
      <c r="G30" s="4">
        <v>0.28599999999999998</v>
      </c>
      <c r="H30" s="4">
        <v>88.93</v>
      </c>
      <c r="I30" s="12"/>
      <c r="J30" s="8">
        <f t="shared" si="6"/>
        <v>0.86146447592655218</v>
      </c>
      <c r="K30" s="8">
        <f t="shared" si="0"/>
        <v>0.93438167890761858</v>
      </c>
      <c r="L30" s="8">
        <f t="shared" si="1"/>
        <v>0.38646059970015001</v>
      </c>
      <c r="M30" s="8">
        <f t="shared" si="2"/>
        <v>0.96530793796252268</v>
      </c>
      <c r="N30" s="8">
        <f t="shared" si="3"/>
        <v>0.40729917653577835</v>
      </c>
      <c r="O30" s="8">
        <f t="shared" si="4"/>
        <v>0.48972602739726029</v>
      </c>
      <c r="P30" s="8">
        <f t="shared" si="5"/>
        <v>0.74644049920899991</v>
      </c>
    </row>
    <row r="31" spans="1:16" ht="15.75" x14ac:dyDescent="0.25">
      <c r="A31" s="5" t="s">
        <v>30</v>
      </c>
      <c r="B31" s="4">
        <v>8.7103448275862068</v>
      </c>
      <c r="C31" s="4">
        <v>74.65517241379311</v>
      </c>
      <c r="D31" s="4">
        <v>18.068965517241381</v>
      </c>
      <c r="E31" s="4">
        <v>1025.8620689655172</v>
      </c>
      <c r="F31" s="4">
        <v>1.9172413793103449</v>
      </c>
      <c r="G31" s="4">
        <v>0.38100000000000001</v>
      </c>
      <c r="H31" s="4">
        <v>34.61</v>
      </c>
      <c r="I31" s="13"/>
      <c r="J31" s="8">
        <f t="shared" si="6"/>
        <v>0.62340995453575532</v>
      </c>
      <c r="K31" s="8">
        <f t="shared" si="0"/>
        <v>0.85629057642833417</v>
      </c>
      <c r="L31" s="8">
        <f t="shared" si="1"/>
        <v>0.40468225810171843</v>
      </c>
      <c r="M31" s="8">
        <f t="shared" si="2"/>
        <v>0.99935597674533672</v>
      </c>
      <c r="N31" s="8">
        <f t="shared" si="3"/>
        <v>0.52700720398529632</v>
      </c>
      <c r="O31" s="8">
        <f t="shared" si="4"/>
        <v>0.6523972602739726</v>
      </c>
      <c r="P31" s="8">
        <f t="shared" si="5"/>
        <v>0.26902794867287749</v>
      </c>
    </row>
    <row r="32" spans="1:16" ht="15.75" x14ac:dyDescent="0.25">
      <c r="A32" s="5" t="s">
        <v>31</v>
      </c>
      <c r="B32" s="4">
        <v>11.227586206896552</v>
      </c>
      <c r="C32" s="4">
        <v>79.068965517241381</v>
      </c>
      <c r="D32" s="4">
        <v>5.9689655172413794</v>
      </c>
      <c r="E32" s="4">
        <v>991.17241379310349</v>
      </c>
      <c r="F32" s="4">
        <v>0.67241379310344851</v>
      </c>
      <c r="G32" s="4">
        <v>0.28599999999999998</v>
      </c>
      <c r="H32" s="4">
        <v>70.56</v>
      </c>
      <c r="I32" s="13"/>
      <c r="J32" s="8">
        <f t="shared" si="6"/>
        <v>0.70144309356372192</v>
      </c>
      <c r="K32" s="8">
        <f t="shared" si="0"/>
        <v>0.92570488974325371</v>
      </c>
      <c r="L32" s="8">
        <f t="shared" si="1"/>
        <v>-1.6145773265372135E-8</v>
      </c>
      <c r="M32" s="8">
        <f t="shared" si="2"/>
        <v>0.90678211994665814</v>
      </c>
      <c r="N32" s="8">
        <f t="shared" si="3"/>
        <v>-8.7591239479790431E-8</v>
      </c>
      <c r="O32" s="8">
        <f t="shared" si="4"/>
        <v>0.48972602739726029</v>
      </c>
      <c r="P32" s="8">
        <f t="shared" si="5"/>
        <v>0.58498857444190544</v>
      </c>
    </row>
  </sheetData>
  <phoneticPr fontId="2" type="noConversion"/>
  <hyperlinks>
    <hyperlink ref="A5" r:id="rId1" display="https://www.baidu.com/s?wd=%E4%B9%8C%E9%B2%81%E6%9C%A8%E9%BD%90&amp;tn=SE_PcZhidaonwhc_ngpagmjz&amp;rsv_dl=gh_pc_zhidao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abSelected="1" topLeftCell="H1" workbookViewId="0">
      <selection activeCell="V14" sqref="V14"/>
    </sheetView>
  </sheetViews>
  <sheetFormatPr defaultRowHeight="15" x14ac:dyDescent="0.25"/>
  <cols>
    <col min="9" max="9" width="12.375" customWidth="1"/>
    <col min="10" max="10" width="14.25" customWidth="1"/>
    <col min="11" max="11" width="11.25" customWidth="1"/>
    <col min="12" max="12" width="11.125" customWidth="1"/>
    <col min="13" max="13" width="17.375" customWidth="1"/>
    <col min="14" max="15" width="13" bestFit="1" customWidth="1"/>
    <col min="16" max="16" width="9.125" bestFit="1" customWidth="1"/>
    <col min="17" max="17" width="11.25" style="8" bestFit="1" customWidth="1"/>
    <col min="18" max="18" width="14.125" style="8" bestFit="1" customWidth="1"/>
    <col min="19" max="19" width="12.75" style="8" customWidth="1"/>
    <col min="20" max="20" width="14.125" style="8" bestFit="1" customWidth="1"/>
    <col min="21" max="23" width="9" style="8"/>
  </cols>
  <sheetData>
    <row r="1" spans="1:23" x14ac:dyDescent="0.25">
      <c r="A1" s="1" t="s">
        <v>0</v>
      </c>
      <c r="B1" s="1" t="s">
        <v>74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0"/>
      <c r="J1" s="1" t="s">
        <v>74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8" t="s">
        <v>85</v>
      </c>
      <c r="R1" s="9" t="s">
        <v>78</v>
      </c>
      <c r="S1" s="9" t="s">
        <v>79</v>
      </c>
      <c r="T1" s="9" t="s">
        <v>77</v>
      </c>
      <c r="V1" s="9"/>
      <c r="W1" s="9"/>
    </row>
    <row r="2" spans="1:23" x14ac:dyDescent="0.25">
      <c r="A2" s="1" t="s">
        <v>43</v>
      </c>
      <c r="B2" s="1">
        <v>6.0466666666666677</v>
      </c>
      <c r="C2" s="1">
        <v>31.366666666666667</v>
      </c>
      <c r="D2" s="1">
        <v>28.483333333333338</v>
      </c>
      <c r="E2" s="1">
        <v>651.16666666666663</v>
      </c>
      <c r="F2" s="1">
        <v>1.7166666666666663</v>
      </c>
      <c r="G2" s="1">
        <v>0.39500000000000002</v>
      </c>
      <c r="H2" s="1">
        <v>13.75</v>
      </c>
      <c r="I2" s="10"/>
      <c r="J2" s="8">
        <f>(B2+1.38)/26.3166666666667</f>
        <v>0.28220392653578186</v>
      </c>
      <c r="K2" s="8">
        <f>(C2-28.5333333333333)/57.3333333333333</f>
        <v>4.941860465116342E-2</v>
      </c>
      <c r="L2" s="8">
        <f>(D2-8.77)/57.3333333333333</f>
        <v>0.34383720930232586</v>
      </c>
      <c r="M2" s="8">
        <f>(E2-651.166666666667)/368.233333333333</f>
        <v>-9.2620760341680562E-16</v>
      </c>
      <c r="N2" s="8">
        <f>(F2-0.933333333333334)/2.32333333333333</f>
        <v>0.33715925394548069</v>
      </c>
      <c r="O2" s="8">
        <f>(G2-0)/0.584</f>
        <v>0.67636986301369872</v>
      </c>
      <c r="P2" s="8">
        <f>(H2-4)/113.78</f>
        <v>8.5691685709263485E-2</v>
      </c>
      <c r="Q2" s="8">
        <f>J2*0.023038857+K2*0.0000000496637+L2*0.428817154+M2*0.00000038295+N2*0.000000164651+O2*0.548142522+P2*0.000000863256</f>
        <v>0.52469216389952633</v>
      </c>
      <c r="R2" s="8">
        <f>-1.79*Q2^3+2.172*Q2^2-0.8749*Q2+0.2309</f>
        <v>0.11123924989667422</v>
      </c>
      <c r="S2" s="8">
        <v>0</v>
      </c>
      <c r="T2" s="8">
        <v>0</v>
      </c>
    </row>
    <row r="3" spans="1:23" x14ac:dyDescent="0.25">
      <c r="A3" s="1" t="s">
        <v>44</v>
      </c>
      <c r="B3" s="1">
        <v>2.4433333333333334</v>
      </c>
      <c r="C3" s="1">
        <v>35.9</v>
      </c>
      <c r="D3" s="1">
        <v>24.190000000000005</v>
      </c>
      <c r="E3" s="1">
        <v>886.63333333333333</v>
      </c>
      <c r="F3" s="1">
        <v>3.2566666666666664</v>
      </c>
      <c r="G3" s="1">
        <v>0.58399999999999996</v>
      </c>
      <c r="H3" s="1">
        <v>17.54</v>
      </c>
      <c r="I3" s="10"/>
      <c r="J3" s="8">
        <f t="shared" ref="J3:J32" si="0">(B3+1.38)/26.3166666666667</f>
        <v>0.14528182393920186</v>
      </c>
      <c r="K3" s="8">
        <f t="shared" ref="K3:K32" si="1">(C3-28.5333333333333)/57.3333333333333</f>
        <v>0.12848837209302388</v>
      </c>
      <c r="L3" s="8">
        <f t="shared" ref="L3:L32" si="2">(D3-8.77)/57.3333333333333</f>
        <v>0.26895348837209326</v>
      </c>
      <c r="M3" s="8">
        <f t="shared" ref="M3:M32" si="3">(E3-651.166666666667)/368.233333333333</f>
        <v>0.6394496243323976</v>
      </c>
      <c r="N3" s="8">
        <f t="shared" ref="N3:N32" si="4">(F3-0.933333333333334)/2.32333333333333</f>
        <v>1.0000000000000009</v>
      </c>
      <c r="O3" s="8">
        <f t="shared" ref="O3:O32" si="5">(G3-0)/0.584</f>
        <v>1</v>
      </c>
      <c r="P3" s="8">
        <f t="shared" ref="P3:P32" si="6">(H3-4)/113.78</f>
        <v>0.11900158200035155</v>
      </c>
      <c r="Q3" s="8">
        <f t="shared" ref="Q3:Q32" si="7">J3*0.023038857+K3*0.0000000496637+L3*0.428817154+M3*0.00000038295+N3*0.000000164651+O3*0.548142522+P3*0.000000863256</f>
        <v>0.66682203724679889</v>
      </c>
      <c r="R3" s="8">
        <f t="shared" ref="R3:R32" si="8">-1.79*Q3^3+2.172*Q3^2-0.8749*Q3+0.2309</f>
        <v>8.2539463995361495E-2</v>
      </c>
      <c r="S3" s="8">
        <v>0</v>
      </c>
      <c r="T3" s="8">
        <v>4.3421052631578944E-2</v>
      </c>
    </row>
    <row r="4" spans="1:23" x14ac:dyDescent="0.25">
      <c r="A4" s="1" t="s">
        <v>45</v>
      </c>
      <c r="B4" s="1">
        <f>E10-1.38</f>
        <v>994.82</v>
      </c>
      <c r="C4" s="1">
        <v>61.766666666666666</v>
      </c>
      <c r="D4" s="1">
        <v>16.693333333333335</v>
      </c>
      <c r="E4" s="1">
        <v>1000.2333333333333</v>
      </c>
      <c r="F4" s="1">
        <v>2.773333333333333</v>
      </c>
      <c r="G4" s="1">
        <v>0</v>
      </c>
      <c r="H4" s="1">
        <v>14.86</v>
      </c>
      <c r="I4" s="10"/>
      <c r="J4" s="8">
        <f t="shared" si="0"/>
        <v>37.854338188726999</v>
      </c>
      <c r="K4" s="8">
        <f t="shared" si="1"/>
        <v>0.5796511627906985</v>
      </c>
      <c r="L4" s="8">
        <f t="shared" si="2"/>
        <v>0.13819767441860478</v>
      </c>
      <c r="M4" s="8">
        <f t="shared" si="3"/>
        <v>0.94794966959355487</v>
      </c>
      <c r="N4" s="8">
        <f t="shared" si="4"/>
        <v>0.79196556671449136</v>
      </c>
      <c r="O4" s="8">
        <f t="shared" si="5"/>
        <v>0</v>
      </c>
      <c r="P4" s="8">
        <f t="shared" si="6"/>
        <v>9.5447354543856555E-2</v>
      </c>
      <c r="Q4" s="8">
        <f t="shared" si="7"/>
        <v>0.93138282239169667</v>
      </c>
      <c r="R4" s="8">
        <f t="shared" si="8"/>
        <v>-0.1460445071952482</v>
      </c>
      <c r="S4" s="8">
        <v>0</v>
      </c>
      <c r="T4" s="8">
        <v>0.23499609249715991</v>
      </c>
    </row>
    <row r="5" spans="1:23" x14ac:dyDescent="0.25">
      <c r="A5" s="1" t="s">
        <v>46</v>
      </c>
      <c r="B5" s="1">
        <v>2.8533333333333335</v>
      </c>
      <c r="C5" s="1">
        <v>53.1</v>
      </c>
      <c r="D5" s="1">
        <v>18.523333333333333</v>
      </c>
      <c r="E5" s="1">
        <v>915.1</v>
      </c>
      <c r="F5" s="1">
        <v>1.38</v>
      </c>
      <c r="G5" s="1">
        <v>0.34300000000000003</v>
      </c>
      <c r="H5" s="1">
        <v>27.67</v>
      </c>
      <c r="I5" s="10"/>
      <c r="J5" s="8">
        <f t="shared" si="0"/>
        <v>0.16086130462317905</v>
      </c>
      <c r="K5" s="8">
        <f t="shared" si="1"/>
        <v>0.42848837209302409</v>
      </c>
      <c r="L5" s="8">
        <f t="shared" si="2"/>
        <v>0.17011627906976756</v>
      </c>
      <c r="M5" s="8">
        <f t="shared" si="3"/>
        <v>0.71675568027518766</v>
      </c>
      <c r="N5" s="8">
        <f t="shared" si="4"/>
        <v>0.19225251076040165</v>
      </c>
      <c r="O5" s="8">
        <f t="shared" si="5"/>
        <v>0.58732876712328774</v>
      </c>
      <c r="P5" s="8">
        <f t="shared" si="6"/>
        <v>0.20803304622956584</v>
      </c>
      <c r="Q5" s="8">
        <f t="shared" si="7"/>
        <v>0.39859521789017327</v>
      </c>
      <c r="R5" s="8">
        <f t="shared" si="8"/>
        <v>0.11389513558678704</v>
      </c>
      <c r="S5" s="8">
        <v>0</v>
      </c>
      <c r="T5" s="8">
        <v>5.9112694015741103E-2</v>
      </c>
    </row>
    <row r="6" spans="1:23" x14ac:dyDescent="0.25">
      <c r="A6" s="1" t="s">
        <v>47</v>
      </c>
      <c r="B6" s="1">
        <v>7.4333333333333345</v>
      </c>
      <c r="C6" s="1">
        <v>28.533333333333335</v>
      </c>
      <c r="D6" s="1">
        <v>14.830000000000007</v>
      </c>
      <c r="E6" s="1">
        <v>891.5</v>
      </c>
      <c r="F6" s="1">
        <v>1.3599999999999999</v>
      </c>
      <c r="G6" s="1">
        <v>0.36</v>
      </c>
      <c r="H6" s="1">
        <v>26.33</v>
      </c>
      <c r="I6" s="10"/>
      <c r="J6" s="8">
        <f t="shared" si="0"/>
        <v>0.33489550348321684</v>
      </c>
      <c r="K6" s="8">
        <f t="shared" si="1"/>
        <v>6.1965936258148303E-16</v>
      </c>
      <c r="L6" s="8">
        <f t="shared" si="2"/>
        <v>0.10569767441860485</v>
      </c>
      <c r="M6" s="8">
        <f t="shared" si="3"/>
        <v>0.65266588213994725</v>
      </c>
      <c r="N6" s="8">
        <f t="shared" si="4"/>
        <v>0.1836441893830702</v>
      </c>
      <c r="O6" s="8">
        <f t="shared" si="5"/>
        <v>0.61643835616438358</v>
      </c>
      <c r="P6" s="8">
        <f t="shared" si="6"/>
        <v>0.19625593250131831</v>
      </c>
      <c r="Q6" s="8">
        <f t="shared" si="7"/>
        <v>0.39093711034348727</v>
      </c>
      <c r="R6" s="8">
        <f t="shared" si="8"/>
        <v>0.113871583606166</v>
      </c>
      <c r="S6" s="8">
        <v>3.2212885154061627E-3</v>
      </c>
      <c r="T6" s="8">
        <v>0.12409213024901931</v>
      </c>
    </row>
    <row r="7" spans="1:23" x14ac:dyDescent="0.25">
      <c r="A7" s="1" t="s">
        <v>48</v>
      </c>
      <c r="B7" s="1">
        <v>4.8499999999999996</v>
      </c>
      <c r="C7" s="1">
        <v>39.9</v>
      </c>
      <c r="D7" s="1">
        <v>16.136666666666667</v>
      </c>
      <c r="E7" s="1">
        <v>832.93333333333328</v>
      </c>
      <c r="F7" s="1">
        <v>1.4499999999999997</v>
      </c>
      <c r="G7" s="1">
        <v>0.41599999999999998</v>
      </c>
      <c r="H7" s="1">
        <v>23.09</v>
      </c>
      <c r="I7" s="10"/>
      <c r="J7" s="8">
        <f t="shared" si="0"/>
        <v>0.23673210892970203</v>
      </c>
      <c r="K7" s="8">
        <f t="shared" si="1"/>
        <v>0.19825581395348904</v>
      </c>
      <c r="L7" s="8">
        <f t="shared" si="2"/>
        <v>0.12848837209302333</v>
      </c>
      <c r="M7" s="8">
        <f t="shared" si="3"/>
        <v>0.49361817688060056</v>
      </c>
      <c r="N7" s="8">
        <f t="shared" si="4"/>
        <v>0.22238163558106158</v>
      </c>
      <c r="O7" s="8">
        <f t="shared" si="5"/>
        <v>0.71232876712328763</v>
      </c>
      <c r="P7" s="8">
        <f t="shared" si="6"/>
        <v>0.16777992617331691</v>
      </c>
      <c r="Q7" s="8">
        <f t="shared" si="7"/>
        <v>0.45101012248165739</v>
      </c>
      <c r="R7" s="8">
        <f t="shared" si="8"/>
        <v>0.11390339750846956</v>
      </c>
      <c r="S7" s="8">
        <v>0</v>
      </c>
      <c r="T7" s="8">
        <v>0.12285183590246518</v>
      </c>
    </row>
    <row r="8" spans="1:23" x14ac:dyDescent="0.25">
      <c r="A8" s="1" t="s">
        <v>49</v>
      </c>
      <c r="B8" s="1">
        <v>3.0366666666666671</v>
      </c>
      <c r="C8" s="1">
        <v>42.733333333333334</v>
      </c>
      <c r="D8" s="1">
        <v>16.163333333333341</v>
      </c>
      <c r="E8" s="1">
        <v>757.56666666666672</v>
      </c>
      <c r="F8" s="1">
        <v>2.6333333333333329</v>
      </c>
      <c r="G8" s="1">
        <v>0.34799999999999998</v>
      </c>
      <c r="H8" s="1">
        <v>4</v>
      </c>
      <c r="I8" s="10"/>
      <c r="J8" s="8">
        <f t="shared" si="0"/>
        <v>0.16782773907536397</v>
      </c>
      <c r="K8" s="8">
        <f t="shared" si="1"/>
        <v>0.24767441860465192</v>
      </c>
      <c r="L8" s="8">
        <f t="shared" si="2"/>
        <v>0.12895348837209325</v>
      </c>
      <c r="M8" s="8">
        <f t="shared" si="3"/>
        <v>0.28894722549108315</v>
      </c>
      <c r="N8" s="8">
        <f t="shared" si="4"/>
        <v>0.73170731707317127</v>
      </c>
      <c r="O8" s="8">
        <f t="shared" si="5"/>
        <v>0.59589041095890416</v>
      </c>
      <c r="P8" s="8">
        <f t="shared" si="6"/>
        <v>0</v>
      </c>
      <c r="Q8" s="8">
        <f t="shared" si="7"/>
        <v>0.38579714329102338</v>
      </c>
      <c r="R8" s="8">
        <f t="shared" si="8"/>
        <v>0.11386025968825353</v>
      </c>
      <c r="S8" s="8">
        <v>0</v>
      </c>
      <c r="T8" s="8">
        <v>0.11920426065162908</v>
      </c>
    </row>
    <row r="9" spans="1:23" x14ac:dyDescent="0.25">
      <c r="A9" s="1" t="s">
        <v>50</v>
      </c>
      <c r="B9" s="1">
        <v>16.139999999999997</v>
      </c>
      <c r="C9" s="1">
        <v>49.06666666666667</v>
      </c>
      <c r="D9" s="1">
        <v>19.140000000000004</v>
      </c>
      <c r="E9" s="1">
        <v>810.2</v>
      </c>
      <c r="F9" s="1">
        <v>2.6299999999999994</v>
      </c>
      <c r="G9" s="1">
        <v>0.28599999999999998</v>
      </c>
      <c r="H9" s="1">
        <v>104.8</v>
      </c>
      <c r="I9" s="10"/>
      <c r="J9" s="8">
        <f t="shared" si="0"/>
        <v>0.66573780873970767</v>
      </c>
      <c r="K9" s="8">
        <f t="shared" si="1"/>
        <v>0.3581395348837218</v>
      </c>
      <c r="L9" s="8">
        <f t="shared" si="2"/>
        <v>0.18087209302325599</v>
      </c>
      <c r="M9" s="8">
        <f t="shared" si="3"/>
        <v>0.43188195890286923</v>
      </c>
      <c r="N9" s="8">
        <f t="shared" si="4"/>
        <v>0.73027259684361601</v>
      </c>
      <c r="O9" s="8">
        <f t="shared" si="5"/>
        <v>0.48972602739726029</v>
      </c>
      <c r="P9" s="8">
        <f t="shared" si="6"/>
        <v>0.88592019687115486</v>
      </c>
      <c r="Q9" s="8">
        <f t="shared" si="7"/>
        <v>0.36133962228164812</v>
      </c>
      <c r="R9" s="8">
        <f t="shared" si="8"/>
        <v>0.1139039908128564</v>
      </c>
      <c r="S9" s="8">
        <v>0</v>
      </c>
      <c r="T9" s="8">
        <v>0.10771000318329511</v>
      </c>
    </row>
    <row r="10" spans="1:23" x14ac:dyDescent="0.25">
      <c r="A10" s="1" t="s">
        <v>51</v>
      </c>
      <c r="B10" s="1">
        <v>19.153333333333332</v>
      </c>
      <c r="C10" s="1">
        <v>85.86666666666666</v>
      </c>
      <c r="D10" s="1">
        <v>12.006666666666668</v>
      </c>
      <c r="E10" s="1">
        <v>996.2</v>
      </c>
      <c r="F10" s="1">
        <v>2.4966666666666666</v>
      </c>
      <c r="G10" s="1">
        <v>0.36699999999999999</v>
      </c>
      <c r="H10" s="1">
        <v>117.78</v>
      </c>
      <c r="I10" s="10"/>
      <c r="J10" s="8">
        <f t="shared" si="0"/>
        <v>0.78024065864471082</v>
      </c>
      <c r="K10" s="8">
        <f t="shared" si="1"/>
        <v>1.0000000000000009</v>
      </c>
      <c r="L10" s="8">
        <f t="shared" si="2"/>
        <v>5.6453488372093082E-2</v>
      </c>
      <c r="M10" s="8">
        <f t="shared" si="3"/>
        <v>0.93699646962976391</v>
      </c>
      <c r="N10" s="8">
        <f t="shared" si="4"/>
        <v>0.67288378766140666</v>
      </c>
      <c r="O10" s="8">
        <f t="shared" si="5"/>
        <v>0.62842465753424659</v>
      </c>
      <c r="P10" s="8">
        <f t="shared" si="6"/>
        <v>1</v>
      </c>
      <c r="Q10" s="8">
        <f t="shared" si="7"/>
        <v>0.38665173637848915</v>
      </c>
      <c r="R10" s="8">
        <f t="shared" si="8"/>
        <v>0.1138618145371037</v>
      </c>
      <c r="S10" s="8">
        <v>0</v>
      </c>
      <c r="T10" s="8">
        <v>0.18280290686675416</v>
      </c>
    </row>
    <row r="11" spans="1:23" x14ac:dyDescent="0.25">
      <c r="A11" s="1" t="s">
        <v>52</v>
      </c>
      <c r="B11" s="1">
        <v>0.88666666666666671</v>
      </c>
      <c r="C11" s="1">
        <v>54.733333333333334</v>
      </c>
      <c r="D11" s="1">
        <v>14.106666666666671</v>
      </c>
      <c r="E11" s="1">
        <v>987.23333333333335</v>
      </c>
      <c r="F11" s="1">
        <v>2.7933333333333326</v>
      </c>
      <c r="G11" s="1">
        <v>0.28599999999999998</v>
      </c>
      <c r="H11" s="1">
        <v>10.36</v>
      </c>
      <c r="I11" s="10"/>
      <c r="J11" s="8">
        <f t="shared" si="0"/>
        <v>8.6130462317922624E-2</v>
      </c>
      <c r="K11" s="8">
        <f t="shared" si="1"/>
        <v>0.45697674418604739</v>
      </c>
      <c r="L11" s="8">
        <f t="shared" si="2"/>
        <v>9.3081395348837345E-2</v>
      </c>
      <c r="M11" s="8">
        <f t="shared" si="3"/>
        <v>0.91264596723092239</v>
      </c>
      <c r="N11" s="8">
        <f t="shared" si="4"/>
        <v>0.80057388809182262</v>
      </c>
      <c r="O11" s="8">
        <f t="shared" si="5"/>
        <v>0.48972602739726029</v>
      </c>
      <c r="P11" s="8">
        <f t="shared" si="6"/>
        <v>5.5897345754965716E-2</v>
      </c>
      <c r="Q11" s="8">
        <f t="shared" si="7"/>
        <v>0.31033945845703859</v>
      </c>
      <c r="R11" s="8">
        <f t="shared" si="8"/>
        <v>0.11506932460675684</v>
      </c>
      <c r="S11" s="8">
        <v>0</v>
      </c>
      <c r="T11" s="8">
        <v>0.15852932898853167</v>
      </c>
    </row>
    <row r="12" spans="1:23" x14ac:dyDescent="0.25">
      <c r="A12" s="1" t="s">
        <v>53</v>
      </c>
      <c r="B12" s="1">
        <v>12.453333333333335</v>
      </c>
      <c r="C12" s="1">
        <v>79.8333333333333</v>
      </c>
      <c r="D12" s="1">
        <v>9.8833333333333346</v>
      </c>
      <c r="E12" s="1">
        <v>877.56666666666672</v>
      </c>
      <c r="F12" s="1">
        <v>2.1166666666666663</v>
      </c>
      <c r="G12" s="1">
        <v>0.28599999999999998</v>
      </c>
      <c r="H12" s="1">
        <v>113</v>
      </c>
      <c r="I12" s="10"/>
      <c r="J12" s="8">
        <f t="shared" si="0"/>
        <v>0.52564914502849847</v>
      </c>
      <c r="K12" s="8">
        <f t="shared" si="1"/>
        <v>0.89476744186046553</v>
      </c>
      <c r="L12" s="8">
        <f t="shared" si="2"/>
        <v>1.9418604651162831E-2</v>
      </c>
      <c r="M12" s="8">
        <f t="shared" si="3"/>
        <v>0.61482755499230546</v>
      </c>
      <c r="N12" s="8">
        <f t="shared" si="4"/>
        <v>0.50932568149210922</v>
      </c>
      <c r="O12" s="8">
        <f t="shared" si="5"/>
        <v>0.48972602739726029</v>
      </c>
      <c r="P12" s="8">
        <f t="shared" si="6"/>
        <v>0.9579891017753559</v>
      </c>
      <c r="Q12" s="8">
        <f t="shared" si="7"/>
        <v>0.28887823674871882</v>
      </c>
      <c r="R12" s="8">
        <f t="shared" si="8"/>
        <v>0.1162635515855443</v>
      </c>
      <c r="S12" s="8">
        <v>1.5432098765432098E-3</v>
      </c>
      <c r="T12" s="8">
        <v>0.14474351864826143</v>
      </c>
    </row>
    <row r="13" spans="1:23" x14ac:dyDescent="0.25">
      <c r="A13" s="1" t="s">
        <v>54</v>
      </c>
      <c r="B13" s="1">
        <v>4.1372219524040812</v>
      </c>
      <c r="C13" s="1">
        <v>47.25735794074793</v>
      </c>
      <c r="D13" s="1">
        <v>10.1951578436134</v>
      </c>
      <c r="E13" s="1">
        <v>927.66983972802336</v>
      </c>
      <c r="F13" s="1">
        <v>1.726731423020883</v>
      </c>
      <c r="G13" s="1">
        <v>0.34899999999999998</v>
      </c>
      <c r="H13" s="1">
        <v>30.12</v>
      </c>
      <c r="I13" s="10"/>
      <c r="J13" s="8">
        <f t="shared" si="0"/>
        <v>0.20964744594315673</v>
      </c>
      <c r="K13" s="8">
        <f t="shared" si="1"/>
        <v>0.32658182454792978</v>
      </c>
      <c r="L13" s="8">
        <f t="shared" si="2"/>
        <v>2.4857404249070944E-2</v>
      </c>
      <c r="M13" s="8">
        <f t="shared" si="3"/>
        <v>0.75089120954473609</v>
      </c>
      <c r="N13" s="8">
        <f t="shared" si="4"/>
        <v>0.34149128680956242</v>
      </c>
      <c r="O13" s="8">
        <f t="shared" si="5"/>
        <v>0.5976027397260274</v>
      </c>
      <c r="P13" s="8">
        <f t="shared" si="6"/>
        <v>0.22956582879240642</v>
      </c>
      <c r="Q13" s="8">
        <f t="shared" si="7"/>
        <v>0.3430613499549594</v>
      </c>
      <c r="R13" s="8">
        <f t="shared" si="8"/>
        <v>0.11410894920271089</v>
      </c>
      <c r="S13" s="8">
        <v>0</v>
      </c>
      <c r="T13" s="8">
        <v>6.5552255486262326E-2</v>
      </c>
    </row>
    <row r="14" spans="1:23" x14ac:dyDescent="0.25">
      <c r="A14" s="1" t="s">
        <v>55</v>
      </c>
      <c r="B14" s="1">
        <v>3.566666666666666</v>
      </c>
      <c r="C14" s="1">
        <v>51.6</v>
      </c>
      <c r="D14" s="1">
        <v>17.940000000000005</v>
      </c>
      <c r="E14" s="1">
        <v>1011.6333333333333</v>
      </c>
      <c r="F14" s="1">
        <v>1.9366666666666665</v>
      </c>
      <c r="G14" s="1">
        <v>0.48399999999999999</v>
      </c>
      <c r="H14" s="1">
        <v>12.58</v>
      </c>
      <c r="I14" s="11" t="s">
        <v>75</v>
      </c>
      <c r="J14" s="8">
        <f t="shared" si="0"/>
        <v>0.18796706776440758</v>
      </c>
      <c r="K14" s="8">
        <f t="shared" si="1"/>
        <v>0.40232558139534969</v>
      </c>
      <c r="L14" s="8">
        <f t="shared" si="2"/>
        <v>0.15994186046511646</v>
      </c>
      <c r="M14" s="8">
        <f t="shared" si="3"/>
        <v>0.97890830089617098</v>
      </c>
      <c r="N14" s="8">
        <f t="shared" si="4"/>
        <v>0.43185078909612651</v>
      </c>
      <c r="O14" s="8">
        <f t="shared" si="5"/>
        <v>0.82876712328767121</v>
      </c>
      <c r="P14" s="8">
        <f t="shared" si="6"/>
        <v>7.5408683424151871E-2</v>
      </c>
      <c r="Q14" s="8">
        <f t="shared" si="7"/>
        <v>0.52719939197021248</v>
      </c>
      <c r="R14" s="8">
        <f t="shared" si="8"/>
        <v>0.11104960773846395</v>
      </c>
      <c r="S14" s="8">
        <v>0</v>
      </c>
      <c r="T14" s="8">
        <v>9.1054221063980118E-2</v>
      </c>
    </row>
    <row r="15" spans="1:23" x14ac:dyDescent="0.25">
      <c r="A15" s="1" t="s">
        <v>56</v>
      </c>
      <c r="B15" s="1">
        <v>24.936666666666671</v>
      </c>
      <c r="C15" s="1">
        <v>79.933333333333337</v>
      </c>
      <c r="D15" s="1">
        <v>21.883333333333333</v>
      </c>
      <c r="E15" s="1">
        <v>1005.4666666666667</v>
      </c>
      <c r="F15" s="1">
        <v>2.7966666666666664</v>
      </c>
      <c r="G15" s="1">
        <v>0.4</v>
      </c>
      <c r="H15" s="1">
        <v>92.78</v>
      </c>
      <c r="I15" s="10"/>
      <c r="J15" s="8">
        <f t="shared" si="0"/>
        <v>0.99999999999999889</v>
      </c>
      <c r="K15" s="8">
        <f t="shared" si="1"/>
        <v>0.8965116279069778</v>
      </c>
      <c r="L15" s="8">
        <f t="shared" si="2"/>
        <v>0.22872093023255827</v>
      </c>
      <c r="M15" s="8">
        <f t="shared" si="3"/>
        <v>0.96216167285235821</v>
      </c>
      <c r="N15" s="8">
        <f t="shared" si="4"/>
        <v>0.80200860832137799</v>
      </c>
      <c r="O15" s="8">
        <f t="shared" si="5"/>
        <v>0.68493150684931514</v>
      </c>
      <c r="P15" s="8">
        <f t="shared" si="6"/>
        <v>0.78027772895060643</v>
      </c>
      <c r="Q15" s="8">
        <f t="shared" si="7"/>
        <v>0.49655961753904976</v>
      </c>
      <c r="R15" s="8">
        <f t="shared" si="8"/>
        <v>0.11285019426786119</v>
      </c>
      <c r="S15" s="8">
        <v>0</v>
      </c>
      <c r="T15" s="8">
        <v>8.0233944051445127E-2</v>
      </c>
    </row>
    <row r="16" spans="1:23" x14ac:dyDescent="0.25">
      <c r="A16" s="1" t="s">
        <v>57</v>
      </c>
      <c r="B16" s="1">
        <v>11.073333333333332</v>
      </c>
      <c r="C16" s="1">
        <v>42.866666666666667</v>
      </c>
      <c r="D16" s="1">
        <v>14.623333333333338</v>
      </c>
      <c r="E16" s="1">
        <v>1007.5666666666667</v>
      </c>
      <c r="F16" s="1">
        <v>2.3233333333333328</v>
      </c>
      <c r="G16" s="1">
        <v>0.35699999999999998</v>
      </c>
      <c r="H16" s="1">
        <v>8</v>
      </c>
      <c r="I16" s="10"/>
      <c r="J16" s="8">
        <f t="shared" si="0"/>
        <v>0.47321089297023372</v>
      </c>
      <c r="K16" s="8">
        <f t="shared" si="1"/>
        <v>0.25000000000000072</v>
      </c>
      <c r="L16" s="8">
        <f t="shared" si="2"/>
        <v>0.10209302325581411</v>
      </c>
      <c r="M16" s="8">
        <f t="shared" si="3"/>
        <v>0.96786457861862962</v>
      </c>
      <c r="N16" s="8">
        <f t="shared" si="4"/>
        <v>0.59827833572453404</v>
      </c>
      <c r="O16" s="8">
        <f t="shared" si="5"/>
        <v>0.61130136986301375</v>
      </c>
      <c r="P16" s="8">
        <f t="shared" si="6"/>
        <v>3.5155563367902973E-2</v>
      </c>
      <c r="Q16" s="8">
        <f t="shared" si="7"/>
        <v>0.38976226426360738</v>
      </c>
      <c r="R16" s="8">
        <f t="shared" si="8"/>
        <v>0.11386860411768812</v>
      </c>
      <c r="S16" s="8">
        <v>0</v>
      </c>
      <c r="T16" s="8">
        <v>0.13688453116084695</v>
      </c>
    </row>
    <row r="17" spans="1:20" x14ac:dyDescent="0.25">
      <c r="A17" s="1" t="s">
        <v>58</v>
      </c>
      <c r="B17" s="1">
        <v>15.716666666666665</v>
      </c>
      <c r="C17" s="1">
        <v>79.533333333333331</v>
      </c>
      <c r="D17" s="1">
        <v>16.356666666666669</v>
      </c>
      <c r="E17" s="1">
        <v>1008.2666666666667</v>
      </c>
      <c r="F17" s="1">
        <v>1.3766666666666665</v>
      </c>
      <c r="G17" s="1">
        <v>0.28599999999999998</v>
      </c>
      <c r="H17" s="1">
        <v>100.57</v>
      </c>
      <c r="I17" s="10"/>
      <c r="J17" s="8">
        <f t="shared" si="0"/>
        <v>0.6496516782773899</v>
      </c>
      <c r="K17" s="8">
        <f t="shared" si="1"/>
        <v>0.88953488372093126</v>
      </c>
      <c r="L17" s="8">
        <f t="shared" si="2"/>
        <v>0.13232558139534897</v>
      </c>
      <c r="M17" s="8">
        <f t="shared" si="3"/>
        <v>0.96976554720738661</v>
      </c>
      <c r="N17" s="8">
        <f t="shared" si="4"/>
        <v>0.19081779053084638</v>
      </c>
      <c r="O17" s="8">
        <f t="shared" si="5"/>
        <v>0.48972602739726029</v>
      </c>
      <c r="P17" s="8">
        <f t="shared" si="6"/>
        <v>0.84874318860959741</v>
      </c>
      <c r="Q17" s="8">
        <f t="shared" si="7"/>
        <v>0.34015155072786701</v>
      </c>
      <c r="R17" s="8">
        <f t="shared" si="8"/>
        <v>0.11416021212794072</v>
      </c>
      <c r="S17" s="8">
        <v>0</v>
      </c>
      <c r="T17" s="8">
        <v>8.5700732364727292E-2</v>
      </c>
    </row>
    <row r="18" spans="1:20" x14ac:dyDescent="0.25">
      <c r="A18" s="1" t="s">
        <v>59</v>
      </c>
      <c r="B18" s="1">
        <v>13.256666666666666</v>
      </c>
      <c r="C18" s="1">
        <v>70.933333333333337</v>
      </c>
      <c r="D18" s="1">
        <v>9.2066666666666706</v>
      </c>
      <c r="E18" s="1">
        <v>1014.4333333333333</v>
      </c>
      <c r="F18" s="1">
        <v>1.6399999999999997</v>
      </c>
      <c r="G18" s="1">
        <v>0.28599999999999998</v>
      </c>
      <c r="H18" s="1">
        <v>88.71</v>
      </c>
      <c r="I18" s="10"/>
      <c r="J18" s="8">
        <f t="shared" si="0"/>
        <v>0.55617479417352689</v>
      </c>
      <c r="K18" s="8">
        <f t="shared" si="1"/>
        <v>0.73953488372093124</v>
      </c>
      <c r="L18" s="8">
        <f t="shared" si="2"/>
        <v>7.6162790697675217E-3</v>
      </c>
      <c r="M18" s="8">
        <f t="shared" si="3"/>
        <v>0.98651217525119927</v>
      </c>
      <c r="N18" s="8">
        <f t="shared" si="4"/>
        <v>0.30416068866571017</v>
      </c>
      <c r="O18" s="8">
        <f t="shared" si="5"/>
        <v>0.48972602739726029</v>
      </c>
      <c r="P18" s="8">
        <f t="shared" si="6"/>
        <v>0.74450694322376509</v>
      </c>
      <c r="Q18" s="8">
        <f t="shared" si="7"/>
        <v>0.28452038970463456</v>
      </c>
      <c r="R18" s="8">
        <f t="shared" si="8"/>
        <v>0.11657244391733643</v>
      </c>
      <c r="S18" s="8">
        <v>4.5569602518178804E-3</v>
      </c>
      <c r="T18" s="8">
        <v>0.11730037165048998</v>
      </c>
    </row>
    <row r="19" spans="1:20" x14ac:dyDescent="0.25">
      <c r="A19" s="1" t="s">
        <v>60</v>
      </c>
      <c r="B19" s="1">
        <v>11.4</v>
      </c>
      <c r="C19" s="1">
        <v>43</v>
      </c>
      <c r="D19" s="1">
        <v>16.8</v>
      </c>
      <c r="E19" s="1">
        <v>998.4</v>
      </c>
      <c r="F19" s="1">
        <v>2.4</v>
      </c>
      <c r="G19" s="1">
        <v>0</v>
      </c>
      <c r="H19" s="1">
        <v>26.28</v>
      </c>
      <c r="I19" s="10"/>
      <c r="J19" s="8">
        <f t="shared" si="0"/>
        <v>0.48562381253958148</v>
      </c>
      <c r="K19" s="8">
        <f t="shared" si="1"/>
        <v>0.25232558139534955</v>
      </c>
      <c r="L19" s="8">
        <f t="shared" si="2"/>
        <v>0.14005813953488383</v>
      </c>
      <c r="M19" s="8">
        <f t="shared" si="3"/>
        <v>0.94297094233728607</v>
      </c>
      <c r="N19" s="8">
        <f t="shared" si="4"/>
        <v>0.63127690100430467</v>
      </c>
      <c r="O19" s="8">
        <f t="shared" si="5"/>
        <v>0</v>
      </c>
      <c r="P19" s="8">
        <f t="shared" si="6"/>
        <v>0.19581648795921955</v>
      </c>
      <c r="Q19" s="8">
        <f t="shared" si="7"/>
        <v>7.1248196985053497E-2</v>
      </c>
      <c r="R19" s="8">
        <f t="shared" si="8"/>
        <v>0.17894328522483793</v>
      </c>
      <c r="S19" s="8">
        <v>0</v>
      </c>
      <c r="T19" s="8">
        <v>9.638373271534767E-2</v>
      </c>
    </row>
    <row r="20" spans="1:20" x14ac:dyDescent="0.25">
      <c r="A20" s="1" t="s">
        <v>61</v>
      </c>
      <c r="B20" s="1">
        <v>13.5</v>
      </c>
      <c r="C20" s="1">
        <v>81.766666666666666</v>
      </c>
      <c r="D20" s="1">
        <v>14.386666666666672</v>
      </c>
      <c r="E20" s="1">
        <v>1003.5</v>
      </c>
      <c r="F20" s="1">
        <v>2.276666666666666</v>
      </c>
      <c r="G20" s="1">
        <v>0.34899999999999998</v>
      </c>
      <c r="H20" s="1">
        <v>43.08</v>
      </c>
      <c r="I20" s="10"/>
      <c r="J20" s="8">
        <f t="shared" si="0"/>
        <v>0.56542115262824499</v>
      </c>
      <c r="K20" s="8">
        <f t="shared" si="1"/>
        <v>0.92848837209302426</v>
      </c>
      <c r="L20" s="8">
        <f t="shared" si="2"/>
        <v>9.7965116279069925E-2</v>
      </c>
      <c r="M20" s="8">
        <f t="shared" si="3"/>
        <v>0.95682085634108816</v>
      </c>
      <c r="N20" s="8">
        <f t="shared" si="4"/>
        <v>0.57819225251076056</v>
      </c>
      <c r="O20" s="8">
        <f t="shared" si="5"/>
        <v>0.5976027397260274</v>
      </c>
      <c r="P20" s="8">
        <f t="shared" si="6"/>
        <v>0.343469854104412</v>
      </c>
      <c r="Q20" s="8">
        <f t="shared" si="7"/>
        <v>0.38260805657084124</v>
      </c>
      <c r="R20" s="8">
        <f t="shared" si="8"/>
        <v>0.11385580438118809</v>
      </c>
      <c r="S20" s="8">
        <v>0</v>
      </c>
      <c r="T20" s="8">
        <v>0.11279023558874901</v>
      </c>
    </row>
    <row r="21" spans="1:20" x14ac:dyDescent="0.25">
      <c r="A21" s="1" t="s">
        <v>62</v>
      </c>
      <c r="B21" s="1">
        <v>11.943333333333333</v>
      </c>
      <c r="C21" s="1">
        <v>74.400000000000006</v>
      </c>
      <c r="D21" s="1">
        <v>12.610000000000005</v>
      </c>
      <c r="E21" s="1">
        <v>1012.2333333333333</v>
      </c>
      <c r="F21" s="1">
        <v>2.2566666666666668</v>
      </c>
      <c r="G21" s="1">
        <v>0.36499999999999999</v>
      </c>
      <c r="H21" s="1">
        <v>12.93</v>
      </c>
      <c r="I21" s="10"/>
      <c r="J21" s="8">
        <f t="shared" si="0"/>
        <v>0.5062697910069659</v>
      </c>
      <c r="K21" s="8">
        <f t="shared" si="1"/>
        <v>0.80000000000000104</v>
      </c>
      <c r="L21" s="8">
        <f t="shared" si="2"/>
        <v>6.6976744186046641E-2</v>
      </c>
      <c r="M21" s="8">
        <f t="shared" si="3"/>
        <v>0.98053770254367711</v>
      </c>
      <c r="N21" s="8">
        <f t="shared" si="4"/>
        <v>0.56958393113342953</v>
      </c>
      <c r="O21" s="8">
        <f t="shared" si="5"/>
        <v>0.625</v>
      </c>
      <c r="P21" s="8">
        <f t="shared" si="6"/>
        <v>7.8484795218843384E-2</v>
      </c>
      <c r="Q21" s="8">
        <f t="shared" si="7"/>
        <v>0.38297430715738334</v>
      </c>
      <c r="R21" s="8">
        <f t="shared" si="8"/>
        <v>0.11385620126003945</v>
      </c>
      <c r="S21" s="8">
        <v>0</v>
      </c>
      <c r="T21" s="8">
        <v>0.10440904132755398</v>
      </c>
    </row>
    <row r="22" spans="1:20" x14ac:dyDescent="0.25">
      <c r="A22" s="1" t="s">
        <v>63</v>
      </c>
      <c r="B22" s="1">
        <v>14.396666666666668</v>
      </c>
      <c r="C22" s="1">
        <v>80.233333333333334</v>
      </c>
      <c r="D22" s="1">
        <v>12.473333333333334</v>
      </c>
      <c r="E22" s="1">
        <v>1012.1666666666666</v>
      </c>
      <c r="F22" s="1">
        <v>1.1700000000000002</v>
      </c>
      <c r="G22" s="1">
        <v>0.35699999999999998</v>
      </c>
      <c r="H22" s="1">
        <v>65.42</v>
      </c>
      <c r="I22" s="10"/>
      <c r="J22" s="8">
        <f t="shared" si="0"/>
        <v>0.59949335022165862</v>
      </c>
      <c r="K22" s="8">
        <f t="shared" si="1"/>
        <v>0.90174418604651274</v>
      </c>
      <c r="L22" s="8">
        <f t="shared" si="2"/>
        <v>6.4593023255814022E-2</v>
      </c>
      <c r="M22" s="8">
        <f t="shared" si="3"/>
        <v>0.98035665791617632</v>
      </c>
      <c r="N22" s="8">
        <f t="shared" si="4"/>
        <v>0.10186513629842171</v>
      </c>
      <c r="O22" s="8">
        <f t="shared" si="5"/>
        <v>0.61130136986301375</v>
      </c>
      <c r="P22" s="8">
        <f t="shared" si="6"/>
        <v>0.53981367551415016</v>
      </c>
      <c r="Q22" s="8">
        <f t="shared" si="7"/>
        <v>0.37659141552891456</v>
      </c>
      <c r="R22" s="8">
        <f t="shared" si="8"/>
        <v>0.11385418138737372</v>
      </c>
      <c r="S22" s="8">
        <v>0</v>
      </c>
      <c r="T22" s="8">
        <v>0.15887733479433083</v>
      </c>
    </row>
    <row r="23" spans="1:20" x14ac:dyDescent="0.25">
      <c r="A23" s="1" t="s">
        <v>64</v>
      </c>
      <c r="B23" s="1">
        <v>12.746666666666668</v>
      </c>
      <c r="C23" s="1">
        <v>47.866666666666667</v>
      </c>
      <c r="D23" s="1">
        <v>13.616666666666669</v>
      </c>
      <c r="E23" s="1">
        <v>969.9666666666667</v>
      </c>
      <c r="F23" s="1">
        <v>1.9066666666666665</v>
      </c>
      <c r="G23" s="1">
        <v>0.3085</v>
      </c>
      <c r="H23" s="1">
        <v>9.75</v>
      </c>
      <c r="I23" s="10"/>
      <c r="J23" s="8">
        <f t="shared" si="0"/>
        <v>0.53679544015199432</v>
      </c>
      <c r="K23" s="8">
        <f t="shared" si="1"/>
        <v>0.33720930232558222</v>
      </c>
      <c r="L23" s="8">
        <f t="shared" si="2"/>
        <v>8.4534883720930334E-2</v>
      </c>
      <c r="M23" s="8">
        <f t="shared" si="3"/>
        <v>0.86575540870824663</v>
      </c>
      <c r="N23" s="8">
        <f t="shared" si="4"/>
        <v>0.41893830703012935</v>
      </c>
      <c r="O23" s="8">
        <f t="shared" si="5"/>
        <v>0.52825342465753422</v>
      </c>
      <c r="P23" s="8">
        <f t="shared" si="6"/>
        <v>5.0536122341360519E-2</v>
      </c>
      <c r="Q23" s="8">
        <f t="shared" si="7"/>
        <v>0.33817578697407935</v>
      </c>
      <c r="R23" s="8">
        <f t="shared" si="8"/>
        <v>0.11419833760853632</v>
      </c>
      <c r="S23" s="8">
        <v>0</v>
      </c>
      <c r="T23" s="8">
        <v>0.13514455663974675</v>
      </c>
    </row>
    <row r="24" spans="1:20" x14ac:dyDescent="0.25">
      <c r="A24" s="1" t="s">
        <v>65</v>
      </c>
      <c r="B24" s="1">
        <v>13.763333333333337</v>
      </c>
      <c r="C24" s="1">
        <v>72.86666666666666</v>
      </c>
      <c r="D24" s="1">
        <v>13.646666666666667</v>
      </c>
      <c r="E24" s="1">
        <v>952.1</v>
      </c>
      <c r="F24" s="1">
        <v>1.0866666666666667</v>
      </c>
      <c r="G24" s="1">
        <v>0.33400000000000002</v>
      </c>
      <c r="H24" s="1">
        <v>54.59</v>
      </c>
      <c r="I24" s="10"/>
      <c r="J24" s="8">
        <f t="shared" si="0"/>
        <v>0.57542748575047442</v>
      </c>
      <c r="K24" s="8">
        <f t="shared" si="1"/>
        <v>0.77325581395348919</v>
      </c>
      <c r="L24" s="8">
        <f t="shared" si="2"/>
        <v>8.5058139534883781E-2</v>
      </c>
      <c r="M24" s="8">
        <f t="shared" si="3"/>
        <v>0.81723544853806462</v>
      </c>
      <c r="N24" s="8">
        <f t="shared" si="4"/>
        <v>6.5997130559540693E-2</v>
      </c>
      <c r="O24" s="8">
        <f t="shared" si="5"/>
        <v>0.57191780821917815</v>
      </c>
      <c r="P24" s="8">
        <f t="shared" si="6"/>
        <v>0.44462998769555284</v>
      </c>
      <c r="Q24" s="8">
        <f t="shared" si="7"/>
        <v>0.36322479671098912</v>
      </c>
      <c r="R24" s="8">
        <f t="shared" si="8"/>
        <v>0.11389277105274981</v>
      </c>
      <c r="S24" s="8">
        <v>7.7430285763619095E-4</v>
      </c>
      <c r="T24" s="8">
        <v>9.8160318760981372E-2</v>
      </c>
    </row>
    <row r="25" spans="1:20" x14ac:dyDescent="0.25">
      <c r="A25" s="1" t="s">
        <v>66</v>
      </c>
      <c r="B25" s="1">
        <v>9.3033333333333346</v>
      </c>
      <c r="C25" s="1">
        <v>43.966666666666669</v>
      </c>
      <c r="D25" s="1">
        <v>19.356666666666669</v>
      </c>
      <c r="E25" s="1">
        <v>1018.3</v>
      </c>
      <c r="F25" s="1">
        <v>3.1366666666666658</v>
      </c>
      <c r="G25" s="1">
        <v>0.35699999999999998</v>
      </c>
      <c r="H25" s="1">
        <v>4.25</v>
      </c>
      <c r="I25" s="10"/>
      <c r="J25" s="8">
        <f t="shared" si="0"/>
        <v>0.405953134895503</v>
      </c>
      <c r="K25" s="8">
        <f t="shared" si="1"/>
        <v>0.2691860465116287</v>
      </c>
      <c r="L25" s="8">
        <f t="shared" si="2"/>
        <v>0.18465116279069782</v>
      </c>
      <c r="M25" s="8">
        <f t="shared" si="3"/>
        <v>0.9970127636462387</v>
      </c>
      <c r="N25" s="8">
        <f t="shared" si="4"/>
        <v>0.94835007173601216</v>
      </c>
      <c r="O25" s="8">
        <f t="shared" si="5"/>
        <v>0.61130136986301375</v>
      </c>
      <c r="P25" s="8">
        <f t="shared" si="6"/>
        <v>2.1972227104939358E-3</v>
      </c>
      <c r="Q25" s="8">
        <f t="shared" si="7"/>
        <v>0.42361511013139036</v>
      </c>
      <c r="R25" s="8">
        <f t="shared" si="8"/>
        <v>0.11397246360799795</v>
      </c>
      <c r="S25" s="8">
        <v>0</v>
      </c>
      <c r="T25" s="8">
        <v>6.6154467150432522E-2</v>
      </c>
    </row>
    <row r="26" spans="1:20" x14ac:dyDescent="0.25">
      <c r="A26" s="1" t="s">
        <v>67</v>
      </c>
      <c r="B26" s="1">
        <v>9.0033333333333321</v>
      </c>
      <c r="C26" s="1">
        <v>38.56666666666667</v>
      </c>
      <c r="D26" s="1">
        <v>19.120000000000005</v>
      </c>
      <c r="E26" s="1">
        <v>1014.8333333333334</v>
      </c>
      <c r="F26" s="1">
        <v>2.0900000000000003</v>
      </c>
      <c r="G26" s="1">
        <v>0.52400000000000002</v>
      </c>
      <c r="H26" s="1">
        <v>28.47</v>
      </c>
      <c r="I26" s="10"/>
      <c r="J26" s="8">
        <f t="shared" si="0"/>
        <v>0.39455351488283674</v>
      </c>
      <c r="K26" s="8">
        <f t="shared" si="1"/>
        <v>0.17500000000000074</v>
      </c>
      <c r="L26" s="8">
        <f t="shared" si="2"/>
        <v>0.18052325581395368</v>
      </c>
      <c r="M26" s="8">
        <f t="shared" si="3"/>
        <v>0.9875984430162037</v>
      </c>
      <c r="N26" s="8">
        <f t="shared" si="4"/>
        <v>0.49784791965566766</v>
      </c>
      <c r="O26" s="8">
        <f t="shared" si="5"/>
        <v>0.89726027397260288</v>
      </c>
      <c r="P26" s="8">
        <f t="shared" si="6"/>
        <v>0.21506415890314642</v>
      </c>
      <c r="Q26" s="8">
        <f t="shared" si="7"/>
        <v>0.57832869478149485</v>
      </c>
      <c r="R26" s="8">
        <f t="shared" si="8"/>
        <v>0.10513619283548176</v>
      </c>
      <c r="S26" s="8">
        <v>7.1193308382352782E-3</v>
      </c>
      <c r="T26" s="8">
        <v>7.2445613742629408E-2</v>
      </c>
    </row>
    <row r="27" spans="1:20" x14ac:dyDescent="0.25">
      <c r="A27" s="1" t="s">
        <v>68</v>
      </c>
      <c r="B27" s="1">
        <v>12.440000000000001</v>
      </c>
      <c r="C27" s="1">
        <v>67.13333333333334</v>
      </c>
      <c r="D27" s="1">
        <v>12.413333333333334</v>
      </c>
      <c r="E27" s="1">
        <v>1015.2</v>
      </c>
      <c r="F27" s="1">
        <v>2.33</v>
      </c>
      <c r="G27" s="1">
        <v>0.372</v>
      </c>
      <c r="H27" s="1">
        <v>17.29</v>
      </c>
      <c r="I27" s="10"/>
      <c r="J27" s="8">
        <f t="shared" si="0"/>
        <v>0.52514249525015766</v>
      </c>
      <c r="K27" s="8">
        <f t="shared" si="1"/>
        <v>0.67325581395348943</v>
      </c>
      <c r="L27" s="8">
        <f t="shared" si="2"/>
        <v>6.3546511627907032E-2</v>
      </c>
      <c r="M27" s="8">
        <f t="shared" si="3"/>
        <v>0.98859418846745739</v>
      </c>
      <c r="N27" s="8">
        <f t="shared" si="4"/>
        <v>0.60114777618364479</v>
      </c>
      <c r="O27" s="8">
        <f t="shared" si="5"/>
        <v>0.63698630136986301</v>
      </c>
      <c r="P27" s="8">
        <f t="shared" si="6"/>
        <v>0.11680435928985761</v>
      </c>
      <c r="Q27" s="8">
        <f t="shared" si="7"/>
        <v>0.38850840665809305</v>
      </c>
      <c r="R27" s="8">
        <f t="shared" si="8"/>
        <v>0.11386566518487604</v>
      </c>
      <c r="S27" s="8">
        <v>0</v>
      </c>
      <c r="T27" s="8">
        <v>0.10473033700052779</v>
      </c>
    </row>
    <row r="28" spans="1:20" x14ac:dyDescent="0.25">
      <c r="A28" s="1" t="s">
        <v>69</v>
      </c>
      <c r="B28" s="1">
        <v>13.300000000000002</v>
      </c>
      <c r="C28" s="1">
        <v>76.7</v>
      </c>
      <c r="D28" s="1">
        <v>9.2466666666666679</v>
      </c>
      <c r="E28" s="1">
        <v>1015.6333333333333</v>
      </c>
      <c r="F28" s="1">
        <v>1.4100000000000001</v>
      </c>
      <c r="G28" s="1">
        <v>0.38100000000000001</v>
      </c>
      <c r="H28" s="1">
        <v>30.79</v>
      </c>
      <c r="I28" s="10"/>
      <c r="J28" s="8">
        <f t="shared" si="0"/>
        <v>0.55782140595313434</v>
      </c>
      <c r="K28" s="8">
        <f t="shared" si="1"/>
        <v>0.84011627906976849</v>
      </c>
      <c r="L28" s="8">
        <f t="shared" si="2"/>
        <v>8.3139534883721264E-3</v>
      </c>
      <c r="M28" s="8">
        <f t="shared" si="3"/>
        <v>0.98977097854621165</v>
      </c>
      <c r="N28" s="8">
        <f t="shared" si="4"/>
        <v>0.20516499282639891</v>
      </c>
      <c r="O28" s="8">
        <f t="shared" si="5"/>
        <v>0.6523972602739726</v>
      </c>
      <c r="P28" s="8">
        <f t="shared" si="6"/>
        <v>0.23545438565653012</v>
      </c>
      <c r="Q28" s="8">
        <f t="shared" si="7"/>
        <v>0.37402407086324252</v>
      </c>
      <c r="R28" s="8">
        <f t="shared" si="8"/>
        <v>0.11385665196223949</v>
      </c>
      <c r="S28" s="8">
        <v>9.9096704087277168E-4</v>
      </c>
      <c r="T28" s="8">
        <v>0.1447023923679687</v>
      </c>
    </row>
    <row r="29" spans="1:20" x14ac:dyDescent="0.25">
      <c r="A29" s="1" t="s">
        <v>70</v>
      </c>
      <c r="B29" s="1">
        <v>12.979999999999997</v>
      </c>
      <c r="C29" s="1">
        <v>48.93333333333333</v>
      </c>
      <c r="D29" s="1">
        <v>15.263333333333337</v>
      </c>
      <c r="E29" s="1">
        <v>1005.7666666666667</v>
      </c>
      <c r="F29" s="1">
        <v>1.7499999999999998</v>
      </c>
      <c r="G29" s="1">
        <v>0.41799999999999998</v>
      </c>
      <c r="H29" s="1">
        <v>14.38</v>
      </c>
      <c r="I29" s="10"/>
      <c r="J29" s="8">
        <f t="shared" si="0"/>
        <v>0.54566181127295676</v>
      </c>
      <c r="K29" s="8">
        <f t="shared" si="1"/>
        <v>0.35581395348837286</v>
      </c>
      <c r="L29" s="8">
        <f t="shared" si="2"/>
        <v>0.11325581395348851</v>
      </c>
      <c r="M29" s="8">
        <f t="shared" si="3"/>
        <v>0.96297637367611111</v>
      </c>
      <c r="N29" s="8">
        <f t="shared" si="4"/>
        <v>0.35150645624103311</v>
      </c>
      <c r="O29" s="8">
        <f t="shared" si="5"/>
        <v>0.71575342465753422</v>
      </c>
      <c r="P29" s="8">
        <f t="shared" si="6"/>
        <v>9.1228686939708217E-2</v>
      </c>
      <c r="Q29" s="8">
        <f t="shared" si="7"/>
        <v>0.45347287064812553</v>
      </c>
      <c r="R29" s="8">
        <f t="shared" si="8"/>
        <v>0.11388209279989536</v>
      </c>
      <c r="S29" s="8">
        <v>3.5385704175513094E-4</v>
      </c>
      <c r="T29" s="8">
        <v>0.1468265163838382</v>
      </c>
    </row>
    <row r="30" spans="1:20" x14ac:dyDescent="0.25">
      <c r="A30" s="1" t="s">
        <v>71</v>
      </c>
      <c r="B30" s="1">
        <v>20.260000000000002</v>
      </c>
      <c r="C30" s="1">
        <v>82.566666666666663</v>
      </c>
      <c r="D30" s="1">
        <v>15.58</v>
      </c>
      <c r="E30" s="1">
        <v>1007.3333333333334</v>
      </c>
      <c r="F30" s="1">
        <v>1.8166666666666664</v>
      </c>
      <c r="G30" s="1">
        <v>0.28599999999999998</v>
      </c>
      <c r="H30" s="1">
        <v>88.93</v>
      </c>
      <c r="I30" s="10"/>
      <c r="J30" s="8">
        <f t="shared" si="0"/>
        <v>0.82229259024699075</v>
      </c>
      <c r="K30" s="8">
        <f t="shared" si="1"/>
        <v>0.94244186046511724</v>
      </c>
      <c r="L30" s="8">
        <f t="shared" si="2"/>
        <v>0.11877906976744194</v>
      </c>
      <c r="M30" s="8">
        <f t="shared" si="3"/>
        <v>0.96723092242237729</v>
      </c>
      <c r="N30" s="8">
        <f t="shared" si="4"/>
        <v>0.38020086083213789</v>
      </c>
      <c r="O30" s="8">
        <f t="shared" si="5"/>
        <v>0.48972602739726029</v>
      </c>
      <c r="P30" s="8">
        <f t="shared" si="6"/>
        <v>0.74644049920899991</v>
      </c>
      <c r="Q30" s="8">
        <f t="shared" si="7"/>
        <v>0.33831996797380032</v>
      </c>
      <c r="R30" s="8">
        <f t="shared" si="8"/>
        <v>0.11419546239941519</v>
      </c>
      <c r="S30" s="8">
        <v>1.274428666277169E-3</v>
      </c>
      <c r="T30" s="8">
        <v>0.13175842873585547</v>
      </c>
    </row>
    <row r="31" spans="1:20" x14ac:dyDescent="0.25">
      <c r="A31" s="1" t="s">
        <v>72</v>
      </c>
      <c r="B31" s="1">
        <v>12.280000000000003</v>
      </c>
      <c r="C31" s="1">
        <v>68.766666666666666</v>
      </c>
      <c r="D31" s="1">
        <v>21.553333333333335</v>
      </c>
      <c r="E31" s="1">
        <v>1019.4</v>
      </c>
      <c r="F31" s="1">
        <v>2.2799999999999998</v>
      </c>
      <c r="G31" s="1">
        <v>0.38100000000000001</v>
      </c>
      <c r="H31" s="1">
        <v>34.61</v>
      </c>
      <c r="I31" s="10"/>
      <c r="J31" s="8">
        <f t="shared" si="0"/>
        <v>0.5190626979100692</v>
      </c>
      <c r="K31" s="8">
        <f t="shared" si="1"/>
        <v>0.70174418604651256</v>
      </c>
      <c r="L31" s="8">
        <f t="shared" si="2"/>
        <v>0.22296511627906992</v>
      </c>
      <c r="M31" s="8">
        <f t="shared" si="3"/>
        <v>1</v>
      </c>
      <c r="N31" s="8">
        <f t="shared" si="4"/>
        <v>0.57962697274031605</v>
      </c>
      <c r="O31" s="8">
        <f t="shared" si="5"/>
        <v>0.6523972602739726</v>
      </c>
      <c r="P31" s="8">
        <f t="shared" si="6"/>
        <v>0.26902794867287749</v>
      </c>
      <c r="Q31" s="8">
        <f t="shared" si="7"/>
        <v>0.46517730294508414</v>
      </c>
      <c r="R31" s="8">
        <f t="shared" si="8"/>
        <v>0.11373446207359511</v>
      </c>
      <c r="S31" s="8">
        <v>3.8397593103011631E-3</v>
      </c>
      <c r="T31" s="8">
        <v>5.3629496375892816E-2</v>
      </c>
    </row>
    <row r="32" spans="1:20" x14ac:dyDescent="0.25">
      <c r="A32" s="1" t="s">
        <v>73</v>
      </c>
      <c r="B32" s="1">
        <v>16.156666666666663</v>
      </c>
      <c r="C32" s="1">
        <v>71.233333333333334</v>
      </c>
      <c r="D32" s="1">
        <v>8.77</v>
      </c>
      <c r="E32" s="1">
        <v>984.5333333333333</v>
      </c>
      <c r="F32" s="1">
        <v>0.93333333333333357</v>
      </c>
      <c r="G32" s="1">
        <v>0.28599999999999998</v>
      </c>
      <c r="H32" s="1">
        <v>70.56</v>
      </c>
      <c r="I32" s="10"/>
      <c r="J32" s="8">
        <f t="shared" si="0"/>
        <v>0.66637112096263362</v>
      </c>
      <c r="K32" s="8">
        <f t="shared" si="1"/>
        <v>0.74476744186046606</v>
      </c>
      <c r="L32" s="8">
        <f t="shared" si="2"/>
        <v>0</v>
      </c>
      <c r="M32" s="8">
        <f t="shared" si="3"/>
        <v>0.90531365981714484</v>
      </c>
      <c r="N32" s="8">
        <f t="shared" si="4"/>
        <v>-1.9114313192972593E-16</v>
      </c>
      <c r="O32" s="8">
        <f t="shared" si="5"/>
        <v>0.48972602739726029</v>
      </c>
      <c r="P32" s="8">
        <f t="shared" si="6"/>
        <v>0.58498857444190544</v>
      </c>
      <c r="Q32" s="8">
        <f t="shared" si="7"/>
        <v>0.28379297738403286</v>
      </c>
      <c r="R32" s="8">
        <f t="shared" si="8"/>
        <v>0.11662636289382525</v>
      </c>
      <c r="S32" s="8">
        <v>0</v>
      </c>
      <c r="T32" s="8">
        <v>9.6140113668834876E-2</v>
      </c>
    </row>
    <row r="33" spans="10:20" x14ac:dyDescent="0.25">
      <c r="Q33" s="7" t="s">
        <v>86</v>
      </c>
    </row>
    <row r="34" spans="10:20" x14ac:dyDescent="0.25">
      <c r="Q34" s="8">
        <f>0.00000036668009*J2+0.00000006744507*K2+0.16375973173246*L2+0.00000007319181*M2+0.66762979040147*N2+0.00000322144685*O2+0.16860678059702*P2</f>
        <v>0.2958547361510615</v>
      </c>
      <c r="R34" s="8">
        <f>-1.019*Q34^3+1.625*Q34^2-0.8444*Q34+0.1534</f>
        <v>1.9428351562428087E-2</v>
      </c>
      <c r="S34" s="8">
        <v>0</v>
      </c>
      <c r="T34" s="8">
        <v>0</v>
      </c>
    </row>
    <row r="35" spans="10:20" x14ac:dyDescent="0.25">
      <c r="J35" s="14"/>
      <c r="K35" s="15"/>
      <c r="L35" s="14"/>
      <c r="M35" s="15"/>
      <c r="N35" s="15"/>
      <c r="O35" s="14"/>
      <c r="Q35" s="8">
        <f t="shared" ref="Q35:Q64" si="9">0.00000036668009*J3+0.00000006744507*K3+0.16375973173246*L3+0.00000007319181*M3+0.66762979040147*N3+0.00000322144685*O3+0.16860678059702*P3</f>
        <v>0.73174134532001034</v>
      </c>
      <c r="R35" s="8">
        <f t="shared" ref="R35:R64" si="10">-1.019*Q35^3+1.625*Q35^2-0.8444*Q35+0.1534</f>
        <v>6.3644993398226657E-3</v>
      </c>
      <c r="S35" s="8">
        <v>0</v>
      </c>
      <c r="T35" s="8">
        <v>0</v>
      </c>
    </row>
    <row r="36" spans="10:20" x14ac:dyDescent="0.25">
      <c r="Q36" s="8">
        <f t="shared" si="9"/>
        <v>0.56747807947465911</v>
      </c>
      <c r="R36" s="8">
        <f t="shared" si="10"/>
        <v>1.1304574155447972E-2</v>
      </c>
      <c r="S36" s="8">
        <v>0</v>
      </c>
      <c r="T36" s="8">
        <v>6.1403508771929828E-2</v>
      </c>
    </row>
    <row r="37" spans="10:20" x14ac:dyDescent="0.25">
      <c r="Q37" s="8">
        <f t="shared" si="9"/>
        <v>0.19128951426258908</v>
      </c>
      <c r="R37" s="8">
        <f t="shared" si="10"/>
        <v>4.4204014495662899E-2</v>
      </c>
      <c r="S37" s="8">
        <v>0</v>
      </c>
      <c r="T37" s="8">
        <v>0</v>
      </c>
    </row>
    <row r="38" spans="10:20" x14ac:dyDescent="0.25">
      <c r="Q38" s="8">
        <f t="shared" si="9"/>
        <v>0.17300759181862729</v>
      </c>
      <c r="R38" s="8">
        <f t="shared" si="10"/>
        <v>5.0674494810645759E-2</v>
      </c>
      <c r="S38" s="8">
        <v>0</v>
      </c>
      <c r="T38" s="8">
        <v>0</v>
      </c>
    </row>
    <row r="39" spans="10:20" x14ac:dyDescent="0.25">
      <c r="Q39" s="8">
        <f t="shared" si="9"/>
        <v>0.19780109033210197</v>
      </c>
      <c r="R39" s="8">
        <f t="shared" si="10"/>
        <v>4.20692625103158E-2</v>
      </c>
      <c r="S39" s="8">
        <v>0</v>
      </c>
      <c r="T39" s="8">
        <v>2.6315789473684209E-2</v>
      </c>
    </row>
    <row r="40" spans="10:20" x14ac:dyDescent="0.25">
      <c r="Q40" s="8">
        <f t="shared" si="9"/>
        <v>0.5096290104159289</v>
      </c>
      <c r="R40" s="8">
        <f t="shared" si="10"/>
        <v>1.0240471848111304E-2</v>
      </c>
      <c r="S40" s="8">
        <v>0</v>
      </c>
      <c r="T40" s="8">
        <v>0</v>
      </c>
    </row>
    <row r="41" spans="10:20" x14ac:dyDescent="0.25">
      <c r="Q41" s="8">
        <f t="shared" si="9"/>
        <v>0.66654533596247734</v>
      </c>
      <c r="R41" s="8">
        <f t="shared" si="10"/>
        <v>1.0767373322584844E-2</v>
      </c>
      <c r="S41" s="8">
        <v>0</v>
      </c>
      <c r="T41" s="8">
        <v>0</v>
      </c>
    </row>
    <row r="42" spans="10:20" x14ac:dyDescent="0.25">
      <c r="Q42" s="8">
        <f t="shared" si="9"/>
        <v>0.62709129739001368</v>
      </c>
      <c r="R42" s="8">
        <f t="shared" si="10"/>
        <v>1.1619822751831183E-2</v>
      </c>
      <c r="S42" s="8">
        <v>0</v>
      </c>
      <c r="T42" s="8">
        <v>0</v>
      </c>
    </row>
    <row r="43" spans="10:20" x14ac:dyDescent="0.25">
      <c r="Q43" s="8">
        <f t="shared" si="9"/>
        <v>0.55915633977863799</v>
      </c>
      <c r="R43" s="8">
        <f t="shared" si="10"/>
        <v>1.1168955964977939E-2</v>
      </c>
      <c r="S43" s="8">
        <v>0</v>
      </c>
      <c r="T43" s="8">
        <v>0</v>
      </c>
    </row>
    <row r="44" spans="10:20" x14ac:dyDescent="0.25">
      <c r="Q44" s="8">
        <f t="shared" si="9"/>
        <v>0.50474631748576804</v>
      </c>
      <c r="R44" s="8">
        <f t="shared" si="10"/>
        <v>1.0154667243164689E-2</v>
      </c>
      <c r="S44" s="8">
        <v>0</v>
      </c>
      <c r="T44" s="8">
        <v>0</v>
      </c>
    </row>
    <row r="45" spans="10:20" x14ac:dyDescent="0.25">
      <c r="Q45" s="8">
        <f t="shared" si="9"/>
        <v>0.27076883242019245</v>
      </c>
      <c r="R45" s="8">
        <f t="shared" si="10"/>
        <v>2.3672105162464568E-2</v>
      </c>
      <c r="S45" s="8">
        <v>0</v>
      </c>
      <c r="T45" s="8">
        <v>0</v>
      </c>
    </row>
    <row r="46" spans="10:20" x14ac:dyDescent="0.25">
      <c r="Q46" s="8">
        <f t="shared" si="9"/>
        <v>0.32722574084868788</v>
      </c>
      <c r="R46" s="8">
        <f t="shared" si="10"/>
        <v>1.538622388382585E-2</v>
      </c>
      <c r="S46" s="8">
        <v>0</v>
      </c>
      <c r="T46" s="8">
        <v>0</v>
      </c>
    </row>
    <row r="47" spans="10:20" x14ac:dyDescent="0.25">
      <c r="Q47" s="8">
        <f t="shared" si="9"/>
        <v>0.70446293713835373</v>
      </c>
      <c r="R47" s="8">
        <f t="shared" si="10"/>
        <v>8.742164182315354E-3</v>
      </c>
      <c r="S47" s="8">
        <v>0</v>
      </c>
      <c r="T47" s="8">
        <v>0</v>
      </c>
    </row>
    <row r="48" spans="10:20" x14ac:dyDescent="0.25">
      <c r="Q48" s="8">
        <f t="shared" si="9"/>
        <v>0.42207686283408852</v>
      </c>
      <c r="R48" s="8">
        <f t="shared" si="10"/>
        <v>9.8690465250398374E-3</v>
      </c>
      <c r="S48" s="8">
        <v>0</v>
      </c>
      <c r="T48" s="8">
        <v>0</v>
      </c>
    </row>
    <row r="49" spans="17:20" x14ac:dyDescent="0.25">
      <c r="Q49" s="8">
        <f t="shared" si="9"/>
        <v>0.2921710466070806</v>
      </c>
      <c r="R49" s="8">
        <f t="shared" si="10"/>
        <v>1.9992396576059085E-2</v>
      </c>
      <c r="S49" s="8">
        <v>0</v>
      </c>
      <c r="T49" s="8">
        <v>0</v>
      </c>
    </row>
    <row r="50" spans="17:20" x14ac:dyDescent="0.25">
      <c r="Q50" s="8">
        <f t="shared" si="9"/>
        <v>0.32984479911579251</v>
      </c>
      <c r="R50" s="8">
        <f t="shared" si="10"/>
        <v>1.5106978031803081E-2</v>
      </c>
      <c r="S50" s="8">
        <v>0</v>
      </c>
      <c r="T50" s="8">
        <v>0</v>
      </c>
    </row>
    <row r="51" spans="17:20" x14ac:dyDescent="0.25">
      <c r="Q51" s="8">
        <f t="shared" si="9"/>
        <v>0.47741140018704242</v>
      </c>
      <c r="R51" s="8">
        <f t="shared" si="10"/>
        <v>9.7666597254094933E-3</v>
      </c>
      <c r="S51" s="8">
        <v>0</v>
      </c>
      <c r="T51" s="8">
        <v>0</v>
      </c>
    </row>
    <row r="52" spans="17:20" x14ac:dyDescent="0.25">
      <c r="Q52" s="8">
        <f t="shared" si="9"/>
        <v>0.45997472497674186</v>
      </c>
      <c r="R52" s="8">
        <f t="shared" si="10"/>
        <v>9.6405216415220707E-3</v>
      </c>
      <c r="S52" s="8">
        <v>0</v>
      </c>
      <c r="T52" s="8">
        <v>2.6315789473684209E-2</v>
      </c>
    </row>
    <row r="53" spans="17:20" x14ac:dyDescent="0.25">
      <c r="Q53" s="8">
        <f t="shared" si="9"/>
        <v>0.404474687633262</v>
      </c>
      <c r="R53" s="8">
        <f t="shared" si="10"/>
        <v>1.0281970354294484E-2</v>
      </c>
      <c r="S53" s="8">
        <v>0</v>
      </c>
      <c r="T53" s="8">
        <v>0</v>
      </c>
    </row>
    <row r="54" spans="17:20" x14ac:dyDescent="0.25">
      <c r="Q54" s="8">
        <f t="shared" si="9"/>
        <v>0.16960450337640431</v>
      </c>
      <c r="R54" s="8">
        <f t="shared" si="10"/>
        <v>5.1958712476233931E-2</v>
      </c>
      <c r="S54" s="8">
        <v>0</v>
      </c>
      <c r="T54" s="8">
        <v>0</v>
      </c>
    </row>
    <row r="55" spans="17:20" x14ac:dyDescent="0.25">
      <c r="Q55" s="8">
        <f t="shared" si="9"/>
        <v>0.3020618215675217</v>
      </c>
      <c r="R55" s="8">
        <f t="shared" si="10"/>
        <v>1.8522005356762045E-2</v>
      </c>
      <c r="S55" s="8">
        <v>8.3333333333333329E-2</v>
      </c>
      <c r="T55" s="8">
        <v>0</v>
      </c>
    </row>
    <row r="56" spans="17:20" x14ac:dyDescent="0.25">
      <c r="Q56" s="8">
        <f t="shared" si="9"/>
        <v>0.13296054470455729</v>
      </c>
      <c r="R56" s="8">
        <f>-1.019*Q56^3+1.625*Q56^2-0.8444*Q56+0.1534</f>
        <v>6.7460484849689306E-2</v>
      </c>
      <c r="S56" s="8">
        <v>0</v>
      </c>
      <c r="T56" s="8">
        <v>0.12280701754385963</v>
      </c>
    </row>
    <row r="57" spans="17:20" x14ac:dyDescent="0.25">
      <c r="Q57" s="8">
        <f t="shared" si="9"/>
        <v>0.66375786040874041</v>
      </c>
      <c r="R57" s="8">
        <f t="shared" si="10"/>
        <v>1.0865374133695621E-2</v>
      </c>
      <c r="S57" s="8">
        <v>0</v>
      </c>
      <c r="T57" s="8">
        <v>3.9473684210526314E-2</v>
      </c>
    </row>
    <row r="58" spans="17:20" x14ac:dyDescent="0.25">
      <c r="Q58" s="8">
        <f t="shared" si="9"/>
        <v>0.39820493688775643</v>
      </c>
      <c r="R58" s="8">
        <f t="shared" si="10"/>
        <v>1.0485472399150347E-2</v>
      </c>
      <c r="S58" s="8">
        <v>0</v>
      </c>
      <c r="T58" s="8">
        <v>6.9110275689223052E-2</v>
      </c>
    </row>
    <row r="59" spans="17:20" x14ac:dyDescent="0.25">
      <c r="Q59" s="8">
        <f t="shared" si="9"/>
        <v>0.43144689283167176</v>
      </c>
      <c r="R59" s="8">
        <f t="shared" si="10"/>
        <v>9.7359496576906734E-3</v>
      </c>
      <c r="S59" s="8">
        <v>0</v>
      </c>
      <c r="T59" s="8">
        <v>0</v>
      </c>
    </row>
    <row r="60" spans="17:20" x14ac:dyDescent="0.25">
      <c r="Q60" s="8">
        <f t="shared" si="9"/>
        <v>0.17803739320422951</v>
      </c>
      <c r="R60" s="8">
        <f t="shared" si="10"/>
        <v>4.8822829539721502E-2</v>
      </c>
      <c r="S60" s="8">
        <v>7.0375027627546903E-3</v>
      </c>
      <c r="T60" s="8">
        <v>0.13485063663881891</v>
      </c>
    </row>
    <row r="61" spans="17:20" x14ac:dyDescent="0.25">
      <c r="Q61" s="8">
        <f t="shared" si="9"/>
        <v>0.26860729894294477</v>
      </c>
      <c r="R61" s="8">
        <f t="shared" si="10"/>
        <v>2.4083349096059359E-2</v>
      </c>
      <c r="S61" s="8">
        <v>0</v>
      </c>
      <c r="T61" s="8">
        <v>0</v>
      </c>
    </row>
    <row r="62" spans="17:20" x14ac:dyDescent="0.25">
      <c r="Q62" s="8">
        <f t="shared" si="9"/>
        <v>0.39914159260835658</v>
      </c>
      <c r="R62" s="8">
        <f t="shared" si="10"/>
        <v>1.0453070826713928E-2</v>
      </c>
      <c r="S62" s="8">
        <v>0</v>
      </c>
      <c r="T62" s="8">
        <v>0</v>
      </c>
    </row>
    <row r="63" spans="17:20" x14ac:dyDescent="0.25">
      <c r="Q63" s="8">
        <f t="shared" si="9"/>
        <v>0.46885129077961879</v>
      </c>
      <c r="R63" s="8">
        <f t="shared" si="10"/>
        <v>9.6901429681518214E-3</v>
      </c>
      <c r="S63" s="8">
        <v>0</v>
      </c>
      <c r="T63" s="8">
        <v>3.9473684210526314E-2</v>
      </c>
    </row>
    <row r="64" spans="17:20" x14ac:dyDescent="0.25">
      <c r="Q64" s="8">
        <f t="shared" si="9"/>
        <v>9.8634978686518285E-2</v>
      </c>
      <c r="R64" s="8">
        <f t="shared" si="10"/>
        <v>8.4944181593029439E-2</v>
      </c>
      <c r="S64" s="8">
        <v>0</v>
      </c>
      <c r="T64" s="8">
        <v>6.2280701754385964E-2</v>
      </c>
    </row>
    <row r="65" spans="17:20" x14ac:dyDescent="0.25">
      <c r="Q65" s="7" t="s">
        <v>87</v>
      </c>
    </row>
    <row r="66" spans="17:20" x14ac:dyDescent="0.25">
      <c r="Q66" s="8">
        <f>0.06608278077264*J2+0.4723452746895*K2+0.00000243825651*L2+0.34167963305869*M2+0.00000008765366*N2+0.11844665975997*O2+0.0014431267992*P2</f>
        <v>0.12222974752012086</v>
      </c>
      <c r="R66" s="8">
        <f>0.235*Q66-0.02306</f>
        <v>5.6639906672284017E-3</v>
      </c>
      <c r="S66" s="8">
        <v>0</v>
      </c>
      <c r="T66" s="8">
        <v>0</v>
      </c>
    </row>
    <row r="67" spans="17:20" x14ac:dyDescent="0.25">
      <c r="Q67" s="8">
        <f t="shared" ref="Q67:Q96" si="11">0.06608278077264*J3+0.4723452746895*K3+0.00000243825651*L3+0.34167963305869*M3+0.00000008765366*N3+0.11844665975997*O3+0.0014431267992*P3</f>
        <v>0.40739755289707619</v>
      </c>
      <c r="R67" s="8">
        <f t="shared" ref="R67:R96" si="12">0.235*Q67-0.02306</f>
        <v>7.2678424930812904E-2</v>
      </c>
      <c r="S67" s="8">
        <v>3.425925925925926E-2</v>
      </c>
      <c r="T67" s="8">
        <v>2.6315789473684209E-2</v>
      </c>
    </row>
    <row r="68" spans="17:20" x14ac:dyDescent="0.25">
      <c r="Q68" s="8">
        <f t="shared" si="11"/>
        <v>3.0993486638116283</v>
      </c>
      <c r="R68" s="8">
        <f t="shared" si="12"/>
        <v>0.70528693599573267</v>
      </c>
      <c r="S68" s="8">
        <v>2.105987740649224E-2</v>
      </c>
      <c r="T68" s="8">
        <v>0.13855431911267588</v>
      </c>
    </row>
    <row r="69" spans="17:20" x14ac:dyDescent="0.25">
      <c r="Q69" s="8">
        <f t="shared" si="11"/>
        <v>0.52779321832449722</v>
      </c>
      <c r="R69" s="8">
        <f t="shared" si="12"/>
        <v>0.10097140630625684</v>
      </c>
      <c r="S69" s="8">
        <v>1.1297182349813929E-2</v>
      </c>
      <c r="T69" s="8">
        <v>7.3243700314133742E-2</v>
      </c>
    </row>
    <row r="70" spans="17:20" x14ac:dyDescent="0.25">
      <c r="Q70" s="8">
        <f t="shared" si="11"/>
        <v>0.31843202550434868</v>
      </c>
      <c r="R70" s="8">
        <f t="shared" si="12"/>
        <v>5.1771525993521944E-2</v>
      </c>
      <c r="S70" s="8">
        <v>6.6935107376283852E-3</v>
      </c>
      <c r="T70" s="8">
        <v>0.1349511361126606</v>
      </c>
    </row>
    <row r="71" spans="17:20" x14ac:dyDescent="0.25">
      <c r="Q71" s="8">
        <f t="shared" si="11"/>
        <v>0.36256381410925403</v>
      </c>
      <c r="R71" s="8">
        <f t="shared" si="12"/>
        <v>6.21424963156747E-2</v>
      </c>
      <c r="S71" s="8">
        <v>3.4196127946127947E-3</v>
      </c>
      <c r="T71" s="8">
        <v>8.8481842026314039E-2</v>
      </c>
    </row>
    <row r="72" spans="17:20" x14ac:dyDescent="0.25">
      <c r="Q72" s="8">
        <f t="shared" si="11"/>
        <v>0.29738735427696639</v>
      </c>
      <c r="R72" s="8">
        <f t="shared" si="12"/>
        <v>4.6826028255087096E-2</v>
      </c>
      <c r="S72" s="8">
        <v>0</v>
      </c>
      <c r="T72" s="8">
        <v>5.1159439975229447E-2</v>
      </c>
    </row>
    <row r="73" spans="17:20" x14ac:dyDescent="0.25">
      <c r="Q73" s="8">
        <f t="shared" si="11"/>
        <v>0.42001000423583229</v>
      </c>
      <c r="R73" s="8">
        <f t="shared" si="12"/>
        <v>7.564235099542059E-2</v>
      </c>
      <c r="S73" s="8">
        <v>5.6980056980056974E-3</v>
      </c>
      <c r="T73" s="8">
        <v>0.11675933715407401</v>
      </c>
    </row>
    <row r="74" spans="17:20" x14ac:dyDescent="0.25">
      <c r="Q74" s="8">
        <f t="shared" si="11"/>
        <v>0.91993648202875156</v>
      </c>
      <c r="R74" s="8">
        <f t="shared" si="12"/>
        <v>0.1931250732767566</v>
      </c>
      <c r="S74" s="8">
        <v>3.1655587211142765E-3</v>
      </c>
      <c r="T74" s="8">
        <v>0.13192806899259019</v>
      </c>
    </row>
    <row r="75" spans="17:20" x14ac:dyDescent="0.25">
      <c r="Q75" s="8">
        <f t="shared" si="11"/>
        <v>0.59146246164436589</v>
      </c>
      <c r="R75" s="8">
        <f t="shared" si="12"/>
        <v>0.11593367848642597</v>
      </c>
      <c r="S75" s="8">
        <v>8.1457840178770415E-3</v>
      </c>
      <c r="T75" s="8">
        <v>0.1890482057292999</v>
      </c>
    </row>
    <row r="76" spans="17:20" x14ac:dyDescent="0.25">
      <c r="Q76" s="8">
        <f t="shared" si="11"/>
        <v>0.72683858758782705</v>
      </c>
      <c r="R76" s="8">
        <f t="shared" si="12"/>
        <v>0.14774706808313934</v>
      </c>
      <c r="S76" s="8">
        <v>1.4718872195430209E-2</v>
      </c>
      <c r="T76" s="8">
        <v>0.20614582430775724</v>
      </c>
    </row>
    <row r="77" spans="17:20" x14ac:dyDescent="0.25">
      <c r="Q77" s="8">
        <f t="shared" si="11"/>
        <v>0.49579313230409128</v>
      </c>
      <c r="R77" s="8">
        <f t="shared" si="12"/>
        <v>9.3451386091461447E-2</v>
      </c>
      <c r="S77" s="8">
        <v>2.7777777777777779E-3</v>
      </c>
      <c r="T77" s="8">
        <v>8.338892947618709E-2</v>
      </c>
    </row>
    <row r="78" spans="17:20" x14ac:dyDescent="0.25">
      <c r="Q78" s="8">
        <f t="shared" si="11"/>
        <v>0.63520495243549047</v>
      </c>
      <c r="R78" s="8">
        <f t="shared" si="12"/>
        <v>0.12621316382234024</v>
      </c>
      <c r="S78" s="8">
        <v>4.3589743589743596E-3</v>
      </c>
      <c r="T78" s="8">
        <v>0.161798745445868</v>
      </c>
    </row>
    <row r="79" spans="17:20" x14ac:dyDescent="0.25">
      <c r="Q79" s="8">
        <f t="shared" si="11"/>
        <v>0.90055137607344005</v>
      </c>
      <c r="R79" s="8">
        <f t="shared" si="12"/>
        <v>0.18856957337725841</v>
      </c>
      <c r="S79" s="8">
        <v>8.1289081289081296E-3</v>
      </c>
      <c r="T79" s="8">
        <v>0.16816344020138282</v>
      </c>
    </row>
    <row r="80" spans="17:20" x14ac:dyDescent="0.25">
      <c r="Q80" s="8">
        <f t="shared" si="11"/>
        <v>0.55251466511753899</v>
      </c>
      <c r="R80" s="8">
        <f t="shared" si="12"/>
        <v>0.10678094630262167</v>
      </c>
      <c r="S80" s="8">
        <v>4.041740152851264E-3</v>
      </c>
      <c r="T80" s="8">
        <v>0.12173379482936271</v>
      </c>
    </row>
    <row r="81" spans="17:20" x14ac:dyDescent="0.25">
      <c r="Q81" s="8">
        <f t="shared" si="11"/>
        <v>0.85367912030745163</v>
      </c>
      <c r="R81" s="8">
        <f t="shared" si="12"/>
        <v>0.17755459327225112</v>
      </c>
      <c r="S81" s="8">
        <v>7.9365079365079365E-4</v>
      </c>
      <c r="T81" s="8">
        <v>0.11005828607444169</v>
      </c>
    </row>
    <row r="82" spans="17:20" x14ac:dyDescent="0.25">
      <c r="Q82" s="8">
        <f t="shared" si="11"/>
        <v>0.78222137813194925</v>
      </c>
      <c r="R82" s="8">
        <f t="shared" si="12"/>
        <v>0.16076202386100807</v>
      </c>
      <c r="S82" s="8">
        <v>1.0414976374773413E-2</v>
      </c>
      <c r="T82" s="8">
        <v>0.173615226742871</v>
      </c>
    </row>
    <row r="83" spans="17:20" x14ac:dyDescent="0.25">
      <c r="Q83" s="8">
        <f t="shared" si="11"/>
        <v>0.47375311841311241</v>
      </c>
      <c r="R83" s="8">
        <f t="shared" si="12"/>
        <v>8.8271982827081416E-2</v>
      </c>
      <c r="S83" s="8">
        <v>2.2740124015442842E-2</v>
      </c>
      <c r="T83" s="8">
        <v>7.8841928195643354E-2</v>
      </c>
    </row>
    <row r="84" spans="17:20" x14ac:dyDescent="0.25">
      <c r="Q84" s="8">
        <f t="shared" si="11"/>
        <v>0.87413790481303622</v>
      </c>
      <c r="R84" s="8">
        <f t="shared" si="12"/>
        <v>0.18236240763106351</v>
      </c>
      <c r="S84" s="8">
        <v>1.6847199544507408E-2</v>
      </c>
      <c r="T84" s="8">
        <v>0.18736146707735152</v>
      </c>
    </row>
    <row r="85" spans="17:20" x14ac:dyDescent="0.25">
      <c r="Q85" s="8">
        <f t="shared" si="11"/>
        <v>0.82050433686174851</v>
      </c>
      <c r="R85" s="8">
        <f t="shared" si="12"/>
        <v>0.16975851916251089</v>
      </c>
      <c r="S85" s="8">
        <v>1.0429278973672478E-2</v>
      </c>
      <c r="T85" s="8">
        <v>0.17039436203457387</v>
      </c>
    </row>
    <row r="86" spans="17:20" x14ac:dyDescent="0.25">
      <c r="Q86" s="8">
        <f t="shared" si="11"/>
        <v>0.87370448741048434</v>
      </c>
      <c r="R86" s="8">
        <f t="shared" si="12"/>
        <v>0.18226055454146381</v>
      </c>
      <c r="S86" s="8">
        <v>5.8948304129441123E-3</v>
      </c>
      <c r="T86" s="8">
        <v>0.19909862024123753</v>
      </c>
    </row>
    <row r="87" spans="17:20" x14ac:dyDescent="0.25">
      <c r="Q87" s="8">
        <f t="shared" si="11"/>
        <v>0.55320617282129347</v>
      </c>
      <c r="R87" s="8">
        <f t="shared" si="12"/>
        <v>0.10694345061300395</v>
      </c>
      <c r="S87" s="8">
        <v>6.8225173373298803E-3</v>
      </c>
      <c r="T87" s="8">
        <v>0.13078768453713593</v>
      </c>
    </row>
    <row r="88" spans="17:20" x14ac:dyDescent="0.25">
      <c r="Q88" s="8">
        <f t="shared" si="11"/>
        <v>0.75088591108778224</v>
      </c>
      <c r="R88" s="8">
        <f t="shared" si="12"/>
        <v>0.15339818910562883</v>
      </c>
      <c r="S88" s="8">
        <v>2.2483281532293699E-2</v>
      </c>
      <c r="T88" s="8">
        <v>0.17905914958889976</v>
      </c>
    </row>
    <row r="89" spans="17:20" x14ac:dyDescent="0.25">
      <c r="Q89" s="8">
        <f t="shared" si="11"/>
        <v>0.56704453392805831</v>
      </c>
      <c r="R89" s="8">
        <f t="shared" si="12"/>
        <v>0.1101954654730937</v>
      </c>
      <c r="S89" s="8">
        <v>1.0438990815976164E-2</v>
      </c>
      <c r="T89" s="8">
        <v>0.16046606730410712</v>
      </c>
    </row>
    <row r="90" spans="17:20" x14ac:dyDescent="0.25">
      <c r="Q90" s="8">
        <f t="shared" si="11"/>
        <v>0.5527642211556768</v>
      </c>
      <c r="R90" s="8">
        <f t="shared" si="12"/>
        <v>0.10683959197158405</v>
      </c>
      <c r="S90" s="8">
        <v>1.7647689595283331E-2</v>
      </c>
      <c r="T90" s="8">
        <v>0.18854972125342512</v>
      </c>
    </row>
    <row r="91" spans="17:20" x14ac:dyDescent="0.25">
      <c r="Q91" s="8">
        <f t="shared" si="11"/>
        <v>0.76611224917246235</v>
      </c>
      <c r="R91" s="8">
        <f t="shared" si="12"/>
        <v>0.15697637855552865</v>
      </c>
      <c r="S91" s="8">
        <v>2.2562515266029256E-2</v>
      </c>
      <c r="T91" s="8">
        <v>0.11969312099474119</v>
      </c>
    </row>
    <row r="92" spans="17:20" x14ac:dyDescent="0.25">
      <c r="Q92" s="8">
        <f t="shared" si="11"/>
        <v>0.84948603415497903</v>
      </c>
      <c r="R92" s="8">
        <f t="shared" si="12"/>
        <v>0.17656921802642006</v>
      </c>
      <c r="S92" s="8">
        <v>4.084664574004554E-2</v>
      </c>
      <c r="T92" s="8">
        <v>0.19128597005644341</v>
      </c>
    </row>
    <row r="93" spans="17:20" x14ac:dyDescent="0.25">
      <c r="Q93" s="8">
        <f t="shared" si="11"/>
        <v>0.61806586733399238</v>
      </c>
      <c r="R93" s="8">
        <f t="shared" si="12"/>
        <v>0.12218547882348821</v>
      </c>
      <c r="S93" s="8">
        <v>7.2276508772112936E-3</v>
      </c>
      <c r="T93" s="8">
        <v>0.20997768191990362</v>
      </c>
    </row>
    <row r="94" spans="17:20" x14ac:dyDescent="0.25">
      <c r="Q94" s="8">
        <f t="shared" si="11"/>
        <v>0.88906439045981245</v>
      </c>
      <c r="R94" s="8">
        <f t="shared" si="12"/>
        <v>0.18587013175805592</v>
      </c>
      <c r="S94" s="8">
        <v>1.3639971998862693E-2</v>
      </c>
      <c r="T94" s="8">
        <v>0.24176744495159716</v>
      </c>
    </row>
    <row r="95" spans="17:20" x14ac:dyDescent="0.25">
      <c r="Q95" s="8">
        <f t="shared" si="11"/>
        <v>0.78510940206287905</v>
      </c>
      <c r="R95" s="8">
        <f t="shared" si="12"/>
        <v>0.16144070948477657</v>
      </c>
      <c r="S95" s="8">
        <v>6.3709257882714216E-3</v>
      </c>
      <c r="T95" s="8">
        <v>0.22265297489820232</v>
      </c>
    </row>
    <row r="96" spans="17:20" x14ac:dyDescent="0.25">
      <c r="Q96" s="8">
        <f t="shared" si="11"/>
        <v>0.76400090252623987</v>
      </c>
      <c r="R96" s="8">
        <f t="shared" si="12"/>
        <v>0.15648021209366636</v>
      </c>
      <c r="S96" s="8">
        <v>1.4315973896546486E-2</v>
      </c>
      <c r="T96" s="8">
        <v>0.21750165104148045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</vt:lpstr>
      <vt:lpstr>March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麻花爱左左</dc:creator>
  <cp:lastModifiedBy>Shuaiyang Zhao</cp:lastModifiedBy>
  <dcterms:created xsi:type="dcterms:W3CDTF">2015-06-05T18:17:20Z</dcterms:created>
  <dcterms:modified xsi:type="dcterms:W3CDTF">2020-12-11T01:54:17Z</dcterms:modified>
</cp:coreProperties>
</file>