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60" activeTab="2"/>
  </bookViews>
  <sheets>
    <sheet name="Before" sheetId="1" r:id="rId1"/>
    <sheet name="Cal" sheetId="2" r:id="rId2"/>
    <sheet name="DB" sheetId="3" r:id="rId3"/>
    <sheet name="Flow" sheetId="4" state="hidden" r:id="rId4"/>
  </sheets>
  <definedNames>
    <definedName name="_xlnm._FilterDatabase" localSheetId="1" hidden="1">Cal!$A$10:$G$25</definedName>
    <definedName name="Governate">Cal!$D$11:$D$21</definedName>
    <definedName name="GoVESALESLYOFFSIT">OFFSET(Cal!$V$56,,,COUNTA(GOVINDEX))</definedName>
    <definedName name="GOVINDEX">INDEX(Cal!$A$56:$E$66,,Cal!$C$2)</definedName>
    <definedName name="GoVOFFSEt">OFFSET(Cal!$T$56,,,COUNTA(GOVINDEX))</definedName>
    <definedName name="GoVSALESOFF">OFFSET(Cal!$U$56,,,COUNTA(GOVINDEX))</definedName>
    <definedName name="KPI">KPITable[KPI]</definedName>
    <definedName name="Lysalesoffselc">OFFSET(Cal!$V$31,,,COUNTA(PRSelection))</definedName>
    <definedName name="Month">Cal!$B$11:$B$22</definedName>
    <definedName name="OffPRSEl">OFFSET(Cal!$T$31,,,COUNTA(PRSelection))</definedName>
    <definedName name="Product">Cal!$F$11:$F$25</definedName>
    <definedName name="Product_category">Cal!$E$11:$E$15</definedName>
    <definedName name="PRSelection">INDEX(Cal!$A$31:$E$45,,Cal!$E$2)</definedName>
    <definedName name="RankGOVSS">OFFSET(Cal!$X$56,,,COUNTA(RankingGovvs))</definedName>
    <definedName name="RankingGovvs">INDEX(Cal!$A$56:$E$66,,Cal!$C$2)</definedName>
    <definedName name="RankingSales">OFFSET(Cal!$Y$56,,,COUNTA(RankingGovvs))</definedName>
    <definedName name="RankingSalesLYY">OFFSET(Cal!$Z$56,,,COUNTA(RankingGovvs))</definedName>
    <definedName name="SalesoffSelc">OFFSET(Cal!$U$31,,,COUNTA(PRSelection))</definedName>
    <definedName name="Territory">Cal!$C$11:$C$15</definedName>
    <definedName name="Year">Cal!$A$11:$A$12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2" i="2" l="1"/>
  <c r="Y72" i="2"/>
  <c r="X72" i="2"/>
  <c r="T58" i="2"/>
  <c r="T57" i="2"/>
  <c r="T59" i="2"/>
  <c r="T60" i="2"/>
  <c r="T61" i="2"/>
  <c r="T62" i="2"/>
  <c r="T63" i="2"/>
  <c r="T64" i="2"/>
  <c r="T65" i="2"/>
  <c r="T66" i="2"/>
  <c r="T56" i="2"/>
  <c r="V72" i="2" l="1"/>
  <c r="U72" i="2"/>
  <c r="T72" i="2"/>
  <c r="V55" i="2"/>
  <c r="U55" i="2"/>
  <c r="S57" i="2"/>
  <c r="S58" i="2"/>
  <c r="S59" i="2"/>
  <c r="S60" i="2"/>
  <c r="S61" i="2"/>
  <c r="S62" i="2"/>
  <c r="S63" i="2"/>
  <c r="S64" i="2"/>
  <c r="S65" i="2"/>
  <c r="S66" i="2"/>
  <c r="S56" i="2"/>
  <c r="J56" i="2"/>
  <c r="J57" i="2"/>
  <c r="J58" i="2"/>
  <c r="J59" i="2"/>
  <c r="J60" i="2"/>
  <c r="J61" i="2"/>
  <c r="J62" i="2"/>
  <c r="J63" i="2"/>
  <c r="J64" i="2"/>
  <c r="J65" i="2"/>
  <c r="J66" i="2"/>
  <c r="V50" i="2" l="1"/>
  <c r="U50" i="2"/>
  <c r="T50" i="2"/>
  <c r="T32" i="2"/>
  <c r="U30" i="2"/>
  <c r="V30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31" i="2"/>
  <c r="J32" i="2" l="1"/>
  <c r="J33" i="2"/>
  <c r="J34" i="2"/>
  <c r="J35" i="2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31" i="2"/>
  <c r="B13" i="3" l="1"/>
  <c r="I35" i="2"/>
  <c r="A14" i="3" s="1"/>
  <c r="B14" i="3"/>
  <c r="I31" i="2"/>
  <c r="A10" i="3" s="1"/>
  <c r="B10" i="3"/>
  <c r="I34" i="2"/>
  <c r="A13" i="3" s="1"/>
  <c r="I33" i="2"/>
  <c r="A12" i="3" s="1"/>
  <c r="B12" i="3"/>
  <c r="I32" i="2"/>
  <c r="A11" i="3" s="1"/>
  <c r="B11" i="3"/>
  <c r="V11" i="2"/>
  <c r="U11" i="2"/>
  <c r="T12" i="2"/>
  <c r="T13" i="2"/>
  <c r="T14" i="2"/>
  <c r="T15" i="2"/>
  <c r="T16" i="2"/>
  <c r="T17" i="2"/>
  <c r="T18" i="2"/>
  <c r="T19" i="2"/>
  <c r="T20" i="2"/>
  <c r="T21" i="2"/>
  <c r="T22" i="2"/>
  <c r="T23" i="2"/>
  <c r="T11" i="2"/>
  <c r="A4" i="2"/>
  <c r="G4" i="2"/>
  <c r="L1" i="2" s="1"/>
  <c r="L2" i="2" l="1"/>
  <c r="C4" i="2"/>
  <c r="C5" i="2" s="1"/>
  <c r="L3" i="2" s="1"/>
  <c r="E4" i="2"/>
  <c r="E5" i="2" s="1"/>
  <c r="L4" i="2" s="1"/>
  <c r="R59" i="2" l="1"/>
  <c r="R63" i="2"/>
  <c r="Q56" i="2"/>
  <c r="Q60" i="2"/>
  <c r="Q64" i="2"/>
  <c r="N58" i="2"/>
  <c r="N62" i="2"/>
  <c r="N66" i="2"/>
  <c r="M60" i="2"/>
  <c r="M64" i="2"/>
  <c r="L57" i="2"/>
  <c r="L61" i="2"/>
  <c r="L65" i="2"/>
  <c r="R60" i="2"/>
  <c r="R64" i="2"/>
  <c r="Q57" i="2"/>
  <c r="Q61" i="2"/>
  <c r="Q65" i="2"/>
  <c r="N59" i="2"/>
  <c r="N63" i="2"/>
  <c r="M57" i="2"/>
  <c r="M61" i="2"/>
  <c r="M65" i="2"/>
  <c r="L58" i="2"/>
  <c r="L62" i="2"/>
  <c r="L66" i="2"/>
  <c r="K59" i="2"/>
  <c r="K63" i="2"/>
  <c r="R57" i="2"/>
  <c r="R61" i="2"/>
  <c r="R65" i="2"/>
  <c r="Q58" i="2"/>
  <c r="Q62" i="2"/>
  <c r="Q66" i="2"/>
  <c r="N60" i="2"/>
  <c r="N64" i="2"/>
  <c r="M58" i="2"/>
  <c r="M62" i="2"/>
  <c r="M66" i="2"/>
  <c r="L59" i="2"/>
  <c r="L63" i="2"/>
  <c r="L56" i="2"/>
  <c r="K60" i="2"/>
  <c r="K64" i="2"/>
  <c r="K62" i="2"/>
  <c r="K66" i="2"/>
  <c r="R58" i="2"/>
  <c r="R62" i="2"/>
  <c r="R66" i="2"/>
  <c r="Q59" i="2"/>
  <c r="Q63" i="2"/>
  <c r="N57" i="2"/>
  <c r="N61" i="2"/>
  <c r="N65" i="2"/>
  <c r="M59" i="2"/>
  <c r="M63" i="2"/>
  <c r="M56" i="2"/>
  <c r="L60" i="2"/>
  <c r="L64" i="2"/>
  <c r="K57" i="2"/>
  <c r="K61" i="2"/>
  <c r="K65" i="2"/>
  <c r="K58" i="2"/>
  <c r="N56" i="2"/>
  <c r="R56" i="2"/>
  <c r="K56" i="2"/>
  <c r="Q32" i="2"/>
  <c r="Q36" i="2"/>
  <c r="Q40" i="2"/>
  <c r="Q44" i="2"/>
  <c r="R32" i="2"/>
  <c r="R36" i="2"/>
  <c r="R40" i="2"/>
  <c r="R44" i="2"/>
  <c r="N32" i="2"/>
  <c r="N36" i="2"/>
  <c r="N40" i="2"/>
  <c r="N44" i="2"/>
  <c r="M33" i="2"/>
  <c r="M37" i="2"/>
  <c r="M41" i="2"/>
  <c r="M45" i="2"/>
  <c r="L33" i="2"/>
  <c r="L37" i="2"/>
  <c r="L41" i="2"/>
  <c r="L45" i="2"/>
  <c r="K35" i="2"/>
  <c r="K39" i="2"/>
  <c r="K43" i="2"/>
  <c r="Q38" i="2"/>
  <c r="Q42" i="2"/>
  <c r="R34" i="2"/>
  <c r="R42" i="2"/>
  <c r="N34" i="2"/>
  <c r="N42" i="2"/>
  <c r="M35" i="2"/>
  <c r="M39" i="2"/>
  <c r="K31" i="2"/>
  <c r="L39" i="2"/>
  <c r="K33" i="2"/>
  <c r="K41" i="2"/>
  <c r="K45" i="2"/>
  <c r="Q39" i="2"/>
  <c r="R31" i="2"/>
  <c r="R43" i="2"/>
  <c r="N35" i="2"/>
  <c r="N43" i="2"/>
  <c r="M36" i="2"/>
  <c r="M44" i="2"/>
  <c r="L36" i="2"/>
  <c r="L44" i="2"/>
  <c r="K38" i="2"/>
  <c r="Q33" i="2"/>
  <c r="Q37" i="2"/>
  <c r="Q41" i="2"/>
  <c r="Q45" i="2"/>
  <c r="R33" i="2"/>
  <c r="R37" i="2"/>
  <c r="R41" i="2"/>
  <c r="R45" i="2"/>
  <c r="N33" i="2"/>
  <c r="N37" i="2"/>
  <c r="N41" i="2"/>
  <c r="N45" i="2"/>
  <c r="M34" i="2"/>
  <c r="M38" i="2"/>
  <c r="M42" i="2"/>
  <c r="M31" i="2"/>
  <c r="L34" i="2"/>
  <c r="L38" i="2"/>
  <c r="L42" i="2"/>
  <c r="K32" i="2"/>
  <c r="K36" i="2"/>
  <c r="K40" i="2"/>
  <c r="K44" i="2"/>
  <c r="Q34" i="2"/>
  <c r="Q31" i="2"/>
  <c r="R38" i="2"/>
  <c r="N31" i="2"/>
  <c r="N38" i="2"/>
  <c r="L31" i="2"/>
  <c r="M43" i="2"/>
  <c r="L35" i="2"/>
  <c r="L43" i="2"/>
  <c r="K37" i="2"/>
  <c r="Q35" i="2"/>
  <c r="Q43" i="2"/>
  <c r="R35" i="2"/>
  <c r="J14" i="3" s="1"/>
  <c r="R39" i="2"/>
  <c r="N39" i="2"/>
  <c r="M32" i="2"/>
  <c r="M40" i="2"/>
  <c r="L32" i="2"/>
  <c r="L40" i="2"/>
  <c r="K34" i="2"/>
  <c r="K42" i="2"/>
  <c r="R13" i="2"/>
  <c r="R17" i="2"/>
  <c r="R18" i="2"/>
  <c r="R15" i="2"/>
  <c r="N22" i="2"/>
  <c r="K18" i="2"/>
  <c r="N15" i="2"/>
  <c r="L23" i="2"/>
  <c r="N12" i="2"/>
  <c r="L13" i="2"/>
  <c r="Q12" i="2"/>
  <c r="R22" i="2"/>
  <c r="R19" i="2"/>
  <c r="M13" i="2"/>
  <c r="K22" i="2"/>
  <c r="N19" i="2"/>
  <c r="K15" i="2"/>
  <c r="M19" i="2"/>
  <c r="K17" i="2"/>
  <c r="M15" i="2"/>
  <c r="Q21" i="2"/>
  <c r="Q18" i="2"/>
  <c r="L14" i="2"/>
  <c r="R12" i="2"/>
  <c r="M18" i="2"/>
  <c r="R21" i="2"/>
  <c r="K16" i="2"/>
  <c r="K21" i="2"/>
  <c r="L16" i="2"/>
  <c r="N17" i="2"/>
  <c r="Q22" i="2"/>
  <c r="L18" i="2"/>
  <c r="Q15" i="2"/>
  <c r="M22" i="2"/>
  <c r="Q16" i="2"/>
  <c r="K20" i="2"/>
  <c r="M16" i="2"/>
  <c r="K12" i="2"/>
  <c r="L12" i="2"/>
  <c r="Q13" i="2"/>
  <c r="N21" i="2"/>
  <c r="R23" i="2"/>
  <c r="N14" i="2"/>
  <c r="P14" i="2" s="1"/>
  <c r="M17" i="2"/>
  <c r="L22" i="2"/>
  <c r="P22" i="2" s="1"/>
  <c r="R16" i="2"/>
  <c r="Q19" i="2"/>
  <c r="N23" i="2"/>
  <c r="P23" i="2" s="1"/>
  <c r="L15" i="2"/>
  <c r="K19" i="2"/>
  <c r="O19" i="2" s="1"/>
  <c r="Q20" i="2"/>
  <c r="M23" i="2"/>
  <c r="M20" i="2"/>
  <c r="N13" i="2"/>
  <c r="P13" i="2" s="1"/>
  <c r="V13" i="2" s="1"/>
  <c r="L21" i="2"/>
  <c r="N20" i="2"/>
  <c r="R14" i="2"/>
  <c r="Q17" i="2"/>
  <c r="M12" i="2"/>
  <c r="Q14" i="2"/>
  <c r="N18" i="2"/>
  <c r="M21" i="2"/>
  <c r="K14" i="2"/>
  <c r="R20" i="2"/>
  <c r="Q23" i="2"/>
  <c r="M14" i="2"/>
  <c r="L19" i="2"/>
  <c r="K23" i="2"/>
  <c r="O23" i="2" s="1"/>
  <c r="N16" i="2"/>
  <c r="P16" i="2" s="1"/>
  <c r="L20" i="2"/>
  <c r="K13" i="2"/>
  <c r="L17" i="2"/>
  <c r="J12" i="3" l="1"/>
  <c r="I13" i="3"/>
  <c r="J13" i="3"/>
  <c r="I10" i="3"/>
  <c r="I14" i="3"/>
  <c r="K14" i="3" s="1"/>
  <c r="J10" i="3"/>
  <c r="J11" i="3"/>
  <c r="I11" i="3"/>
  <c r="I12" i="3"/>
  <c r="K12" i="3" s="1"/>
  <c r="O57" i="2"/>
  <c r="U57" i="2" s="1"/>
  <c r="O64" i="2"/>
  <c r="U64" i="2" s="1"/>
  <c r="P59" i="2"/>
  <c r="V59" i="2" s="1"/>
  <c r="O63" i="2"/>
  <c r="U63" i="2" s="1"/>
  <c r="P58" i="2"/>
  <c r="V58" i="2" s="1"/>
  <c r="P61" i="2"/>
  <c r="V61" i="2" s="1"/>
  <c r="O58" i="2"/>
  <c r="U58" i="2" s="1"/>
  <c r="P64" i="2"/>
  <c r="V64" i="2" s="1"/>
  <c r="O60" i="2"/>
  <c r="U60" i="2" s="1"/>
  <c r="O59" i="2"/>
  <c r="U59" i="2" s="1"/>
  <c r="P57" i="2"/>
  <c r="V57" i="2" s="1"/>
  <c r="O56" i="2"/>
  <c r="U56" i="2" s="1"/>
  <c r="O65" i="2"/>
  <c r="U65" i="2" s="1"/>
  <c r="P60" i="2"/>
  <c r="V60" i="2" s="1"/>
  <c r="O66" i="2"/>
  <c r="U66" i="2" s="1"/>
  <c r="P56" i="2"/>
  <c r="V56" i="2" s="1"/>
  <c r="P66" i="2"/>
  <c r="V66" i="2" s="1"/>
  <c r="O61" i="2"/>
  <c r="U61" i="2" s="1"/>
  <c r="O62" i="2"/>
  <c r="U62" i="2" s="1"/>
  <c r="P63" i="2"/>
  <c r="V63" i="2" s="1"/>
  <c r="P62" i="2"/>
  <c r="V62" i="2" s="1"/>
  <c r="P65" i="2"/>
  <c r="V65" i="2" s="1"/>
  <c r="V16" i="2"/>
  <c r="V23" i="2"/>
  <c r="V22" i="2"/>
  <c r="V14" i="2"/>
  <c r="O45" i="2"/>
  <c r="U45" i="2" s="1"/>
  <c r="C10" i="3"/>
  <c r="O37" i="2"/>
  <c r="U37" i="2" s="1"/>
  <c r="D10" i="3"/>
  <c r="O36" i="2"/>
  <c r="U36" i="2" s="1"/>
  <c r="D13" i="3"/>
  <c r="O41" i="2"/>
  <c r="U41" i="2" s="1"/>
  <c r="O42" i="2"/>
  <c r="U42" i="2" s="1"/>
  <c r="P43" i="2"/>
  <c r="V43" i="2" s="1"/>
  <c r="C11" i="3"/>
  <c r="P40" i="2"/>
  <c r="V40" i="2" s="1"/>
  <c r="C13" i="3"/>
  <c r="P42" i="2"/>
  <c r="V42" i="2" s="1"/>
  <c r="C14" i="3"/>
  <c r="D12" i="3"/>
  <c r="O44" i="2"/>
  <c r="U44" i="2" s="1"/>
  <c r="O13" i="2"/>
  <c r="U13" i="2" s="1"/>
  <c r="K24" i="2"/>
  <c r="AB14" i="2" s="1"/>
  <c r="N24" i="2"/>
  <c r="R24" i="2"/>
  <c r="M24" i="2"/>
  <c r="L24" i="2"/>
  <c r="Q24" i="2"/>
  <c r="AF14" i="2" s="1"/>
  <c r="P17" i="2"/>
  <c r="V17" i="2" s="1"/>
  <c r="U19" i="2"/>
  <c r="P35" i="2"/>
  <c r="V35" i="2" s="1"/>
  <c r="D14" i="3"/>
  <c r="P44" i="2"/>
  <c r="V44" i="2" s="1"/>
  <c r="O12" i="2"/>
  <c r="P32" i="2"/>
  <c r="V32" i="2" s="1"/>
  <c r="D11" i="3"/>
  <c r="P34" i="2"/>
  <c r="V34" i="2" s="1"/>
  <c r="O33" i="2"/>
  <c r="U33" i="2" s="1"/>
  <c r="C12" i="3"/>
  <c r="O34" i="2"/>
  <c r="U34" i="2" s="1"/>
  <c r="P36" i="2"/>
  <c r="V36" i="2" s="1"/>
  <c r="P31" i="2"/>
  <c r="V31" i="2" s="1"/>
  <c r="O40" i="2"/>
  <c r="U40" i="2" s="1"/>
  <c r="P38" i="2"/>
  <c r="V38" i="2" s="1"/>
  <c r="O31" i="2"/>
  <c r="U31" i="2" s="1"/>
  <c r="P45" i="2"/>
  <c r="V45" i="2" s="1"/>
  <c r="O43" i="2"/>
  <c r="U43" i="2" s="1"/>
  <c r="P41" i="2"/>
  <c r="V41" i="2" s="1"/>
  <c r="O32" i="2"/>
  <c r="U32" i="2" s="1"/>
  <c r="O38" i="2"/>
  <c r="U38" i="2" s="1"/>
  <c r="O39" i="2"/>
  <c r="U39" i="2" s="1"/>
  <c r="P37" i="2"/>
  <c r="V37" i="2" s="1"/>
  <c r="P39" i="2"/>
  <c r="V39" i="2" s="1"/>
  <c r="O35" i="2"/>
  <c r="U35" i="2" s="1"/>
  <c r="P33" i="2"/>
  <c r="V33" i="2" s="1"/>
  <c r="P12" i="2"/>
  <c r="P15" i="2"/>
  <c r="V15" i="2" s="1"/>
  <c r="O17" i="2"/>
  <c r="U17" i="2" s="1"/>
  <c r="O15" i="2"/>
  <c r="U15" i="2" s="1"/>
  <c r="O20" i="2"/>
  <c r="U20" i="2" s="1"/>
  <c r="P18" i="2"/>
  <c r="V18" i="2" s="1"/>
  <c r="P19" i="2"/>
  <c r="V19" i="2" s="1"/>
  <c r="O21" i="2"/>
  <c r="U21" i="2" s="1"/>
  <c r="P20" i="2"/>
  <c r="V20" i="2" s="1"/>
  <c r="O16" i="2"/>
  <c r="U16" i="2" s="1"/>
  <c r="O22" i="2"/>
  <c r="U22" i="2" s="1"/>
  <c r="O18" i="2"/>
  <c r="U18" i="2" s="1"/>
  <c r="O14" i="2"/>
  <c r="U14" i="2" s="1"/>
  <c r="U23" i="2"/>
  <c r="P21" i="2"/>
  <c r="V21" i="2" s="1"/>
  <c r="K13" i="3" l="1"/>
  <c r="E13" i="3"/>
  <c r="Y65" i="2"/>
  <c r="X65" i="2" s="1"/>
  <c r="Y60" i="2"/>
  <c r="X60" i="2" s="1"/>
  <c r="Y66" i="2"/>
  <c r="X66" i="2" s="1"/>
  <c r="Y61" i="2"/>
  <c r="X61" i="2" s="1"/>
  <c r="Y56" i="2"/>
  <c r="X56" i="2" s="1"/>
  <c r="Y62" i="2"/>
  <c r="X62" i="2" s="1"/>
  <c r="Y57" i="2"/>
  <c r="X57" i="2" s="1"/>
  <c r="Y63" i="2"/>
  <c r="X63" i="2" s="1"/>
  <c r="Y58" i="2"/>
  <c r="X58" i="2" s="1"/>
  <c r="Y64" i="2"/>
  <c r="X64" i="2" s="1"/>
  <c r="Y59" i="2"/>
  <c r="X59" i="2" s="1"/>
  <c r="K11" i="3"/>
  <c r="Z65" i="2"/>
  <c r="F10" i="3"/>
  <c r="F14" i="3"/>
  <c r="K10" i="3"/>
  <c r="G12" i="3"/>
  <c r="G13" i="3"/>
  <c r="G14" i="3"/>
  <c r="F13" i="3"/>
  <c r="G10" i="3"/>
  <c r="F11" i="3"/>
  <c r="F12" i="3"/>
  <c r="G11" i="3"/>
  <c r="E10" i="3"/>
  <c r="E11" i="3"/>
  <c r="E14" i="3"/>
  <c r="E12" i="3"/>
  <c r="U12" i="2"/>
  <c r="Y22" i="2" s="1"/>
  <c r="O24" i="2"/>
  <c r="AD14" i="2" s="1"/>
  <c r="Q25" i="2"/>
  <c r="AF16" i="2" s="1"/>
  <c r="V12" i="2"/>
  <c r="Z12" i="2" s="1"/>
  <c r="P24" i="2"/>
  <c r="K25" i="2"/>
  <c r="AB16" i="2" s="1"/>
  <c r="Z66" i="2" l="1"/>
  <c r="H14" i="3"/>
  <c r="Z60" i="2"/>
  <c r="Z64" i="2"/>
  <c r="Z58" i="2"/>
  <c r="Z62" i="2"/>
  <c r="Z59" i="2"/>
  <c r="Z57" i="2"/>
  <c r="Z63" i="2"/>
  <c r="Z56" i="2"/>
  <c r="Z61" i="2"/>
  <c r="H10" i="3"/>
  <c r="H13" i="3"/>
  <c r="H11" i="3"/>
  <c r="H12" i="3"/>
  <c r="X12" i="2"/>
  <c r="X21" i="2"/>
  <c r="X20" i="2"/>
  <c r="Z15" i="2"/>
  <c r="Z14" i="2"/>
  <c r="W22" i="2"/>
  <c r="Y23" i="2"/>
  <c r="X15" i="2"/>
  <c r="Z21" i="2"/>
  <c r="W12" i="2"/>
  <c r="X22" i="2"/>
  <c r="Z20" i="2"/>
  <c r="W21" i="2"/>
  <c r="Y12" i="2"/>
  <c r="Y13" i="2"/>
  <c r="W23" i="2"/>
  <c r="X14" i="2"/>
  <c r="Y20" i="2"/>
  <c r="X23" i="2"/>
  <c r="W17" i="2"/>
  <c r="Y17" i="2"/>
  <c r="X13" i="2"/>
  <c r="X16" i="2"/>
  <c r="Z18" i="2"/>
  <c r="Z16" i="2"/>
  <c r="O25" i="2"/>
  <c r="AD16" i="2" s="1"/>
  <c r="Z22" i="2"/>
  <c r="Z23" i="2"/>
  <c r="Z19" i="2"/>
  <c r="Z13" i="2"/>
  <c r="W13" i="2"/>
  <c r="W20" i="2"/>
  <c r="Y18" i="2"/>
  <c r="W14" i="2"/>
  <c r="W16" i="2"/>
  <c r="Y16" i="2"/>
  <c r="Y15" i="2"/>
  <c r="X18" i="2"/>
  <c r="X17" i="2"/>
  <c r="X19" i="2"/>
  <c r="Z17" i="2"/>
  <c r="Y14" i="2"/>
  <c r="W15" i="2"/>
  <c r="W19" i="2"/>
  <c r="W18" i="2"/>
  <c r="Y21" i="2"/>
  <c r="Y19" i="2"/>
</calcChain>
</file>

<file path=xl/sharedStrings.xml><?xml version="1.0" encoding="utf-8"?>
<sst xmlns="http://schemas.openxmlformats.org/spreadsheetml/2006/main" count="10216" uniqueCount="91">
  <si>
    <t>Year</t>
  </si>
  <si>
    <t>Month</t>
  </si>
  <si>
    <t>Territory</t>
  </si>
  <si>
    <t>Governate</t>
  </si>
  <si>
    <t>Product category</t>
  </si>
  <si>
    <t>Product</t>
  </si>
  <si>
    <t>COGS</t>
  </si>
  <si>
    <t>SALES</t>
  </si>
  <si>
    <t>Quantity</t>
  </si>
  <si>
    <t>Delta</t>
  </si>
  <si>
    <t>Menoufia</t>
  </si>
  <si>
    <t>Accessories</t>
  </si>
  <si>
    <t>Dakahlia</t>
  </si>
  <si>
    <t>Handsets</t>
  </si>
  <si>
    <t>Smartphone Pro</t>
  </si>
  <si>
    <t>Charger</t>
  </si>
  <si>
    <t>May</t>
  </si>
  <si>
    <t>Smartphone Basic</t>
  </si>
  <si>
    <t>Cairo</t>
  </si>
  <si>
    <t>Feature Phone</t>
  </si>
  <si>
    <t>Alex</t>
  </si>
  <si>
    <t>Alexandria</t>
  </si>
  <si>
    <t>Electronic</t>
  </si>
  <si>
    <t>Smart TV</t>
  </si>
  <si>
    <t>Qalyubia</t>
  </si>
  <si>
    <t>Giza</t>
  </si>
  <si>
    <t>Software</t>
  </si>
  <si>
    <t>Accounting License</t>
  </si>
  <si>
    <t>Keyboard</t>
  </si>
  <si>
    <t>Upper Egypt</t>
  </si>
  <si>
    <t>Sohag</t>
  </si>
  <si>
    <t>Office 365 1Y</t>
  </si>
  <si>
    <t>Tablet</t>
  </si>
  <si>
    <t>Smartphone Mid</t>
  </si>
  <si>
    <t>Assiut</t>
  </si>
  <si>
    <t>Router</t>
  </si>
  <si>
    <t>Minya</t>
  </si>
  <si>
    <t>Beheira</t>
  </si>
  <si>
    <t>Laptop</t>
  </si>
  <si>
    <t>Gharbia</t>
  </si>
  <si>
    <t>Antivirus 1Y</t>
  </si>
  <si>
    <t>Power Bank</t>
  </si>
  <si>
    <t>Lists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</si>
  <si>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</si>
  <si>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</si>
  <si>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</si>
  <si>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</si>
  <si>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</si>
  <si>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</si>
  <si>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</si>
  <si>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</si>
  <si>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</si>
  <si>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</si>
  <si>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</si>
  <si>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KPI</t>
  </si>
  <si>
    <t>Sales</t>
  </si>
  <si>
    <t>Profit</t>
  </si>
  <si>
    <t>QTY</t>
  </si>
  <si>
    <t>Combo box Link</t>
  </si>
  <si>
    <t>AirBods</t>
  </si>
  <si>
    <t>All</t>
  </si>
  <si>
    <t>Index</t>
  </si>
  <si>
    <t>IF</t>
  </si>
  <si>
    <t xml:space="preserve"> Personal Flow Chart</t>
  </si>
  <si>
    <t>Main Calculation For Months</t>
  </si>
  <si>
    <t>LY Sales</t>
  </si>
  <si>
    <t>LY COGS</t>
  </si>
  <si>
    <t>LY Profit</t>
  </si>
  <si>
    <t>LY QTY</t>
  </si>
  <si>
    <t>MAX</t>
  </si>
  <si>
    <t>LY MAX</t>
  </si>
  <si>
    <t>AVG</t>
  </si>
  <si>
    <t>LY AVG</t>
  </si>
  <si>
    <t>Scrolling Table</t>
  </si>
  <si>
    <t>#</t>
  </si>
  <si>
    <t>% OF Change</t>
  </si>
  <si>
    <t>Scroll Car Cell Link</t>
  </si>
  <si>
    <t xml:space="preserve">                      KPI</t>
  </si>
  <si>
    <t>total</t>
  </si>
  <si>
    <t>% Of Change</t>
  </si>
  <si>
    <t>Total Sales</t>
  </si>
  <si>
    <t>Change From Last Year</t>
  </si>
  <si>
    <t>Total QTY</t>
  </si>
  <si>
    <t>Total Profit</t>
  </si>
  <si>
    <t xml:space="preserve">Year  </t>
  </si>
  <si>
    <t xml:space="preserve">Territory </t>
  </si>
  <si>
    <t>Govvvvvvvvvvvvvvvvvvvvvv</t>
  </si>
  <si>
    <t>Gov</t>
  </si>
  <si>
    <t>GOV</t>
  </si>
  <si>
    <t>Ranked Sales</t>
  </si>
  <si>
    <t>Ranked Sales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</si>
</sst>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E6ECF0"/>
      <name val="Calibri"/>
      <family val="2"/>
      <scheme val="minor"/>
    </font>
    <font>
      <b/>
      <sz val="14"/>
      <color rgb="FFE6EC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6ECF0"/>
        <bgColor indexed="64"/>
      </patternFill>
    </fill>
    <fill>
      <patternFill patternType="solid">
        <fgColor rgb="FF284B63"/>
        <bgColor indexed="64"/>
      </patternFill>
    </fill>
    <fill>
      <patternFill patternType="solid">
        <fgColor rgb="FF488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3" xfId="0" applyFont="1" applyBorder="1"/>
    <xf numFmtId="164" fontId="0" fillId="0" borderId="0" xfId="0" applyNumberFormat="1"/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2" fillId="5" borderId="0" xfId="0" applyFont="1" applyFill="1" applyAlignment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4" xfId="0" applyFill="1" applyBorder="1"/>
    <xf numFmtId="164" fontId="0" fillId="7" borderId="0" xfId="1" applyNumberFormat="1" applyFont="1" applyFill="1"/>
    <xf numFmtId="164" fontId="0" fillId="7" borderId="0" xfId="1" applyNumberFormat="1" applyFont="1" applyFill="1" applyAlignment="1">
      <alignment horizontal="center"/>
    </xf>
    <xf numFmtId="165" fontId="0" fillId="7" borderId="0" xfId="2" applyNumberFormat="1" applyFont="1" applyFill="1"/>
    <xf numFmtId="0" fontId="2" fillId="7" borderId="0" xfId="0" applyFont="1" applyFill="1" applyAlignment="1">
      <alignment horizontal="center" vertical="center"/>
    </xf>
    <xf numFmtId="165" fontId="0" fillId="0" borderId="0" xfId="2" applyNumberFormat="1" applyFont="1"/>
    <xf numFmtId="0" fontId="4" fillId="0" borderId="0" xfId="0" applyFont="1"/>
    <xf numFmtId="0" fontId="5" fillId="8" borderId="2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right"/>
    </xf>
    <xf numFmtId="9" fontId="0" fillId="0" borderId="0" xfId="2" applyFont="1" applyAlignment="1">
      <alignment horizontal="center" vertical="center"/>
    </xf>
    <xf numFmtId="164" fontId="2" fillId="7" borderId="2" xfId="1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right" vertical="center"/>
    </xf>
    <xf numFmtId="165" fontId="2" fillId="7" borderId="0" xfId="2" applyNumberFormat="1" applyFont="1" applyFill="1" applyAlignment="1">
      <alignment horizontal="right" vertical="center"/>
    </xf>
    <xf numFmtId="164" fontId="2" fillId="0" borderId="0" xfId="1" applyNumberFormat="1" applyFont="1" applyFill="1" applyAlignment="1"/>
    <xf numFmtId="0" fontId="0" fillId="0" borderId="0" xfId="0" applyFill="1"/>
    <xf numFmtId="0" fontId="2" fillId="10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64" fontId="0" fillId="11" borderId="0" xfId="1" applyNumberFormat="1" applyFont="1" applyFill="1"/>
    <xf numFmtId="0" fontId="7" fillId="7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6" borderId="0" xfId="0" applyFill="1" applyAlignment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488C80"/>
      <color rgb="FF284B63"/>
      <color rgb="FFE6ECF0"/>
      <color rgb="FFE0E0F4"/>
      <color rgb="FF607D63"/>
      <color rgb="FF6495ED"/>
      <color rgb="FF505050"/>
      <color rgb="FFCC7848"/>
      <color rgb="FFEBF5FF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84B63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284B63"/>
                </a:solidFill>
              </a:rPr>
              <a:t>Monthly</a:t>
            </a:r>
            <a:r>
              <a:rPr lang="en-US" b="1" baseline="0">
                <a:solidFill>
                  <a:srgbClr val="284B63"/>
                </a:solidFill>
              </a:rPr>
              <a:t> Performance        </a:t>
            </a:r>
          </a:p>
        </c:rich>
      </c:tx>
      <c:layout>
        <c:manualLayout>
          <c:xMode val="edge"/>
          <c:yMode val="edge"/>
          <c:x val="1.82538339732326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4B6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8958880139982"/>
          <c:y val="0.15838161739216561"/>
          <c:w val="0.83465485564304465"/>
          <c:h val="0.73421911883656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Cal!$U$11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284B63"/>
            </a:solidFill>
            <a:ln>
              <a:noFill/>
            </a:ln>
            <a:effectLst/>
          </c:spPr>
          <c:invertIfNegative val="0"/>
          <c:cat>
            <c:strRef>
              <c:f>Cal!$T$12:$T$23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Cal!$U$12:$U$23</c:f>
              <c:numCache>
                <c:formatCode>_(* #,##0_);_(* \(#,##0\);_(* "-"??_);_(@_)</c:formatCode>
                <c:ptCount val="12"/>
                <c:pt idx="0">
                  <c:v>2299091</c:v>
                </c:pt>
                <c:pt idx="1">
                  <c:v>3234344</c:v>
                </c:pt>
                <c:pt idx="2">
                  <c:v>3048670</c:v>
                </c:pt>
                <c:pt idx="3">
                  <c:v>3383167</c:v>
                </c:pt>
                <c:pt idx="4">
                  <c:v>4888853</c:v>
                </c:pt>
                <c:pt idx="5">
                  <c:v>4085604</c:v>
                </c:pt>
                <c:pt idx="6">
                  <c:v>3682577</c:v>
                </c:pt>
                <c:pt idx="7">
                  <c:v>2095816</c:v>
                </c:pt>
                <c:pt idx="8">
                  <c:v>2505606</c:v>
                </c:pt>
                <c:pt idx="9">
                  <c:v>3260086</c:v>
                </c:pt>
                <c:pt idx="10">
                  <c:v>4704637</c:v>
                </c:pt>
                <c:pt idx="11">
                  <c:v>4680139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494A-B3B6-CDE3B20A0C69}"/>
            </c:ext>
          </c:extLst>
        </c:ser>
        <c:ser>
          <c:idx val="1"/>
          <c:order val="1"/>
          <c:tx>
            <c:strRef>
              <c:f>Cal!$V$11</c:f>
              <c:strCache>
                <c:ptCount val="1"/>
                <c:pt idx="0">
                  <c:v>LY Sales</c:v>
                </c:pt>
              </c:strCache>
            </c:strRef>
          </c:tx>
          <c:spPr>
            <a:solidFill>
              <a:srgbClr val="488C80"/>
            </a:solidFill>
            <a:ln>
              <a:noFill/>
            </a:ln>
            <a:effectLst/>
          </c:spPr>
          <c:invertIfNegative val="0"/>
          <c:cat>
            <c:strRef>
              <c:f>Cal!$T$12:$T$23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Cal!$V$12:$V$23</c:f>
              <c:numCache>
                <c:formatCode>_(* #,##0_);_(* \(#,##0\);_(* "-"??_);_(@_)</c:formatCode>
                <c:ptCount val="12"/>
                <c:pt idx="0">
                  <c:v>1983345</c:v>
                </c:pt>
                <c:pt idx="1">
                  <c:v>2176227</c:v>
                </c:pt>
                <c:pt idx="2">
                  <c:v>2147160</c:v>
                </c:pt>
                <c:pt idx="3">
                  <c:v>2544633</c:v>
                </c:pt>
                <c:pt idx="4">
                  <c:v>3806820</c:v>
                </c:pt>
                <c:pt idx="5">
                  <c:v>2701224</c:v>
                </c:pt>
                <c:pt idx="6">
                  <c:v>3165652</c:v>
                </c:pt>
                <c:pt idx="7">
                  <c:v>2810392</c:v>
                </c:pt>
                <c:pt idx="8">
                  <c:v>2659726</c:v>
                </c:pt>
                <c:pt idx="9">
                  <c:v>2685836</c:v>
                </c:pt>
                <c:pt idx="10">
                  <c:v>3444256</c:v>
                </c:pt>
                <c:pt idx="11">
                  <c:v>4934548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E-494A-B3B6-CDE3B20A0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2"/>
        <c:axId val="126903776"/>
        <c:axId val="126908352"/>
      </c:barChart>
      <c:catAx>
        <c:axId val="1269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8352"/>
        <c:crosses val="autoZero"/>
        <c:auto val="1"/>
        <c:lblAlgn val="ctr"/>
        <c:lblOffset val="100"/>
        <c:noMultiLvlLbl val="0"/>
      </c:catAx>
      <c:valAx>
        <c:axId val="1269083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284B6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166951006124229"/>
          <c:y val="2.8194444444444459E-2"/>
          <c:w val="0.21685499229951627"/>
          <c:h val="7.075521220224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284B63"/>
                </a:solidFill>
              </a:rPr>
              <a:t>Product Perfomance</a:t>
            </a:r>
          </a:p>
        </c:rich>
      </c:tx>
      <c:layout>
        <c:manualLayout>
          <c:xMode val="edge"/>
          <c:yMode val="edge"/>
          <c:x val="4.98600174978128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7755905511811"/>
          <c:y val="0.12280572349249994"/>
          <c:w val="0.81986417322834648"/>
          <c:h val="0.60174697869020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Cal!$U$30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284B63"/>
            </a:solidFill>
            <a:ln>
              <a:noFill/>
            </a:ln>
            <a:effectLst/>
          </c:spPr>
          <c:invertIfNegative val="0"/>
          <c:cat>
            <c:strRef>
              <c:f>[0]!OffPRSEl</c:f>
              <c:strCache>
                <c:ptCount val="15"/>
                <c:pt idx="0">
                  <c:v>AirBods</c:v>
                </c:pt>
                <c:pt idx="1">
                  <c:v>Smartphone Pro</c:v>
                </c:pt>
                <c:pt idx="2">
                  <c:v>Charger</c:v>
                </c:pt>
                <c:pt idx="3">
                  <c:v>Smartphone Basic</c:v>
                </c:pt>
                <c:pt idx="4">
                  <c:v>Feature Phone</c:v>
                </c:pt>
                <c:pt idx="5">
                  <c:v>Smart TV</c:v>
                </c:pt>
                <c:pt idx="6">
                  <c:v>Accounting License</c:v>
                </c:pt>
                <c:pt idx="7">
                  <c:v>Keyboard</c:v>
                </c:pt>
                <c:pt idx="8">
                  <c:v>Office 365 1Y</c:v>
                </c:pt>
                <c:pt idx="9">
                  <c:v>Tablet</c:v>
                </c:pt>
                <c:pt idx="10">
                  <c:v>Smartphone Mid</c:v>
                </c:pt>
                <c:pt idx="11">
                  <c:v>Router</c:v>
                </c:pt>
                <c:pt idx="12">
                  <c:v>Laptop</c:v>
                </c:pt>
                <c:pt idx="13">
                  <c:v>Antivirus 1Y</c:v>
                </c:pt>
                <c:pt idx="14">
                  <c:v>Power Bank</c:v>
                </c:pt>
              </c:strCache>
            </c:strRef>
          </c:cat>
          <c:val>
            <c:numRef>
              <c:f>[0]!SalesoffSelc</c:f>
              <c:numCache>
                <c:formatCode>_(* #,##0_);_(* \(#,##0\);_(* "-"??_);_(@_)</c:formatCode>
                <c:ptCount val="15"/>
                <c:pt idx="0">
                  <c:v>467040</c:v>
                </c:pt>
                <c:pt idx="1">
                  <c:v>13403227</c:v>
                </c:pt>
                <c:pt idx="2">
                  <c:v>172542</c:v>
                </c:pt>
                <c:pt idx="3">
                  <c:v>3650800</c:v>
                </c:pt>
                <c:pt idx="4">
                  <c:v>631386</c:v>
                </c:pt>
                <c:pt idx="5">
                  <c:v>5876844</c:v>
                </c:pt>
                <c:pt idx="6">
                  <c:v>1360247</c:v>
                </c:pt>
                <c:pt idx="7">
                  <c:v>467733</c:v>
                </c:pt>
                <c:pt idx="8">
                  <c:v>544393</c:v>
                </c:pt>
                <c:pt idx="9">
                  <c:v>2878610</c:v>
                </c:pt>
                <c:pt idx="10">
                  <c:v>5824818</c:v>
                </c:pt>
                <c:pt idx="11">
                  <c:v>499078</c:v>
                </c:pt>
                <c:pt idx="12">
                  <c:v>5719204</c:v>
                </c:pt>
                <c:pt idx="13">
                  <c:v>97895</c:v>
                </c:pt>
                <c:pt idx="14">
                  <c:v>274773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C-471A-8260-3172A2503BE5}"/>
            </c:ext>
          </c:extLst>
        </c:ser>
        <c:ser>
          <c:idx val="1"/>
          <c:order val="1"/>
          <c:tx>
            <c:strRef>
              <c:f>Cal!$V$30</c:f>
              <c:strCache>
                <c:ptCount val="1"/>
                <c:pt idx="0">
                  <c:v>LY Sales</c:v>
                </c:pt>
              </c:strCache>
            </c:strRef>
          </c:tx>
          <c:spPr>
            <a:solidFill>
              <a:srgbClr val="488C80"/>
            </a:solidFill>
            <a:ln>
              <a:noFill/>
            </a:ln>
            <a:effectLst/>
          </c:spPr>
          <c:invertIfNegative val="0"/>
          <c:cat>
            <c:strRef>
              <c:f>[0]!OffPRSEl</c:f>
              <c:strCache>
                <c:ptCount val="15"/>
                <c:pt idx="0">
                  <c:v>AirBods</c:v>
                </c:pt>
                <c:pt idx="1">
                  <c:v>Smartphone Pro</c:v>
                </c:pt>
                <c:pt idx="2">
                  <c:v>Charger</c:v>
                </c:pt>
                <c:pt idx="3">
                  <c:v>Smartphone Basic</c:v>
                </c:pt>
                <c:pt idx="4">
                  <c:v>Feature Phone</c:v>
                </c:pt>
                <c:pt idx="5">
                  <c:v>Smart TV</c:v>
                </c:pt>
                <c:pt idx="6">
                  <c:v>Accounting License</c:v>
                </c:pt>
                <c:pt idx="7">
                  <c:v>Keyboard</c:v>
                </c:pt>
                <c:pt idx="8">
                  <c:v>Office 365 1Y</c:v>
                </c:pt>
                <c:pt idx="9">
                  <c:v>Tablet</c:v>
                </c:pt>
                <c:pt idx="10">
                  <c:v>Smartphone Mid</c:v>
                </c:pt>
                <c:pt idx="11">
                  <c:v>Router</c:v>
                </c:pt>
                <c:pt idx="12">
                  <c:v>Laptop</c:v>
                </c:pt>
                <c:pt idx="13">
                  <c:v>Antivirus 1Y</c:v>
                </c:pt>
                <c:pt idx="14">
                  <c:v>Power Bank</c:v>
                </c:pt>
              </c:strCache>
            </c:strRef>
          </c:cat>
          <c:val>
            <c:numRef>
              <c:f>[0]!Lysalesoffselc</c:f>
              <c:numCache>
                <c:formatCode>_(* #,##0_);_(* \(#,##0\);_(* "-"??_);_(@_)</c:formatCode>
                <c:ptCount val="15"/>
                <c:pt idx="0">
                  <c:v>464799</c:v>
                </c:pt>
                <c:pt idx="1">
                  <c:v>10486789</c:v>
                </c:pt>
                <c:pt idx="2">
                  <c:v>149800</c:v>
                </c:pt>
                <c:pt idx="3">
                  <c:v>2815026</c:v>
                </c:pt>
                <c:pt idx="4">
                  <c:v>497764</c:v>
                </c:pt>
                <c:pt idx="5">
                  <c:v>4349863</c:v>
                </c:pt>
                <c:pt idx="6">
                  <c:v>985272</c:v>
                </c:pt>
                <c:pt idx="7">
                  <c:v>338288</c:v>
                </c:pt>
                <c:pt idx="8">
                  <c:v>527650</c:v>
                </c:pt>
                <c:pt idx="9">
                  <c:v>1845282</c:v>
                </c:pt>
                <c:pt idx="10">
                  <c:v>6302018</c:v>
                </c:pt>
                <c:pt idx="11">
                  <c:v>327420</c:v>
                </c:pt>
                <c:pt idx="12">
                  <c:v>5593681</c:v>
                </c:pt>
                <c:pt idx="13">
                  <c:v>94994</c:v>
                </c:pt>
                <c:pt idx="14">
                  <c:v>281173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C-471A-8260-3172A250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845344"/>
        <c:axId val="1552845760"/>
      </c:barChart>
      <c:catAx>
        <c:axId val="15528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84B6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45760"/>
        <c:crosses val="autoZero"/>
        <c:auto val="1"/>
        <c:lblAlgn val="ctr"/>
        <c:lblOffset val="100"/>
        <c:noMultiLvlLbl val="0"/>
      </c:catAx>
      <c:valAx>
        <c:axId val="155284576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284B6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1466336045006"/>
          <c:y val="1.7030049461639091E-3"/>
          <c:w val="0.2970061339017705"/>
          <c:h val="0.11224656323900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6EC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84B63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284B63"/>
                </a:solidFill>
              </a:rPr>
              <a:t>Governate</a:t>
            </a:r>
            <a:r>
              <a:rPr lang="en-US" b="1" baseline="0">
                <a:solidFill>
                  <a:srgbClr val="284B63"/>
                </a:solidFill>
              </a:rPr>
              <a:t> Perfomance</a:t>
            </a:r>
          </a:p>
        </c:rich>
      </c:tx>
      <c:layout>
        <c:manualLayout>
          <c:xMode val="edge"/>
          <c:yMode val="edge"/>
          <c:x val="2.2222222222221749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4B6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98449165969189"/>
          <c:y val="0.10641855408686757"/>
          <c:w val="0.7440637533818113"/>
          <c:h val="0.8270210224104697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Cal!$V$55</c:f>
              <c:strCache>
                <c:ptCount val="1"/>
                <c:pt idx="0">
                  <c:v> LY Sales </c:v>
                </c:pt>
              </c:strCache>
            </c:strRef>
          </c:tx>
          <c:spPr>
            <a:solidFill>
              <a:srgbClr val="488C8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[0]!RankGOVSS</c:f>
              <c:strCache>
                <c:ptCount val="11"/>
                <c:pt idx="0">
                  <c:v>Cairo</c:v>
                </c:pt>
                <c:pt idx="1">
                  <c:v>Giza</c:v>
                </c:pt>
                <c:pt idx="2">
                  <c:v>Alexandria</c:v>
                </c:pt>
                <c:pt idx="3">
                  <c:v>Sohag</c:v>
                </c:pt>
                <c:pt idx="4">
                  <c:v>Qalyubia</c:v>
                </c:pt>
                <c:pt idx="5">
                  <c:v>Gharbia</c:v>
                </c:pt>
                <c:pt idx="6">
                  <c:v>Assiut</c:v>
                </c:pt>
                <c:pt idx="7">
                  <c:v>Menoufia</c:v>
                </c:pt>
                <c:pt idx="8">
                  <c:v>Minya</c:v>
                </c:pt>
                <c:pt idx="9">
                  <c:v>Dakahlia</c:v>
                </c:pt>
                <c:pt idx="10">
                  <c:v>Beheira</c:v>
                </c:pt>
              </c:strCache>
            </c:strRef>
          </c:cat>
          <c:val>
            <c:numRef>
              <c:f>[0]!RankingSalesLYY</c:f>
              <c:numCache>
                <c:formatCode>_(* #,##0_);_(* \(#,##0\);_(* "-"??_);_(@_)</c:formatCode>
                <c:ptCount val="11"/>
                <c:pt idx="0">
                  <c:v>7871167</c:v>
                </c:pt>
                <c:pt idx="1">
                  <c:v>4767600</c:v>
                </c:pt>
                <c:pt idx="2">
                  <c:v>3695400</c:v>
                </c:pt>
                <c:pt idx="3">
                  <c:v>2283837</c:v>
                </c:pt>
                <c:pt idx="4">
                  <c:v>3522321</c:v>
                </c:pt>
                <c:pt idx="5">
                  <c:v>3936354</c:v>
                </c:pt>
                <c:pt idx="6">
                  <c:v>2046365</c:v>
                </c:pt>
                <c:pt idx="7">
                  <c:v>1577290</c:v>
                </c:pt>
                <c:pt idx="8">
                  <c:v>2167931</c:v>
                </c:pt>
                <c:pt idx="9">
                  <c:v>2232975</c:v>
                </c:pt>
                <c:pt idx="10">
                  <c:v>958579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E-4D21-9B39-1BAC86E9B7CE}"/>
            </c:ext>
          </c:extLst>
        </c:ser>
        <c:ser>
          <c:idx val="0"/>
          <c:order val="1"/>
          <c:tx>
            <c:strRef>
              <c:f>Cal!$U$55</c:f>
              <c:strCache>
                <c:ptCount val="1"/>
                <c:pt idx="0">
                  <c:v> Sales </c:v>
                </c:pt>
              </c:strCache>
            </c:strRef>
          </c:tx>
          <c:spPr>
            <a:solidFill>
              <a:srgbClr val="284B6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[0]!RankGOVSS</c:f>
              <c:strCache>
                <c:ptCount val="11"/>
                <c:pt idx="0">
                  <c:v>Cairo</c:v>
                </c:pt>
                <c:pt idx="1">
                  <c:v>Giza</c:v>
                </c:pt>
                <c:pt idx="2">
                  <c:v>Alexandria</c:v>
                </c:pt>
                <c:pt idx="3">
                  <c:v>Sohag</c:v>
                </c:pt>
                <c:pt idx="4">
                  <c:v>Qalyubia</c:v>
                </c:pt>
                <c:pt idx="5">
                  <c:v>Gharbia</c:v>
                </c:pt>
                <c:pt idx="6">
                  <c:v>Assiut</c:v>
                </c:pt>
                <c:pt idx="7">
                  <c:v>Menoufia</c:v>
                </c:pt>
                <c:pt idx="8">
                  <c:v>Minya</c:v>
                </c:pt>
                <c:pt idx="9">
                  <c:v>Dakahlia</c:v>
                </c:pt>
                <c:pt idx="10">
                  <c:v>Beheira</c:v>
                </c:pt>
              </c:strCache>
            </c:strRef>
          </c:cat>
          <c:val>
            <c:numRef>
              <c:f>[0]!RankingSales</c:f>
              <c:numCache>
                <c:formatCode>_(* #,##0_);_(* \(#,##0\);_(* "-"??_);_(@_)</c:formatCode>
                <c:ptCount val="11"/>
                <c:pt idx="0">
                  <c:v>8594843</c:v>
                </c:pt>
                <c:pt idx="1">
                  <c:v>5813799</c:v>
                </c:pt>
                <c:pt idx="2">
                  <c:v>4853385</c:v>
                </c:pt>
                <c:pt idx="3">
                  <c:v>3213580</c:v>
                </c:pt>
                <c:pt idx="4">
                  <c:v>3166898</c:v>
                </c:pt>
                <c:pt idx="5">
                  <c:v>3120598</c:v>
                </c:pt>
                <c:pt idx="6">
                  <c:v>2834763</c:v>
                </c:pt>
                <c:pt idx="7">
                  <c:v>2800616</c:v>
                </c:pt>
                <c:pt idx="8">
                  <c:v>2700593</c:v>
                </c:pt>
                <c:pt idx="9">
                  <c:v>2668596</c:v>
                </c:pt>
                <c:pt idx="10">
                  <c:v>2100919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E-4D21-9B39-1BAC86E9B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8994591"/>
        <c:axId val="1553721551"/>
      </c:barChart>
      <c:catAx>
        <c:axId val="68899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rgbClr val="284B6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21551"/>
        <c:crosses val="autoZero"/>
        <c:auto val="1"/>
        <c:lblAlgn val="ctr"/>
        <c:lblOffset val="100"/>
        <c:noMultiLvlLbl val="0"/>
      </c:catAx>
      <c:valAx>
        <c:axId val="1553721551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284B6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9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6111103956941231"/>
          <c:y val="7.8620543819205295E-4"/>
          <c:w val="0.33797725284339453"/>
          <c:h val="5.869836912074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Cal!$G$2" fmlaRange="Cal!$G$11:$G$13" noThreeD="1" sel="1" val="0"/>
</file>

<file path=xl/ctrlProps/ctrlProp2.xml><?xml version="1.0" encoding="utf-8"?>
<formControlPr xmlns="http://schemas.microsoft.com/office/spreadsheetml/2009/9/main" objectType="Drop" dropStyle="combo" dx="16" fmlaLink="Cal!$A$2" fmlaRange="[0]!Year" noThreeD="1" sel="1" val="0"/>
</file>

<file path=xl/ctrlProps/ctrlProp3.xml><?xml version="1.0" encoding="utf-8"?>
<formControlPr xmlns="http://schemas.microsoft.com/office/spreadsheetml/2009/9/main" objectType="Drop" dropStyle="combo" dx="16" fmlaLink="Cal!$C$2" fmlaRange="[0]!Territory" noThreeD="1" sel="1" val="0"/>
</file>

<file path=xl/ctrlProps/ctrlProp4.xml><?xml version="1.0" encoding="utf-8"?>
<formControlPr xmlns="http://schemas.microsoft.com/office/spreadsheetml/2009/9/main" objectType="Drop" dropStyle="combo" dx="16" fmlaLink="Cal!$E$2" fmlaRange="[0]!Product_category" noThreeD="1" sel="1" val="0"/>
</file>

<file path=xl/ctrlProps/ctrlProp5.xml><?xml version="1.0" encoding="utf-8"?>
<formControlPr xmlns="http://schemas.microsoft.com/office/spreadsheetml/2009/9/main" objectType="Scroll" dx="22" fmlaLink="Cal!$A$49" max="11" min="1" page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19050</xdr:colOff>
          <xdr:row>0</xdr:row>
          <xdr:rowOff>171450</xdr:rowOff>
        </xdr:from>
        <xdr:to>
          <xdr:col>3</xdr:col>
          <xdr:colOff>361950</xdr:colOff>
          <xdr:row>2</xdr:row>
          <xdr:rowOff>38100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19050</xdr:colOff>
          <xdr:row>3</xdr:row>
          <xdr:rowOff>0</xdr:rowOff>
        </xdr:from>
        <xdr:to>
          <xdr:col>3</xdr:col>
          <xdr:colOff>361950</xdr:colOff>
          <xdr:row>4</xdr:row>
          <xdr:rowOff>57150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95250</xdr:colOff>
          <xdr:row>0</xdr:row>
          <xdr:rowOff>152400</xdr:rowOff>
        </xdr:from>
        <xdr:to>
          <xdr:col>6</xdr:col>
          <xdr:colOff>733425</xdr:colOff>
          <xdr:row>2</xdr:row>
          <xdr:rowOff>19050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95250</xdr:colOff>
          <xdr:row>2</xdr:row>
          <xdr:rowOff>161925</xdr:rowOff>
        </xdr:from>
        <xdr:to>
          <xdr:col>6</xdr:col>
          <xdr:colOff>733425</xdr:colOff>
          <xdr:row>4</xdr:row>
          <xdr:rowOff>28575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14</xdr:row>
      <xdr:rowOff>96745</xdr:rowOff>
    </xdr:from>
    <xdr:to>
      <xdr:col>7</xdr:col>
      <xdr:colOff>0</xdr:colOff>
      <xdr:row>29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7</xdr:row>
          <xdr:rowOff>152400</xdr:rowOff>
        </xdr:from>
        <xdr:to>
          <xdr:col>11</xdr:col>
          <xdr:colOff>228600</xdr:colOff>
          <xdr:row>14</xdr:row>
          <xdr:rowOff>95250</xdr:rowOff>
        </xdr:to>
        <xdr:sp macro="" textlink="">
          <xdr:nvSpPr>
            <xdr:cNvPr id="3077" name="Scroll Ba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24093</xdr:colOff>
          <xdr:row>0</xdr:row>
          <xdr:rowOff>0</xdr:rowOff>
        </xdr:from>
        <xdr:to>
          <xdr:col>12</xdr:col>
          <xdr:colOff>364751</xdr:colOff>
          <xdr:row>7</xdr:row>
          <xdr:rowOff>95250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!$AF$13:$AF$16" spid="_x0000_s324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986122" y="0"/>
              <a:ext cx="1405217" cy="136151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E6ECF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6168</xdr:colOff>
          <xdr:row>0</xdr:row>
          <xdr:rowOff>0</xdr:rowOff>
        </xdr:from>
        <xdr:to>
          <xdr:col>10</xdr:col>
          <xdr:colOff>882464</xdr:colOff>
          <xdr:row>7</xdr:row>
          <xdr:rowOff>95251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!$AD$13:$AD$16" spid="_x0000_s324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365756" y="0"/>
              <a:ext cx="1414179" cy="136151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46504</xdr:colOff>
          <xdr:row>0</xdr:row>
          <xdr:rowOff>0</xdr:rowOff>
        </xdr:from>
        <xdr:to>
          <xdr:col>8</xdr:col>
          <xdr:colOff>627529</xdr:colOff>
          <xdr:row>7</xdr:row>
          <xdr:rowOff>123825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!$AB$13:$AB$16" spid="_x0000_s32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691592" y="0"/>
              <a:ext cx="1466290" cy="139009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E6ECF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28</xdr:row>
      <xdr:rowOff>166034</xdr:rowOff>
    </xdr:from>
    <xdr:to>
      <xdr:col>7</xdr:col>
      <xdr:colOff>228600</xdr:colOff>
      <xdr:row>43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937558</xdr:colOff>
      <xdr:row>14</xdr:row>
      <xdr:rowOff>143806</xdr:rowOff>
    </xdr:from>
    <xdr:to>
      <xdr:col>12</xdr:col>
      <xdr:colOff>306916</xdr:colOff>
      <xdr:row>41</xdr:row>
      <xdr:rowOff>31749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05B3D-30E9-49F5-B715-3F7D32730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66675</xdr:rowOff>
    </xdr:from>
    <xdr:to>
      <xdr:col>13</xdr:col>
      <xdr:colOff>9525</xdr:colOff>
      <xdr:row>8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638550" y="447675"/>
          <a:ext cx="4295775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EG" sz="1400" b="1"/>
            <a:t>أول</a:t>
          </a:r>
          <a:r>
            <a:rPr lang="ar-EG" sz="1400" b="1" baseline="0"/>
            <a:t> حاجة عملت </a:t>
          </a:r>
          <a:r>
            <a:rPr lang="en-US" sz="1400" b="1" baseline="0"/>
            <a:t/>
          </a:r>
          <a:br>
            <a:rPr lang="en-US" sz="1400" b="1" baseline="0"/>
          </a:br>
          <a:r>
            <a:rPr lang="en-US" sz="1400" b="1" baseline="0"/>
            <a:t>List </a:t>
          </a:r>
          <a:endParaRPr lang="ar-EG" sz="1400" b="1" baseline="0"/>
        </a:p>
        <a:p>
          <a:pPr algn="ctr"/>
          <a:r>
            <a:rPr lang="ar-EG" sz="1400" b="1" baseline="0"/>
            <a:t>علشان اعمل بها الكومبو بوكس الي هعتمد عليه فيه </a:t>
          </a:r>
        </a:p>
        <a:p>
          <a:pPr algn="ctr"/>
          <a:r>
            <a:rPr lang="ar-EG" sz="1400" b="1" baseline="0"/>
            <a:t>في تقسيم الداش بورد </a:t>
          </a:r>
          <a:r>
            <a:rPr lang="ar-EG" sz="1100" baseline="0"/>
            <a:t/>
          </a:r>
          <a:br>
            <a:rPr lang="ar-EG" sz="1100" baseline="0"/>
          </a:br>
          <a:endParaRPr lang="ar-EG" sz="1100" baseline="0"/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</xdr:row>
      <xdr:rowOff>76200</xdr:rowOff>
    </xdr:from>
    <xdr:to>
      <xdr:col>13</xdr:col>
      <xdr:colOff>28575</xdr:colOff>
      <xdr:row>14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657600" y="1790700"/>
          <a:ext cx="429577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EG" sz="1400" b="1"/>
            <a:t>تاني</a:t>
          </a:r>
          <a:r>
            <a:rPr lang="ar-EG" sz="1400" b="1" baseline="0"/>
            <a:t> حاجة عملت </a:t>
          </a:r>
          <a:r>
            <a:rPr lang="en-US" sz="1400" b="1" baseline="0"/>
            <a:t/>
          </a:r>
          <a:br>
            <a:rPr lang="en-US" sz="1400" b="1" baseline="0"/>
          </a:br>
          <a:r>
            <a:rPr lang="en-US" sz="1400" b="1" baseline="0"/>
            <a:t>Names </a:t>
          </a:r>
          <a:endParaRPr lang="ar-EG" sz="1400" b="1" baseline="0"/>
        </a:p>
        <a:p>
          <a:pPr algn="ctr"/>
          <a:r>
            <a:rPr lang="ar-EG" sz="1400" b="1" baseline="0"/>
            <a:t>للأسئلة وحولتها ل جداول علشان تكون مرنة في التعديل</a:t>
          </a:r>
          <a:r>
            <a:rPr lang="en-US" sz="1400" b="1" baseline="0"/>
            <a:t> </a:t>
          </a:r>
          <a:endParaRPr lang="ar-EG" sz="1400" b="1" baseline="0"/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14</xdr:row>
      <xdr:rowOff>142875</xdr:rowOff>
    </xdr:from>
    <xdr:to>
      <xdr:col>13</xdr:col>
      <xdr:colOff>28575</xdr:colOff>
      <xdr:row>19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657600" y="2809875"/>
          <a:ext cx="429577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EG" sz="1400" b="1" baseline="0"/>
            <a:t>تالت حاجة عملت </a:t>
          </a:r>
          <a:r>
            <a:rPr lang="en-US" sz="1400" b="1" baseline="0"/>
            <a:t/>
          </a:r>
          <a:br>
            <a:rPr lang="en-US" sz="1400" b="1" baseline="0"/>
          </a:br>
          <a:r>
            <a:rPr lang="en-US" sz="1400" b="1" baseline="0"/>
            <a:t>Names </a:t>
          </a:r>
          <a:endParaRPr lang="ar-EG" sz="1400" b="1" baseline="0"/>
        </a:p>
        <a:p>
          <a:pPr algn="ctr"/>
          <a:r>
            <a:rPr lang="ar-EG" sz="1400" b="1" baseline="0"/>
            <a:t>للأسئلة وحولتها ل جداول علشان تكون مرنة في التعديل</a:t>
          </a:r>
          <a:r>
            <a:rPr lang="en-US" sz="1400" b="1" baseline="0"/>
            <a:t> </a:t>
          </a:r>
          <a:endParaRPr lang="ar-EG" sz="1400" b="1" baseline="0"/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19050</xdr:colOff>
      <xdr:row>20</xdr:row>
      <xdr:rowOff>47625</xdr:rowOff>
    </xdr:from>
    <xdr:to>
      <xdr:col>13</xdr:col>
      <xdr:colOff>47625</xdr:colOff>
      <xdr:row>32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676650" y="3857625"/>
          <a:ext cx="429577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ar-EG" sz="1400" b="1" baseline="0"/>
            <a:t>رابع حاجة بإستخدام معادلة </a:t>
          </a:r>
          <a:br>
            <a:rPr lang="ar-EG" sz="1400" b="1" baseline="0"/>
          </a:br>
          <a:r>
            <a:rPr lang="en-US" sz="1400" b="1" baseline="0"/>
            <a:t>Index </a:t>
          </a:r>
          <a:r>
            <a:rPr lang="ar-EG" sz="1400" b="1" baseline="0"/>
            <a:t>علشان احدد خيار </a:t>
          </a:r>
          <a:br>
            <a:rPr lang="ar-EG" sz="1400" b="1" baseline="0"/>
          </a:br>
          <a:r>
            <a:rPr lang="en-US" sz="1400" b="1" baseline="0"/>
            <a:t>All </a:t>
          </a:r>
          <a:br>
            <a:rPr lang="en-US" sz="1400" b="1" baseline="0"/>
          </a:br>
          <a:r>
            <a:rPr lang="ar-EG" sz="1400" b="1" baseline="0"/>
            <a:t>بعدها </a:t>
          </a:r>
          <a:r>
            <a:rPr lang="en-US" sz="1400" b="1" baseline="0"/>
            <a:t> if</a:t>
          </a:r>
          <a:endParaRPr lang="ar-EG" sz="1400" b="1" baseline="0"/>
        </a:p>
        <a:p>
          <a:pPr algn="ctr"/>
          <a:r>
            <a:rPr lang="ar-EG" sz="1400" b="1" baseline="0"/>
            <a:t>علشان اخليه يجمع الجدول كله </a:t>
          </a:r>
        </a:p>
        <a:p>
          <a:pPr algn="ctr"/>
          <a:r>
            <a:rPr lang="ar-EG" sz="1400" b="1" baseline="0"/>
            <a:t>عن طريق ان </a:t>
          </a:r>
          <a:endParaRPr lang="en-US" sz="1400" b="1" baseline="0"/>
        </a:p>
        <a:p>
          <a:pPr algn="ctr"/>
          <a:r>
            <a:rPr lang="en-US" sz="1400" b="1" baseline="0"/>
            <a:t>ALL</a:t>
          </a:r>
        </a:p>
        <a:p>
          <a:pPr algn="ctr"/>
          <a:r>
            <a:rPr lang="en-US" sz="1400" b="1" baseline="0"/>
            <a:t> </a:t>
          </a:r>
          <a:r>
            <a:rPr lang="ar-EG" sz="1400" b="1" baseline="0"/>
            <a:t>بترجعلي </a:t>
          </a:r>
        </a:p>
        <a:p>
          <a:pPr algn="ctr"/>
          <a:r>
            <a:rPr lang="ar-EG" sz="1400" b="1" baseline="0"/>
            <a:t>قيمة "*"</a:t>
          </a:r>
          <a:endParaRPr lang="en-US" sz="1400" b="1" baseline="0"/>
        </a:p>
        <a:p>
          <a:pPr algn="ctr"/>
          <a:r>
            <a:rPr lang="en-US" sz="1400" b="1" baseline="0"/>
            <a:t>All </a:t>
          </a:r>
          <a:r>
            <a:rPr lang="ar-EG" sz="1400" b="1" baseline="0"/>
            <a:t>فده في لغة الجدول يعني</a:t>
          </a:r>
          <a:endParaRPr lang="en-US" sz="1400" b="1" baseline="0"/>
        </a:p>
        <a:p>
          <a:pPr algn="ctr"/>
          <a:r>
            <a:rPr lang="en-US" sz="1400" b="1" baseline="0"/>
            <a:t> </a:t>
          </a:r>
          <a:endParaRPr lang="ar-EG" sz="1400" b="1" baseline="0"/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76200</xdr:colOff>
      <xdr:row>32</xdr:row>
      <xdr:rowOff>142875</xdr:rowOff>
    </xdr:from>
    <xdr:to>
      <xdr:col>13</xdr:col>
      <xdr:colOff>66675</xdr:colOff>
      <xdr:row>49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733800" y="6238875"/>
          <a:ext cx="4257675" cy="312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1400" b="1"/>
            <a:t>حطينا</a:t>
          </a:r>
          <a:r>
            <a:rPr lang="ar-EG" sz="1400" b="1" baseline="0"/>
            <a:t> اسامي فوق وخليناهم يجيبو القيم من </a:t>
          </a:r>
        </a:p>
        <a:p>
          <a:pPr algn="ctr"/>
          <a:r>
            <a:rPr lang="en-US" sz="1400" b="1" baseline="0"/>
            <a:t>index </a:t>
          </a:r>
        </a:p>
        <a:p>
          <a:pPr algn="ctr"/>
          <a:r>
            <a:rPr lang="ar-EG" sz="1400" b="1" baseline="0"/>
            <a:t>الي معمولة على لينكات الكومبو بوكس</a:t>
          </a:r>
        </a:p>
        <a:p>
          <a:pPr algn="ctr"/>
          <a:r>
            <a:rPr lang="ar-EG" sz="1400" b="1" baseline="0"/>
            <a:t>عملنا جدول ب </a:t>
          </a:r>
          <a:endParaRPr lang="en-US" sz="1400" b="1" baseline="0"/>
        </a:p>
        <a:p>
          <a:pPr algn="ctr"/>
          <a:r>
            <a:rPr lang="en-US" sz="1400" b="1" baseline="0"/>
            <a:t>Sumifs </a:t>
          </a:r>
        </a:p>
        <a:p>
          <a:pPr algn="ctr"/>
          <a:r>
            <a:rPr lang="ar-EG" sz="1400" b="1" baseline="0"/>
            <a:t>بيجيب النتايج بالشروط من الجدول الرئيسي </a:t>
          </a:r>
        </a:p>
        <a:p>
          <a:pPr algn="ctr"/>
          <a:r>
            <a:rPr lang="ar-EG" sz="1400" b="1" baseline="0"/>
            <a:t>وبعدين يابا عملنا جدول مساعد</a:t>
          </a:r>
        </a:p>
        <a:p>
          <a:pPr algn="ctr"/>
          <a:r>
            <a:rPr lang="ar-EG" sz="1400" b="1" baseline="0"/>
            <a:t>بمعادلة</a:t>
          </a:r>
        </a:p>
        <a:p>
          <a:pPr algn="ctr"/>
          <a:r>
            <a:rPr lang="en-US" sz="1400" b="1" baseline="0"/>
            <a:t>choose</a:t>
          </a:r>
        </a:p>
        <a:p>
          <a:pPr algn="ctr"/>
          <a:r>
            <a:rPr lang="ar-EG" sz="1400" b="1" baseline="0"/>
            <a:t>يجيب قيمة من تلت قيم </a:t>
          </a:r>
        </a:p>
        <a:p>
          <a:pPr algn="ctr"/>
          <a:r>
            <a:rPr lang="ar-EG" sz="1400" b="1" baseline="0"/>
            <a:t>على اساس لينك الكومبو بوكس </a:t>
          </a:r>
        </a:p>
        <a:p>
          <a:pPr algn="ctr"/>
          <a:r>
            <a:rPr lang="ar-EG" sz="1400" b="1" baseline="0"/>
            <a:t>نستدل منه مبيعات او ربح او كمية </a:t>
          </a:r>
        </a:p>
        <a:p>
          <a:pPr algn="ctr"/>
          <a:r>
            <a:rPr lang="ar-EG" sz="1400" b="1" baseline="0"/>
            <a:t>على حسب مقياس الاداء المطلوب طب</a:t>
          </a:r>
        </a:p>
        <a:p>
          <a:pPr algn="ctr"/>
          <a:r>
            <a:rPr lang="ar-EG" sz="1400" b="1" baseline="0"/>
            <a:t>وعملناه كولمن شارت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6</xdr:col>
      <xdr:colOff>95250</xdr:colOff>
      <xdr:row>49</xdr:row>
      <xdr:rowOff>180975</xdr:rowOff>
    </xdr:from>
    <xdr:to>
      <xdr:col>13</xdr:col>
      <xdr:colOff>85725</xdr:colOff>
      <xdr:row>66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752850" y="9515475"/>
          <a:ext cx="4257675" cy="312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EG" sz="1400" b="1" baseline="0"/>
            <a:t>وعلى نفس الاساس كملنا باقي الشارتات</a:t>
          </a:r>
          <a:br>
            <a:rPr lang="ar-EG" sz="1400" b="1" baseline="0"/>
          </a:br>
          <a:r>
            <a:rPr lang="ar-EG" sz="1400" b="1" baseline="0"/>
            <a:t>ثم </a:t>
          </a:r>
        </a:p>
        <a:p>
          <a:pPr algn="ctr"/>
          <a:r>
            <a:rPr lang="ar-EG" sz="1400" b="1" baseline="0"/>
            <a:t>عملنا </a:t>
          </a:r>
          <a:r>
            <a:rPr lang="en-US" sz="1400" b="1" baseline="0"/>
            <a:t>Names </a:t>
          </a:r>
          <a:endParaRPr lang="ar-EG" sz="1400" b="1" baseline="0"/>
        </a:p>
        <a:p>
          <a:pPr algn="ctr"/>
          <a:r>
            <a:rPr lang="ar-EG" sz="1400" b="1" baseline="0"/>
            <a:t>لى دالة انديكس الي شغالين بيها وبنجيب بيها اسماء المحافظات او المنتج</a:t>
          </a:r>
        </a:p>
        <a:p>
          <a:pPr algn="ctr"/>
          <a:r>
            <a:rPr lang="ar-EG" sz="1400" b="1" baseline="0"/>
            <a:t>وبعد كدا عملنا  </a:t>
          </a:r>
        </a:p>
        <a:p>
          <a:pPr algn="ctr"/>
          <a:r>
            <a:rPr lang="en-US" sz="1400" b="1" baseline="0"/>
            <a:t>offset </a:t>
          </a:r>
          <a:r>
            <a:rPr lang="ar-EG" sz="1400" b="1" baseline="0"/>
            <a:t>لل</a:t>
          </a:r>
          <a:r>
            <a:rPr lang="en-US" sz="1400" b="1" baseline="0"/>
            <a:t>name </a:t>
          </a:r>
        </a:p>
        <a:p>
          <a:pPr algn="ctr"/>
          <a:r>
            <a:rPr lang="ar-EG" sz="1400" b="1" baseline="0"/>
            <a:t>علشان يبقى </a:t>
          </a:r>
        </a:p>
        <a:p>
          <a:pPr algn="ctr"/>
          <a:r>
            <a:rPr lang="en-US" sz="1400" b="1" baseline="0"/>
            <a:t>Flixable</a:t>
          </a:r>
        </a:p>
        <a:p>
          <a:pPr algn="ctr"/>
          <a:r>
            <a:rPr lang="ar-EG" sz="1400" b="1" baseline="0"/>
            <a:t>ميسيبش اماكن فاضية يملى على حسب عدد الخلايا الموجودة في الفلتر نفسه</a:t>
          </a:r>
        </a:p>
        <a:p>
          <a:pPr algn="ctr"/>
          <a:r>
            <a:rPr lang="ar-EG" sz="1400" b="1" baseline="0"/>
            <a:t>وعملنا </a:t>
          </a:r>
          <a:r>
            <a:rPr lang="en-US" sz="1400" b="1" baseline="0"/>
            <a:t>ranking </a:t>
          </a:r>
        </a:p>
        <a:p>
          <a:pPr algn="ctr"/>
          <a:r>
            <a:rPr lang="ar-EG" sz="1400" b="1" baseline="0"/>
            <a:t>للمبيعات حسب المحافظات فبتظهر من الكبير للصغير على نفس الاساس</a:t>
          </a:r>
        </a:p>
        <a:p>
          <a:pPr algn="ctr"/>
          <a:endParaRPr lang="ar-EG" sz="1400" b="1" baseline="0"/>
        </a:p>
        <a:p>
          <a:pPr algn="ctr"/>
          <a:endParaRPr lang="en-US" sz="14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I2001" totalsRowShown="0" headerRowDxfId="9" headerRowBorderDxfId="8" tableBorderDxfId="7">
  <autoFilter ref="A1:I2001"/>
  <tableColumns count="9">
    <tableColumn id="1" name="Year"/>
    <tableColumn id="2" name="Month"/>
    <tableColumn id="3" name="Territory"/>
    <tableColumn id="4" name="Governate"/>
    <tableColumn id="5" name="Product category"/>
    <tableColumn id="6" name="Product"/>
    <tableColumn id="7" name="COGS" dataDxfId="6" dataCellStyle="Comma"/>
    <tableColumn id="8" name="SALES" dataDxfId="5" dataCellStyle="Comma"/>
    <tableColumn id="9" name="Quantity" dataDxfId="4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KPITable" displayName="KPITable" ref="G10:G13" totalsRowShown="0" headerRowDxfId="3">
  <autoFilter ref="G10:G13"/>
  <tableColumns count="1">
    <tableColumn id="1" name="KPI"/>
  </tableColumns>
  <tableStyleInfo name="TableStyleLight16" showFirstColumn="0" showLastColumn="0" showRowStripes="0" showColumnStripes="0"/>
</table>
</file>

<file path=xl/tables/table3.xml><?xml version="1.0" encoding="utf-8"?>
<table xmlns="http://schemas.openxmlformats.org/spreadsheetml/2006/main" id="3" name="ProductcatTable" displayName="ProductcatTable" ref="E10:E15" totalsRowShown="0" headerRowDxfId="2">
  <autoFilter ref="E10:E15"/>
  <tableColumns count="1">
    <tableColumn id="1" name="Product category"/>
  </tableColumns>
  <tableStyleInfo name="TableStyleLight16" showFirstColumn="0" showLastColumn="0" showRowStripes="0" showColumnStripes="0"/>
</table>
</file>

<file path=xl/tables/table4.xml><?xml version="1.0" encoding="utf-8"?>
<table xmlns="http://schemas.openxmlformats.org/spreadsheetml/2006/main" id="4" name="TerritoryTable" displayName="TerritoryTable" ref="C10:C15" totalsRowShown="0" headerRowDxfId="1">
  <autoFilter ref="C10:C15"/>
  <tableColumns count="1">
    <tableColumn id="1" name="Territory"/>
  </tableColumns>
  <tableStyleInfo name="TableStyleLight16" showFirstColumn="0" showLastColumn="0" showRowStripes="0" showColumnStripes="0"/>
</table>
</file>

<file path=xl/tables/table5.xml><?xml version="1.0" encoding="utf-8"?>
<table xmlns="http://schemas.openxmlformats.org/spreadsheetml/2006/main" id="5" name="Yeartable" displayName="Yeartable" ref="A10:A12" totalsRowShown="0" headerRowDxfId="0">
  <autoFilter ref="A10:A12"/>
  <tableColumns count="1">
    <tableColumn id="1" name="Year"/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ECF0"/>
  </sheetPr>
  <dimension ref="A1:I2001"/>
  <sheetViews>
    <sheetView zoomScale="70" zoomScaleNormal="70" workbookViewId="0">
      <selection activeCell="J8" sqref="J8"/>
    </sheetView>
  </sheetViews>
  <sheetFormatPr defaultRowHeight="15" x14ac:dyDescent="0.25"/>
  <cols>
    <col min="2" max="2" width="11.5703125" bestFit="1" customWidth="1"/>
    <col min="3" max="3" width="10.85546875" customWidth="1"/>
    <col min="4" max="4" width="12.5703125" customWidth="1"/>
    <col min="5" max="5" width="18" customWidth="1"/>
    <col min="6" max="6" width="10" customWidth="1"/>
    <col min="7" max="8" width="11.5703125" bestFit="1" customWidth="1"/>
    <col min="9" max="9" width="1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2019</v>
      </c>
      <c r="B2" t="s">
        <v>52</v>
      </c>
      <c r="C2" t="s">
        <v>9</v>
      </c>
      <c r="D2" t="s">
        <v>10</v>
      </c>
      <c r="E2" t="s">
        <v>11</v>
      </c>
      <c r="F2" t="s">
        <v>59</v>
      </c>
      <c r="G2" s="2">
        <v>2154</v>
      </c>
      <c r="H2" s="2">
        <v>3478</v>
      </c>
      <c r="I2" s="2">
        <v>4</v>
      </c>
    </row>
    <row r="3" spans="1:9" x14ac:dyDescent="0.25">
      <c r="A3">
        <v>2019</v>
      </c>
      <c r="B3" t="s">
        <v>52</v>
      </c>
      <c r="C3" t="s">
        <v>9</v>
      </c>
      <c r="D3" t="s">
        <v>12</v>
      </c>
      <c r="E3" t="s">
        <v>13</v>
      </c>
      <c r="F3" t="s">
        <v>14</v>
      </c>
      <c r="G3" s="2">
        <v>117821</v>
      </c>
      <c r="H3" s="2">
        <v>153674</v>
      </c>
      <c r="I3" s="2">
        <v>5</v>
      </c>
    </row>
    <row r="4" spans="1:9" x14ac:dyDescent="0.25">
      <c r="A4">
        <v>2019</v>
      </c>
      <c r="B4" t="s">
        <v>53</v>
      </c>
      <c r="C4" t="s">
        <v>9</v>
      </c>
      <c r="D4" t="s">
        <v>10</v>
      </c>
      <c r="E4" t="s">
        <v>11</v>
      </c>
      <c r="F4" t="s">
        <v>15</v>
      </c>
      <c r="G4" s="2">
        <v>1842</v>
      </c>
      <c r="H4" s="2">
        <v>2895</v>
      </c>
      <c r="I4" s="2">
        <v>7</v>
      </c>
    </row>
    <row r="5" spans="1:9" x14ac:dyDescent="0.25">
      <c r="A5">
        <v>2018</v>
      </c>
      <c r="B5" t="s">
        <v>16</v>
      </c>
      <c r="C5" t="s">
        <v>9</v>
      </c>
      <c r="D5" t="s">
        <v>10</v>
      </c>
      <c r="E5" t="s">
        <v>13</v>
      </c>
      <c r="F5" t="s">
        <v>17</v>
      </c>
      <c r="G5" s="2">
        <v>11541</v>
      </c>
      <c r="H5" s="2">
        <v>13871</v>
      </c>
      <c r="I5" s="2">
        <v>2</v>
      </c>
    </row>
    <row r="6" spans="1:9" x14ac:dyDescent="0.25">
      <c r="A6">
        <v>2019</v>
      </c>
      <c r="B6" t="s">
        <v>16</v>
      </c>
      <c r="C6" t="s">
        <v>18</v>
      </c>
      <c r="D6" t="s">
        <v>18</v>
      </c>
      <c r="E6" t="s">
        <v>13</v>
      </c>
      <c r="F6" t="s">
        <v>14</v>
      </c>
      <c r="G6" s="2">
        <v>129684</v>
      </c>
      <c r="H6" s="2">
        <v>173520</v>
      </c>
      <c r="I6" s="2">
        <v>5</v>
      </c>
    </row>
    <row r="7" spans="1:9" x14ac:dyDescent="0.25">
      <c r="A7">
        <v>2018</v>
      </c>
      <c r="B7" t="s">
        <v>47</v>
      </c>
      <c r="C7" t="s">
        <v>18</v>
      </c>
      <c r="D7" t="s">
        <v>18</v>
      </c>
      <c r="E7" t="s">
        <v>13</v>
      </c>
      <c r="F7" t="s">
        <v>19</v>
      </c>
      <c r="G7" s="2">
        <v>5856</v>
      </c>
      <c r="H7" s="2">
        <v>7780</v>
      </c>
      <c r="I7" s="2">
        <v>5</v>
      </c>
    </row>
    <row r="8" spans="1:9" x14ac:dyDescent="0.25">
      <c r="A8">
        <v>2018</v>
      </c>
      <c r="B8" t="s">
        <v>49</v>
      </c>
      <c r="C8" t="s">
        <v>20</v>
      </c>
      <c r="D8" t="s">
        <v>21</v>
      </c>
      <c r="E8" t="s">
        <v>11</v>
      </c>
      <c r="F8" t="s">
        <v>15</v>
      </c>
      <c r="G8" s="2">
        <v>1285</v>
      </c>
      <c r="H8" s="2">
        <v>2034</v>
      </c>
      <c r="I8" s="2">
        <v>4</v>
      </c>
    </row>
    <row r="9" spans="1:9" x14ac:dyDescent="0.25">
      <c r="A9">
        <v>2018</v>
      </c>
      <c r="B9" t="s">
        <v>47</v>
      </c>
      <c r="C9" t="s">
        <v>9</v>
      </c>
      <c r="D9" t="s">
        <v>10</v>
      </c>
      <c r="E9" t="s">
        <v>22</v>
      </c>
      <c r="F9" t="s">
        <v>23</v>
      </c>
      <c r="G9" s="2">
        <v>37072</v>
      </c>
      <c r="H9" s="2">
        <v>43257</v>
      </c>
      <c r="I9" s="2">
        <v>2</v>
      </c>
    </row>
    <row r="10" spans="1:9" x14ac:dyDescent="0.25">
      <c r="A10">
        <v>2019</v>
      </c>
      <c r="B10" t="s">
        <v>46</v>
      </c>
      <c r="C10" t="s">
        <v>18</v>
      </c>
      <c r="D10" t="s">
        <v>24</v>
      </c>
      <c r="E10" t="s">
        <v>11</v>
      </c>
      <c r="F10" t="s">
        <v>15</v>
      </c>
      <c r="G10" s="2">
        <v>2825</v>
      </c>
      <c r="H10" s="2">
        <v>4322</v>
      </c>
      <c r="I10" s="2">
        <v>12</v>
      </c>
    </row>
    <row r="11" spans="1:9" x14ac:dyDescent="0.25">
      <c r="A11">
        <v>2019</v>
      </c>
      <c r="B11" t="s">
        <v>51</v>
      </c>
      <c r="C11" t="s">
        <v>18</v>
      </c>
      <c r="D11" t="s">
        <v>25</v>
      </c>
      <c r="E11" t="s">
        <v>13</v>
      </c>
      <c r="F11" t="s">
        <v>17</v>
      </c>
      <c r="G11" s="2">
        <v>20680</v>
      </c>
      <c r="H11" s="2">
        <v>25560</v>
      </c>
      <c r="I11" s="2">
        <v>4</v>
      </c>
    </row>
    <row r="12" spans="1:9" x14ac:dyDescent="0.25">
      <c r="A12">
        <v>2019</v>
      </c>
      <c r="B12" t="s">
        <v>46</v>
      </c>
      <c r="C12" t="s">
        <v>18</v>
      </c>
      <c r="D12" t="s">
        <v>18</v>
      </c>
      <c r="E12" t="s">
        <v>26</v>
      </c>
      <c r="F12" t="s">
        <v>27</v>
      </c>
      <c r="G12" s="2">
        <v>7710</v>
      </c>
      <c r="H12" s="2">
        <v>35502</v>
      </c>
      <c r="I12" s="2">
        <v>5</v>
      </c>
    </row>
    <row r="13" spans="1:9" x14ac:dyDescent="0.25">
      <c r="A13">
        <v>2019</v>
      </c>
      <c r="B13" t="s">
        <v>53</v>
      </c>
      <c r="C13" t="s">
        <v>18</v>
      </c>
      <c r="D13" t="s">
        <v>18</v>
      </c>
      <c r="E13" t="s">
        <v>11</v>
      </c>
      <c r="F13" t="s">
        <v>28</v>
      </c>
      <c r="G13" s="2">
        <v>6666</v>
      </c>
      <c r="H13" s="2">
        <v>11369</v>
      </c>
      <c r="I13" s="2">
        <v>13</v>
      </c>
    </row>
    <row r="14" spans="1:9" x14ac:dyDescent="0.25">
      <c r="A14">
        <v>2018</v>
      </c>
      <c r="B14" t="s">
        <v>44</v>
      </c>
      <c r="C14" t="s">
        <v>29</v>
      </c>
      <c r="D14" t="s">
        <v>30</v>
      </c>
      <c r="E14" t="s">
        <v>26</v>
      </c>
      <c r="F14" t="s">
        <v>31</v>
      </c>
      <c r="G14" s="2">
        <v>5720</v>
      </c>
      <c r="H14" s="2">
        <v>24712</v>
      </c>
      <c r="I14" s="2">
        <v>7</v>
      </c>
    </row>
    <row r="15" spans="1:9" x14ac:dyDescent="0.25">
      <c r="A15">
        <v>2018</v>
      </c>
      <c r="B15" t="s">
        <v>45</v>
      </c>
      <c r="C15" t="s">
        <v>20</v>
      </c>
      <c r="D15" t="s">
        <v>21</v>
      </c>
      <c r="E15" t="s">
        <v>22</v>
      </c>
      <c r="F15" t="s">
        <v>32</v>
      </c>
      <c r="G15" s="2">
        <v>23692</v>
      </c>
      <c r="H15" s="2">
        <v>29350</v>
      </c>
      <c r="I15" s="2">
        <v>2</v>
      </c>
    </row>
    <row r="16" spans="1:9" x14ac:dyDescent="0.25">
      <c r="A16">
        <v>2018</v>
      </c>
      <c r="B16" t="s">
        <v>52</v>
      </c>
      <c r="C16" t="s">
        <v>18</v>
      </c>
      <c r="D16" t="s">
        <v>18</v>
      </c>
      <c r="E16" t="s">
        <v>13</v>
      </c>
      <c r="F16" t="s">
        <v>33</v>
      </c>
      <c r="G16" s="2">
        <v>73843</v>
      </c>
      <c r="H16" s="2">
        <v>88245</v>
      </c>
      <c r="I16" s="2">
        <v>6</v>
      </c>
    </row>
    <row r="17" spans="1:9" x14ac:dyDescent="0.25">
      <c r="A17">
        <v>2018</v>
      </c>
      <c r="B17" t="s">
        <v>49</v>
      </c>
      <c r="C17" t="s">
        <v>29</v>
      </c>
      <c r="D17" t="s">
        <v>34</v>
      </c>
      <c r="E17" t="s">
        <v>22</v>
      </c>
      <c r="F17" t="s">
        <v>35</v>
      </c>
      <c r="G17" s="2">
        <v>1788</v>
      </c>
      <c r="H17" s="2">
        <v>2099</v>
      </c>
      <c r="I17" s="2">
        <v>2</v>
      </c>
    </row>
    <row r="18" spans="1:9" x14ac:dyDescent="0.25">
      <c r="A18">
        <v>2018</v>
      </c>
      <c r="B18" t="s">
        <v>45</v>
      </c>
      <c r="C18" t="s">
        <v>9</v>
      </c>
      <c r="D18" t="s">
        <v>12</v>
      </c>
      <c r="E18" t="s">
        <v>13</v>
      </c>
      <c r="F18" t="s">
        <v>14</v>
      </c>
      <c r="G18" s="2">
        <v>113110</v>
      </c>
      <c r="H18" s="2">
        <v>140985</v>
      </c>
      <c r="I18" s="2">
        <v>4</v>
      </c>
    </row>
    <row r="19" spans="1:9" x14ac:dyDescent="0.25">
      <c r="A19">
        <v>2018</v>
      </c>
      <c r="B19" t="s">
        <v>16</v>
      </c>
      <c r="C19" t="s">
        <v>18</v>
      </c>
      <c r="D19" t="s">
        <v>25</v>
      </c>
      <c r="E19" t="s">
        <v>11</v>
      </c>
      <c r="F19" t="s">
        <v>59</v>
      </c>
      <c r="G19" s="2">
        <v>5350</v>
      </c>
      <c r="H19" s="2">
        <v>7926</v>
      </c>
      <c r="I19" s="2">
        <v>8</v>
      </c>
    </row>
    <row r="20" spans="1:9" x14ac:dyDescent="0.25">
      <c r="A20">
        <v>2018</v>
      </c>
      <c r="B20" t="s">
        <v>52</v>
      </c>
      <c r="C20" t="s">
        <v>29</v>
      </c>
      <c r="D20" t="s">
        <v>36</v>
      </c>
      <c r="E20" t="s">
        <v>11</v>
      </c>
      <c r="F20" t="s">
        <v>59</v>
      </c>
      <c r="G20" s="2">
        <v>8365</v>
      </c>
      <c r="H20" s="2">
        <v>13275</v>
      </c>
      <c r="I20" s="2">
        <v>13</v>
      </c>
    </row>
    <row r="21" spans="1:9" x14ac:dyDescent="0.25">
      <c r="A21">
        <v>2019</v>
      </c>
      <c r="B21" t="s">
        <v>53</v>
      </c>
      <c r="C21" t="s">
        <v>9</v>
      </c>
      <c r="D21" t="s">
        <v>12</v>
      </c>
      <c r="E21" t="s">
        <v>22</v>
      </c>
      <c r="F21" t="s">
        <v>35</v>
      </c>
      <c r="G21" s="2">
        <v>6882</v>
      </c>
      <c r="H21" s="2">
        <v>9172</v>
      </c>
      <c r="I21" s="2">
        <v>3</v>
      </c>
    </row>
    <row r="22" spans="1:9" x14ac:dyDescent="0.25">
      <c r="A22">
        <v>2018</v>
      </c>
      <c r="B22" t="s">
        <v>16</v>
      </c>
      <c r="C22" t="s">
        <v>20</v>
      </c>
      <c r="D22" t="s">
        <v>21</v>
      </c>
      <c r="E22" t="s">
        <v>13</v>
      </c>
      <c r="F22" t="s">
        <v>17</v>
      </c>
      <c r="G22" s="2">
        <v>34214</v>
      </c>
      <c r="H22" s="2">
        <v>43361</v>
      </c>
      <c r="I22" s="2">
        <v>6</v>
      </c>
    </row>
    <row r="23" spans="1:9" x14ac:dyDescent="0.25">
      <c r="A23">
        <v>2019</v>
      </c>
      <c r="B23" t="s">
        <v>50</v>
      </c>
      <c r="C23" t="s">
        <v>20</v>
      </c>
      <c r="D23" t="s">
        <v>37</v>
      </c>
      <c r="E23" t="s">
        <v>22</v>
      </c>
      <c r="F23" t="s">
        <v>35</v>
      </c>
      <c r="G23" s="2">
        <v>2584</v>
      </c>
      <c r="H23" s="2">
        <v>3423</v>
      </c>
      <c r="I23" s="2">
        <v>2</v>
      </c>
    </row>
    <row r="24" spans="1:9" x14ac:dyDescent="0.25">
      <c r="A24">
        <v>2019</v>
      </c>
      <c r="B24" t="s">
        <v>49</v>
      </c>
      <c r="C24" t="s">
        <v>18</v>
      </c>
      <c r="D24" t="s">
        <v>18</v>
      </c>
      <c r="E24" t="s">
        <v>11</v>
      </c>
      <c r="F24" t="s">
        <v>15</v>
      </c>
      <c r="G24" s="2">
        <v>772</v>
      </c>
      <c r="H24" s="2">
        <v>1307</v>
      </c>
      <c r="I24" s="2">
        <v>3</v>
      </c>
    </row>
    <row r="25" spans="1:9" x14ac:dyDescent="0.25">
      <c r="A25">
        <v>2018</v>
      </c>
      <c r="B25" t="s">
        <v>51</v>
      </c>
      <c r="C25" t="s">
        <v>18</v>
      </c>
      <c r="D25" t="s">
        <v>24</v>
      </c>
      <c r="E25" t="s">
        <v>13</v>
      </c>
      <c r="F25" t="s">
        <v>17</v>
      </c>
      <c r="G25" s="2">
        <v>44063</v>
      </c>
      <c r="H25" s="2">
        <v>49635</v>
      </c>
      <c r="I25" s="2">
        <v>6</v>
      </c>
    </row>
    <row r="26" spans="1:9" x14ac:dyDescent="0.25">
      <c r="A26">
        <v>2018</v>
      </c>
      <c r="B26" t="s">
        <v>43</v>
      </c>
      <c r="C26" t="s">
        <v>20</v>
      </c>
      <c r="D26" t="s">
        <v>21</v>
      </c>
      <c r="E26" t="s">
        <v>13</v>
      </c>
      <c r="F26" t="s">
        <v>14</v>
      </c>
      <c r="G26" s="2">
        <v>59180</v>
      </c>
      <c r="H26" s="2">
        <v>72304</v>
      </c>
      <c r="I26" s="2">
        <v>3</v>
      </c>
    </row>
    <row r="27" spans="1:9" x14ac:dyDescent="0.25">
      <c r="A27">
        <v>2019</v>
      </c>
      <c r="B27" t="s">
        <v>43</v>
      </c>
      <c r="C27" t="s">
        <v>9</v>
      </c>
      <c r="D27" t="s">
        <v>12</v>
      </c>
      <c r="E27" t="s">
        <v>13</v>
      </c>
      <c r="F27" t="s">
        <v>33</v>
      </c>
      <c r="G27" s="2">
        <v>54608</v>
      </c>
      <c r="H27" s="2">
        <v>69705</v>
      </c>
      <c r="I27" s="2">
        <v>4</v>
      </c>
    </row>
    <row r="28" spans="1:9" x14ac:dyDescent="0.25">
      <c r="A28">
        <v>2018</v>
      </c>
      <c r="B28" t="s">
        <v>51</v>
      </c>
      <c r="C28" t="s">
        <v>18</v>
      </c>
      <c r="D28" t="s">
        <v>18</v>
      </c>
      <c r="E28" t="s">
        <v>13</v>
      </c>
      <c r="F28" t="s">
        <v>17</v>
      </c>
      <c r="G28" s="2">
        <v>13983</v>
      </c>
      <c r="H28" s="2">
        <v>18383</v>
      </c>
      <c r="I28" s="2">
        <v>3</v>
      </c>
    </row>
    <row r="29" spans="1:9" x14ac:dyDescent="0.25">
      <c r="A29">
        <v>2019</v>
      </c>
      <c r="B29" t="s">
        <v>16</v>
      </c>
      <c r="C29" t="s">
        <v>29</v>
      </c>
      <c r="D29" t="s">
        <v>34</v>
      </c>
      <c r="E29" t="s">
        <v>26</v>
      </c>
      <c r="F29" t="s">
        <v>27</v>
      </c>
      <c r="G29" s="2">
        <v>8185</v>
      </c>
      <c r="H29" s="2">
        <v>60505</v>
      </c>
      <c r="I29" s="2">
        <v>6</v>
      </c>
    </row>
    <row r="30" spans="1:9" x14ac:dyDescent="0.25">
      <c r="A30">
        <v>2019</v>
      </c>
      <c r="B30" t="s">
        <v>50</v>
      </c>
      <c r="C30" t="s">
        <v>29</v>
      </c>
      <c r="D30" t="s">
        <v>36</v>
      </c>
      <c r="E30" t="s">
        <v>26</v>
      </c>
      <c r="F30" t="s">
        <v>31</v>
      </c>
      <c r="G30" s="2">
        <v>5109</v>
      </c>
      <c r="H30" s="2">
        <v>21159</v>
      </c>
      <c r="I30" s="2">
        <v>5</v>
      </c>
    </row>
    <row r="31" spans="1:9" x14ac:dyDescent="0.25">
      <c r="A31">
        <v>2019</v>
      </c>
      <c r="B31" t="s">
        <v>49</v>
      </c>
      <c r="C31" t="s">
        <v>20</v>
      </c>
      <c r="D31" t="s">
        <v>21</v>
      </c>
      <c r="E31" t="s">
        <v>11</v>
      </c>
      <c r="F31" t="s">
        <v>28</v>
      </c>
      <c r="G31" s="2">
        <v>4775</v>
      </c>
      <c r="H31" s="2">
        <v>6911</v>
      </c>
      <c r="I31" s="2">
        <v>11</v>
      </c>
    </row>
    <row r="32" spans="1:9" x14ac:dyDescent="0.25">
      <c r="A32">
        <v>2018</v>
      </c>
      <c r="B32" t="s">
        <v>51</v>
      </c>
      <c r="C32" t="s">
        <v>18</v>
      </c>
      <c r="D32" t="s">
        <v>24</v>
      </c>
      <c r="E32" t="s">
        <v>22</v>
      </c>
      <c r="F32" t="s">
        <v>38</v>
      </c>
      <c r="G32" s="2">
        <v>97385</v>
      </c>
      <c r="H32" s="2">
        <v>117983</v>
      </c>
      <c r="I32" s="2">
        <v>4</v>
      </c>
    </row>
    <row r="33" spans="1:9" x14ac:dyDescent="0.25">
      <c r="A33">
        <v>2019</v>
      </c>
      <c r="B33" t="s">
        <v>51</v>
      </c>
      <c r="C33" t="s">
        <v>29</v>
      </c>
      <c r="D33" t="s">
        <v>36</v>
      </c>
      <c r="E33" t="s">
        <v>22</v>
      </c>
      <c r="F33" t="s">
        <v>35</v>
      </c>
      <c r="G33" s="2">
        <v>2958</v>
      </c>
      <c r="H33" s="2">
        <v>3913</v>
      </c>
      <c r="I33" s="2">
        <v>2</v>
      </c>
    </row>
    <row r="34" spans="1:9" x14ac:dyDescent="0.25">
      <c r="A34">
        <v>2019</v>
      </c>
      <c r="B34" t="s">
        <v>52</v>
      </c>
      <c r="C34" t="s">
        <v>18</v>
      </c>
      <c r="D34" t="s">
        <v>25</v>
      </c>
      <c r="E34" t="s">
        <v>22</v>
      </c>
      <c r="F34" t="s">
        <v>23</v>
      </c>
      <c r="G34" s="2">
        <v>37486</v>
      </c>
      <c r="H34" s="2">
        <v>44833</v>
      </c>
      <c r="I34" s="2">
        <v>2</v>
      </c>
    </row>
    <row r="35" spans="1:9" x14ac:dyDescent="0.25">
      <c r="A35">
        <v>2019</v>
      </c>
      <c r="B35" t="s">
        <v>44</v>
      </c>
      <c r="C35" t="s">
        <v>9</v>
      </c>
      <c r="D35" t="s">
        <v>10</v>
      </c>
      <c r="E35" t="s">
        <v>13</v>
      </c>
      <c r="F35" t="s">
        <v>17</v>
      </c>
      <c r="G35" s="2">
        <v>30320</v>
      </c>
      <c r="H35" s="2">
        <v>34943</v>
      </c>
      <c r="I35" s="2">
        <v>5</v>
      </c>
    </row>
    <row r="36" spans="1:9" x14ac:dyDescent="0.25">
      <c r="A36">
        <v>2019</v>
      </c>
      <c r="B36" t="s">
        <v>44</v>
      </c>
      <c r="C36" t="s">
        <v>18</v>
      </c>
      <c r="D36" t="s">
        <v>25</v>
      </c>
      <c r="E36" t="s">
        <v>13</v>
      </c>
      <c r="F36" t="s">
        <v>14</v>
      </c>
      <c r="G36" s="2">
        <v>142750</v>
      </c>
      <c r="H36" s="2">
        <v>173521</v>
      </c>
      <c r="I36" s="2">
        <v>6</v>
      </c>
    </row>
    <row r="37" spans="1:9" x14ac:dyDescent="0.25">
      <c r="A37">
        <v>2019</v>
      </c>
      <c r="B37" t="s">
        <v>51</v>
      </c>
      <c r="C37" t="s">
        <v>20</v>
      </c>
      <c r="D37" t="s">
        <v>21</v>
      </c>
      <c r="E37" t="s">
        <v>22</v>
      </c>
      <c r="F37" t="s">
        <v>35</v>
      </c>
      <c r="G37" s="2">
        <v>1548</v>
      </c>
      <c r="H37" s="2">
        <v>2041</v>
      </c>
      <c r="I37" s="2">
        <v>2</v>
      </c>
    </row>
    <row r="38" spans="1:9" x14ac:dyDescent="0.25">
      <c r="A38">
        <v>2018</v>
      </c>
      <c r="B38" t="s">
        <v>53</v>
      </c>
      <c r="C38" t="s">
        <v>18</v>
      </c>
      <c r="D38" t="s">
        <v>25</v>
      </c>
      <c r="E38" t="s">
        <v>22</v>
      </c>
      <c r="F38" t="s">
        <v>38</v>
      </c>
      <c r="G38" s="2">
        <v>55128</v>
      </c>
      <c r="H38" s="2">
        <v>64630</v>
      </c>
      <c r="I38" s="2">
        <v>2</v>
      </c>
    </row>
    <row r="39" spans="1:9" x14ac:dyDescent="0.25">
      <c r="A39">
        <v>2019</v>
      </c>
      <c r="B39" t="s">
        <v>49</v>
      </c>
      <c r="C39" t="s">
        <v>20</v>
      </c>
      <c r="D39" t="s">
        <v>21</v>
      </c>
      <c r="E39" t="s">
        <v>13</v>
      </c>
      <c r="F39" t="s">
        <v>19</v>
      </c>
      <c r="G39" s="2">
        <v>6116</v>
      </c>
      <c r="H39" s="2">
        <v>6834</v>
      </c>
      <c r="I39" s="2">
        <v>6</v>
      </c>
    </row>
    <row r="40" spans="1:9" x14ac:dyDescent="0.25">
      <c r="A40">
        <v>2019</v>
      </c>
      <c r="B40" t="s">
        <v>45</v>
      </c>
      <c r="C40" t="s">
        <v>18</v>
      </c>
      <c r="D40" t="s">
        <v>18</v>
      </c>
      <c r="E40" t="s">
        <v>22</v>
      </c>
      <c r="F40" t="s">
        <v>38</v>
      </c>
      <c r="G40" s="2">
        <v>81173</v>
      </c>
      <c r="H40" s="2">
        <v>94925</v>
      </c>
      <c r="I40" s="2">
        <v>4</v>
      </c>
    </row>
    <row r="41" spans="1:9" x14ac:dyDescent="0.25">
      <c r="A41">
        <v>2019</v>
      </c>
      <c r="B41" t="s">
        <v>47</v>
      </c>
      <c r="C41" t="s">
        <v>18</v>
      </c>
      <c r="D41" t="s">
        <v>25</v>
      </c>
      <c r="E41" t="s">
        <v>26</v>
      </c>
      <c r="F41" t="s">
        <v>31</v>
      </c>
      <c r="G41" s="2">
        <v>580</v>
      </c>
      <c r="H41" s="2">
        <v>5011</v>
      </c>
      <c r="I41" s="2">
        <v>2</v>
      </c>
    </row>
    <row r="42" spans="1:9" x14ac:dyDescent="0.25">
      <c r="A42">
        <v>2018</v>
      </c>
      <c r="B42" t="s">
        <v>45</v>
      </c>
      <c r="C42" t="s">
        <v>9</v>
      </c>
      <c r="D42" t="s">
        <v>39</v>
      </c>
      <c r="E42" t="s">
        <v>13</v>
      </c>
      <c r="F42" t="s">
        <v>17</v>
      </c>
      <c r="G42" s="2">
        <v>16950</v>
      </c>
      <c r="H42" s="2">
        <v>21548</v>
      </c>
      <c r="I42" s="2">
        <v>3</v>
      </c>
    </row>
    <row r="43" spans="1:9" x14ac:dyDescent="0.25">
      <c r="A43">
        <v>2019</v>
      </c>
      <c r="B43" t="s">
        <v>50</v>
      </c>
      <c r="C43" t="s">
        <v>20</v>
      </c>
      <c r="D43" t="s">
        <v>21</v>
      </c>
      <c r="E43" t="s">
        <v>22</v>
      </c>
      <c r="F43" t="s">
        <v>35</v>
      </c>
      <c r="G43" s="2">
        <v>6076</v>
      </c>
      <c r="H43" s="2">
        <v>6970</v>
      </c>
      <c r="I43" s="2">
        <v>4</v>
      </c>
    </row>
    <row r="44" spans="1:9" x14ac:dyDescent="0.25">
      <c r="A44">
        <v>2018</v>
      </c>
      <c r="B44" t="s">
        <v>48</v>
      </c>
      <c r="C44" t="s">
        <v>20</v>
      </c>
      <c r="D44" t="s">
        <v>21</v>
      </c>
      <c r="E44" t="s">
        <v>26</v>
      </c>
      <c r="F44" t="s">
        <v>27</v>
      </c>
      <c r="G44" s="2">
        <v>9047</v>
      </c>
      <c r="H44" s="2">
        <v>50111</v>
      </c>
      <c r="I44" s="2">
        <v>7</v>
      </c>
    </row>
    <row r="45" spans="1:9" x14ac:dyDescent="0.25">
      <c r="A45">
        <v>2019</v>
      </c>
      <c r="B45" t="s">
        <v>46</v>
      </c>
      <c r="C45" t="s">
        <v>9</v>
      </c>
      <c r="D45" t="s">
        <v>39</v>
      </c>
      <c r="E45" t="s">
        <v>13</v>
      </c>
      <c r="F45" t="s">
        <v>19</v>
      </c>
      <c r="G45" s="2">
        <v>2315</v>
      </c>
      <c r="H45" s="2">
        <v>2924</v>
      </c>
      <c r="I45" s="2">
        <v>3</v>
      </c>
    </row>
    <row r="46" spans="1:9" x14ac:dyDescent="0.25">
      <c r="A46">
        <v>2019</v>
      </c>
      <c r="B46" t="s">
        <v>50</v>
      </c>
      <c r="C46" t="s">
        <v>20</v>
      </c>
      <c r="D46" t="s">
        <v>37</v>
      </c>
      <c r="E46" t="s">
        <v>11</v>
      </c>
      <c r="F46" t="s">
        <v>28</v>
      </c>
      <c r="G46" s="2">
        <v>1838</v>
      </c>
      <c r="H46" s="2">
        <v>3128</v>
      </c>
      <c r="I46" s="2">
        <v>4</v>
      </c>
    </row>
    <row r="47" spans="1:9" x14ac:dyDescent="0.25">
      <c r="A47">
        <v>2018</v>
      </c>
      <c r="B47" t="s">
        <v>45</v>
      </c>
      <c r="C47" t="s">
        <v>9</v>
      </c>
      <c r="D47" t="s">
        <v>12</v>
      </c>
      <c r="E47" t="s">
        <v>22</v>
      </c>
      <c r="F47" t="s">
        <v>23</v>
      </c>
      <c r="G47" s="2">
        <v>39147</v>
      </c>
      <c r="H47" s="2">
        <v>47447</v>
      </c>
      <c r="I47" s="2">
        <v>2</v>
      </c>
    </row>
    <row r="48" spans="1:9" x14ac:dyDescent="0.25">
      <c r="A48">
        <v>2018</v>
      </c>
      <c r="B48" t="s">
        <v>44</v>
      </c>
      <c r="C48" t="s">
        <v>29</v>
      </c>
      <c r="D48" t="s">
        <v>36</v>
      </c>
      <c r="E48" t="s">
        <v>22</v>
      </c>
      <c r="F48" t="s">
        <v>38</v>
      </c>
      <c r="G48" s="2">
        <v>63759</v>
      </c>
      <c r="H48" s="2">
        <v>83133</v>
      </c>
      <c r="I48" s="2">
        <v>3</v>
      </c>
    </row>
    <row r="49" spans="1:9" x14ac:dyDescent="0.25">
      <c r="A49">
        <v>2019</v>
      </c>
      <c r="B49" t="s">
        <v>16</v>
      </c>
      <c r="C49" t="s">
        <v>9</v>
      </c>
      <c r="D49" t="s">
        <v>39</v>
      </c>
      <c r="E49" t="s">
        <v>13</v>
      </c>
      <c r="F49" t="s">
        <v>19</v>
      </c>
      <c r="G49" s="2">
        <v>2525</v>
      </c>
      <c r="H49" s="2">
        <v>2884</v>
      </c>
      <c r="I49" s="2">
        <v>2</v>
      </c>
    </row>
    <row r="50" spans="1:9" x14ac:dyDescent="0.25">
      <c r="A50">
        <v>2019</v>
      </c>
      <c r="B50" t="s">
        <v>50</v>
      </c>
      <c r="C50" t="s">
        <v>18</v>
      </c>
      <c r="D50" t="s">
        <v>24</v>
      </c>
      <c r="E50" t="s">
        <v>22</v>
      </c>
      <c r="F50" t="s">
        <v>32</v>
      </c>
      <c r="G50" s="2">
        <v>20256</v>
      </c>
      <c r="H50" s="2">
        <v>25092</v>
      </c>
      <c r="I50" s="2">
        <v>2</v>
      </c>
    </row>
    <row r="51" spans="1:9" x14ac:dyDescent="0.25">
      <c r="A51">
        <v>2018</v>
      </c>
      <c r="B51" t="s">
        <v>45</v>
      </c>
      <c r="C51" t="s">
        <v>29</v>
      </c>
      <c r="D51" t="s">
        <v>30</v>
      </c>
      <c r="E51" t="s">
        <v>22</v>
      </c>
      <c r="F51" t="s">
        <v>23</v>
      </c>
      <c r="G51" s="2">
        <v>52248</v>
      </c>
      <c r="H51" s="2">
        <v>66617</v>
      </c>
      <c r="I51" s="2">
        <v>3</v>
      </c>
    </row>
    <row r="52" spans="1:9" x14ac:dyDescent="0.25">
      <c r="A52">
        <v>2018</v>
      </c>
      <c r="B52" t="s">
        <v>51</v>
      </c>
      <c r="C52" t="s">
        <v>9</v>
      </c>
      <c r="D52" t="s">
        <v>12</v>
      </c>
      <c r="E52" t="s">
        <v>11</v>
      </c>
      <c r="F52" t="s">
        <v>15</v>
      </c>
      <c r="G52" s="2">
        <v>841</v>
      </c>
      <c r="H52" s="2">
        <v>1258</v>
      </c>
      <c r="I52" s="2">
        <v>4</v>
      </c>
    </row>
    <row r="53" spans="1:9" x14ac:dyDescent="0.25">
      <c r="A53">
        <v>2018</v>
      </c>
      <c r="B53" t="s">
        <v>53</v>
      </c>
      <c r="C53" t="s">
        <v>18</v>
      </c>
      <c r="D53" t="s">
        <v>18</v>
      </c>
      <c r="E53" t="s">
        <v>13</v>
      </c>
      <c r="F53" t="s">
        <v>19</v>
      </c>
      <c r="G53" s="2">
        <v>4909</v>
      </c>
      <c r="H53" s="2">
        <v>5960</v>
      </c>
      <c r="I53" s="2">
        <v>5</v>
      </c>
    </row>
    <row r="54" spans="1:9" x14ac:dyDescent="0.25">
      <c r="A54">
        <v>2019</v>
      </c>
      <c r="B54" t="s">
        <v>43</v>
      </c>
      <c r="C54" t="s">
        <v>18</v>
      </c>
      <c r="D54" t="s">
        <v>25</v>
      </c>
      <c r="E54" t="s">
        <v>11</v>
      </c>
      <c r="F54" t="s">
        <v>15</v>
      </c>
      <c r="G54" s="2">
        <v>524</v>
      </c>
      <c r="H54" s="2">
        <v>768</v>
      </c>
      <c r="I54" s="2">
        <v>2</v>
      </c>
    </row>
    <row r="55" spans="1:9" x14ac:dyDescent="0.25">
      <c r="A55">
        <v>2018</v>
      </c>
      <c r="B55" t="s">
        <v>53</v>
      </c>
      <c r="C55" t="s">
        <v>18</v>
      </c>
      <c r="D55" t="s">
        <v>24</v>
      </c>
      <c r="E55" t="s">
        <v>13</v>
      </c>
      <c r="F55" t="s">
        <v>33</v>
      </c>
      <c r="G55" s="2">
        <v>71486</v>
      </c>
      <c r="H55" s="2">
        <v>85343</v>
      </c>
      <c r="I55" s="2">
        <v>5</v>
      </c>
    </row>
    <row r="56" spans="1:9" x14ac:dyDescent="0.25">
      <c r="A56">
        <v>2018</v>
      </c>
      <c r="B56" t="s">
        <v>48</v>
      </c>
      <c r="C56" t="s">
        <v>18</v>
      </c>
      <c r="D56" t="s">
        <v>25</v>
      </c>
      <c r="E56" t="s">
        <v>22</v>
      </c>
      <c r="F56" t="s">
        <v>23</v>
      </c>
      <c r="G56" s="2">
        <v>64151</v>
      </c>
      <c r="H56" s="2">
        <v>82314</v>
      </c>
      <c r="I56" s="2">
        <v>4</v>
      </c>
    </row>
    <row r="57" spans="1:9" x14ac:dyDescent="0.25">
      <c r="A57">
        <v>2018</v>
      </c>
      <c r="B57" t="s">
        <v>47</v>
      </c>
      <c r="C57" t="s">
        <v>29</v>
      </c>
      <c r="D57" t="s">
        <v>30</v>
      </c>
      <c r="E57" t="s">
        <v>26</v>
      </c>
      <c r="F57" t="s">
        <v>40</v>
      </c>
      <c r="G57" s="2">
        <v>119</v>
      </c>
      <c r="H57" s="2">
        <v>958</v>
      </c>
      <c r="I57" s="2">
        <v>2</v>
      </c>
    </row>
    <row r="58" spans="1:9" x14ac:dyDescent="0.25">
      <c r="A58">
        <v>2018</v>
      </c>
      <c r="B58" t="s">
        <v>44</v>
      </c>
      <c r="C58" t="s">
        <v>29</v>
      </c>
      <c r="D58" t="s">
        <v>36</v>
      </c>
      <c r="E58" t="s">
        <v>13</v>
      </c>
      <c r="F58" t="s">
        <v>33</v>
      </c>
      <c r="G58" s="2">
        <v>46817</v>
      </c>
      <c r="H58" s="2">
        <v>62184</v>
      </c>
      <c r="I58" s="2">
        <v>4</v>
      </c>
    </row>
    <row r="59" spans="1:9" x14ac:dyDescent="0.25">
      <c r="A59">
        <v>2019</v>
      </c>
      <c r="B59" t="s">
        <v>50</v>
      </c>
      <c r="C59" t="s">
        <v>18</v>
      </c>
      <c r="D59" t="s">
        <v>25</v>
      </c>
      <c r="E59" t="s">
        <v>22</v>
      </c>
      <c r="F59" t="s">
        <v>38</v>
      </c>
      <c r="G59" s="2">
        <v>77453</v>
      </c>
      <c r="H59" s="2">
        <v>99071</v>
      </c>
      <c r="I59" s="2">
        <v>3</v>
      </c>
    </row>
    <row r="60" spans="1:9" x14ac:dyDescent="0.25">
      <c r="A60">
        <v>2018</v>
      </c>
      <c r="B60" t="s">
        <v>52</v>
      </c>
      <c r="C60" t="s">
        <v>9</v>
      </c>
      <c r="D60" t="s">
        <v>39</v>
      </c>
      <c r="E60" t="s">
        <v>13</v>
      </c>
      <c r="F60" t="s">
        <v>14</v>
      </c>
      <c r="G60" s="2">
        <v>168892</v>
      </c>
      <c r="H60" s="2">
        <v>196566</v>
      </c>
      <c r="I60" s="2">
        <v>6</v>
      </c>
    </row>
    <row r="61" spans="1:9" x14ac:dyDescent="0.25">
      <c r="A61">
        <v>2018</v>
      </c>
      <c r="B61" t="s">
        <v>49</v>
      </c>
      <c r="C61" t="s">
        <v>9</v>
      </c>
      <c r="D61" t="s">
        <v>12</v>
      </c>
      <c r="E61" t="s">
        <v>13</v>
      </c>
      <c r="F61" t="s">
        <v>33</v>
      </c>
      <c r="G61" s="2">
        <v>24951</v>
      </c>
      <c r="H61" s="2">
        <v>31698</v>
      </c>
      <c r="I61" s="2">
        <v>3</v>
      </c>
    </row>
    <row r="62" spans="1:9" x14ac:dyDescent="0.25">
      <c r="A62">
        <v>2018</v>
      </c>
      <c r="B62" t="s">
        <v>48</v>
      </c>
      <c r="C62" t="s">
        <v>18</v>
      </c>
      <c r="D62" t="s">
        <v>24</v>
      </c>
      <c r="E62" t="s">
        <v>22</v>
      </c>
      <c r="F62" t="s">
        <v>32</v>
      </c>
      <c r="G62" s="2">
        <v>19603</v>
      </c>
      <c r="H62" s="2">
        <v>24056</v>
      </c>
      <c r="I62" s="2">
        <v>2</v>
      </c>
    </row>
    <row r="63" spans="1:9" x14ac:dyDescent="0.25">
      <c r="A63">
        <v>2018</v>
      </c>
      <c r="B63" t="s">
        <v>43</v>
      </c>
      <c r="C63" t="s">
        <v>9</v>
      </c>
      <c r="D63" t="s">
        <v>39</v>
      </c>
      <c r="E63" t="s">
        <v>13</v>
      </c>
      <c r="F63" t="s">
        <v>17</v>
      </c>
      <c r="G63" s="2">
        <v>21938</v>
      </c>
      <c r="H63" s="2">
        <v>29746</v>
      </c>
      <c r="I63" s="2">
        <v>3</v>
      </c>
    </row>
    <row r="64" spans="1:9" x14ac:dyDescent="0.25">
      <c r="A64">
        <v>2019</v>
      </c>
      <c r="B64" t="s">
        <v>53</v>
      </c>
      <c r="C64" t="s">
        <v>29</v>
      </c>
      <c r="D64" t="s">
        <v>36</v>
      </c>
      <c r="E64" t="s">
        <v>22</v>
      </c>
      <c r="F64" t="s">
        <v>35</v>
      </c>
      <c r="G64" s="2">
        <v>6841</v>
      </c>
      <c r="H64" s="2">
        <v>8735</v>
      </c>
      <c r="I64" s="2">
        <v>3</v>
      </c>
    </row>
    <row r="65" spans="1:9" x14ac:dyDescent="0.25">
      <c r="A65">
        <v>2019</v>
      </c>
      <c r="B65" t="s">
        <v>48</v>
      </c>
      <c r="C65" t="s">
        <v>20</v>
      </c>
      <c r="D65" t="s">
        <v>21</v>
      </c>
      <c r="E65" t="s">
        <v>13</v>
      </c>
      <c r="F65" t="s">
        <v>14</v>
      </c>
      <c r="G65" s="2">
        <v>88868</v>
      </c>
      <c r="H65" s="2">
        <v>105147</v>
      </c>
      <c r="I65" s="2">
        <v>5</v>
      </c>
    </row>
    <row r="66" spans="1:9" x14ac:dyDescent="0.25">
      <c r="A66">
        <v>2019</v>
      </c>
      <c r="B66" t="s">
        <v>51</v>
      </c>
      <c r="C66" t="s">
        <v>18</v>
      </c>
      <c r="D66" t="s">
        <v>18</v>
      </c>
      <c r="E66" t="s">
        <v>11</v>
      </c>
      <c r="F66" t="s">
        <v>59</v>
      </c>
      <c r="G66" s="2">
        <v>3957</v>
      </c>
      <c r="H66" s="2">
        <v>6021</v>
      </c>
      <c r="I66" s="2">
        <v>10</v>
      </c>
    </row>
    <row r="67" spans="1:9" x14ac:dyDescent="0.25">
      <c r="A67">
        <v>2019</v>
      </c>
      <c r="B67" t="s">
        <v>49</v>
      </c>
      <c r="C67" t="s">
        <v>18</v>
      </c>
      <c r="D67" t="s">
        <v>18</v>
      </c>
      <c r="E67" t="s">
        <v>13</v>
      </c>
      <c r="F67" t="s">
        <v>19</v>
      </c>
      <c r="G67" s="2">
        <v>4366</v>
      </c>
      <c r="H67" s="2">
        <v>5162</v>
      </c>
      <c r="I67" s="2">
        <v>4</v>
      </c>
    </row>
    <row r="68" spans="1:9" x14ac:dyDescent="0.25">
      <c r="A68">
        <v>2018</v>
      </c>
      <c r="B68" t="s">
        <v>47</v>
      </c>
      <c r="C68" t="s">
        <v>18</v>
      </c>
      <c r="D68" t="s">
        <v>18</v>
      </c>
      <c r="E68" t="s">
        <v>13</v>
      </c>
      <c r="F68" t="s">
        <v>19</v>
      </c>
      <c r="G68" s="2">
        <v>2243</v>
      </c>
      <c r="H68" s="2">
        <v>2633</v>
      </c>
      <c r="I68" s="2">
        <v>2</v>
      </c>
    </row>
    <row r="69" spans="1:9" x14ac:dyDescent="0.25">
      <c r="A69">
        <v>2019</v>
      </c>
      <c r="B69" t="s">
        <v>43</v>
      </c>
      <c r="C69" t="s">
        <v>20</v>
      </c>
      <c r="D69" t="s">
        <v>21</v>
      </c>
      <c r="E69" t="s">
        <v>13</v>
      </c>
      <c r="F69" t="s">
        <v>19</v>
      </c>
      <c r="G69" s="2">
        <v>3657</v>
      </c>
      <c r="H69" s="2">
        <v>4732</v>
      </c>
      <c r="I69" s="2">
        <v>4</v>
      </c>
    </row>
    <row r="70" spans="1:9" x14ac:dyDescent="0.25">
      <c r="A70">
        <v>2018</v>
      </c>
      <c r="B70" t="s">
        <v>51</v>
      </c>
      <c r="C70" t="s">
        <v>18</v>
      </c>
      <c r="D70" t="s">
        <v>18</v>
      </c>
      <c r="E70" t="s">
        <v>13</v>
      </c>
      <c r="F70" t="s">
        <v>33</v>
      </c>
      <c r="G70" s="2">
        <v>54911</v>
      </c>
      <c r="H70" s="2">
        <v>76211</v>
      </c>
      <c r="I70" s="2">
        <v>6</v>
      </c>
    </row>
    <row r="71" spans="1:9" x14ac:dyDescent="0.25">
      <c r="A71">
        <v>2019</v>
      </c>
      <c r="B71" t="s">
        <v>51</v>
      </c>
      <c r="C71" t="s">
        <v>9</v>
      </c>
      <c r="D71" t="s">
        <v>10</v>
      </c>
      <c r="E71" t="s">
        <v>26</v>
      </c>
      <c r="F71" t="s">
        <v>31</v>
      </c>
      <c r="G71" s="2">
        <v>2496</v>
      </c>
      <c r="H71" s="2">
        <v>11310</v>
      </c>
      <c r="I71" s="2">
        <v>4</v>
      </c>
    </row>
    <row r="72" spans="1:9" x14ac:dyDescent="0.25">
      <c r="A72">
        <v>2018</v>
      </c>
      <c r="B72" t="s">
        <v>51</v>
      </c>
      <c r="C72" t="s">
        <v>9</v>
      </c>
      <c r="D72" t="s">
        <v>39</v>
      </c>
      <c r="E72" t="s">
        <v>22</v>
      </c>
      <c r="F72" t="s">
        <v>23</v>
      </c>
      <c r="G72" s="2">
        <v>24568</v>
      </c>
      <c r="H72" s="2">
        <v>28462</v>
      </c>
      <c r="I72" s="2">
        <v>2</v>
      </c>
    </row>
    <row r="73" spans="1:9" x14ac:dyDescent="0.25">
      <c r="A73">
        <v>2018</v>
      </c>
      <c r="B73" t="s">
        <v>48</v>
      </c>
      <c r="C73" t="s">
        <v>18</v>
      </c>
      <c r="D73" t="s">
        <v>25</v>
      </c>
      <c r="E73" t="s">
        <v>13</v>
      </c>
      <c r="F73" t="s">
        <v>33</v>
      </c>
      <c r="G73" s="2">
        <v>27475</v>
      </c>
      <c r="H73" s="2">
        <v>34267</v>
      </c>
      <c r="I73" s="2">
        <v>3</v>
      </c>
    </row>
    <row r="74" spans="1:9" x14ac:dyDescent="0.25">
      <c r="A74">
        <v>2019</v>
      </c>
      <c r="B74" t="s">
        <v>16</v>
      </c>
      <c r="C74" t="s">
        <v>20</v>
      </c>
      <c r="D74" t="s">
        <v>37</v>
      </c>
      <c r="E74" t="s">
        <v>13</v>
      </c>
      <c r="F74" t="s">
        <v>14</v>
      </c>
      <c r="G74" s="2">
        <v>64753</v>
      </c>
      <c r="H74" s="2">
        <v>85766</v>
      </c>
      <c r="I74" s="2">
        <v>3</v>
      </c>
    </row>
    <row r="75" spans="1:9" x14ac:dyDescent="0.25">
      <c r="A75">
        <v>2018</v>
      </c>
      <c r="B75" t="s">
        <v>43</v>
      </c>
      <c r="C75" t="s">
        <v>18</v>
      </c>
      <c r="D75" t="s">
        <v>25</v>
      </c>
      <c r="E75" t="s">
        <v>11</v>
      </c>
      <c r="F75" t="s">
        <v>59</v>
      </c>
      <c r="G75" s="2">
        <v>4367</v>
      </c>
      <c r="H75" s="2">
        <v>7939</v>
      </c>
      <c r="I75" s="2">
        <v>10</v>
      </c>
    </row>
    <row r="76" spans="1:9" x14ac:dyDescent="0.25">
      <c r="A76">
        <v>2018</v>
      </c>
      <c r="B76" t="s">
        <v>46</v>
      </c>
      <c r="C76" t="s">
        <v>29</v>
      </c>
      <c r="D76" t="s">
        <v>30</v>
      </c>
      <c r="E76" t="s">
        <v>13</v>
      </c>
      <c r="F76" t="s">
        <v>14</v>
      </c>
      <c r="G76" s="2">
        <v>132541</v>
      </c>
      <c r="H76" s="2">
        <v>167179</v>
      </c>
      <c r="I76" s="2">
        <v>5</v>
      </c>
    </row>
    <row r="77" spans="1:9" x14ac:dyDescent="0.25">
      <c r="A77">
        <v>2018</v>
      </c>
      <c r="B77" t="s">
        <v>53</v>
      </c>
      <c r="C77" t="s">
        <v>18</v>
      </c>
      <c r="D77" t="s">
        <v>24</v>
      </c>
      <c r="E77" t="s">
        <v>11</v>
      </c>
      <c r="F77" t="s">
        <v>15</v>
      </c>
      <c r="G77" s="2">
        <v>3525</v>
      </c>
      <c r="H77" s="2">
        <v>5978</v>
      </c>
      <c r="I77" s="2">
        <v>15</v>
      </c>
    </row>
    <row r="78" spans="1:9" x14ac:dyDescent="0.25">
      <c r="A78">
        <v>2019</v>
      </c>
      <c r="B78" t="s">
        <v>52</v>
      </c>
      <c r="C78" t="s">
        <v>9</v>
      </c>
      <c r="D78" t="s">
        <v>10</v>
      </c>
      <c r="E78" t="s">
        <v>13</v>
      </c>
      <c r="F78" t="s">
        <v>14</v>
      </c>
      <c r="G78" s="2">
        <v>179041</v>
      </c>
      <c r="H78" s="2">
        <v>219952</v>
      </c>
      <c r="I78" s="2">
        <v>7</v>
      </c>
    </row>
    <row r="79" spans="1:9" x14ac:dyDescent="0.25">
      <c r="A79">
        <v>2019</v>
      </c>
      <c r="B79" t="s">
        <v>16</v>
      </c>
      <c r="C79" t="s">
        <v>18</v>
      </c>
      <c r="D79" t="s">
        <v>25</v>
      </c>
      <c r="E79" t="s">
        <v>13</v>
      </c>
      <c r="F79" t="s">
        <v>17</v>
      </c>
      <c r="G79" s="2">
        <v>43302</v>
      </c>
      <c r="H79" s="2">
        <v>54126</v>
      </c>
      <c r="I79" s="2">
        <v>7</v>
      </c>
    </row>
    <row r="80" spans="1:9" x14ac:dyDescent="0.25">
      <c r="A80">
        <v>2019</v>
      </c>
      <c r="B80" t="s">
        <v>46</v>
      </c>
      <c r="C80" t="s">
        <v>9</v>
      </c>
      <c r="D80" t="s">
        <v>39</v>
      </c>
      <c r="E80" t="s">
        <v>13</v>
      </c>
      <c r="F80" t="s">
        <v>17</v>
      </c>
      <c r="G80" s="2">
        <v>12805</v>
      </c>
      <c r="H80" s="2">
        <v>17292</v>
      </c>
      <c r="I80" s="2">
        <v>2</v>
      </c>
    </row>
    <row r="81" spans="1:9" x14ac:dyDescent="0.25">
      <c r="A81">
        <v>2018</v>
      </c>
      <c r="B81" t="s">
        <v>52</v>
      </c>
      <c r="C81" t="s">
        <v>20</v>
      </c>
      <c r="D81" t="s">
        <v>37</v>
      </c>
      <c r="E81" t="s">
        <v>22</v>
      </c>
      <c r="F81" t="s">
        <v>35</v>
      </c>
      <c r="G81" s="2">
        <v>2561</v>
      </c>
      <c r="H81" s="2">
        <v>3221</v>
      </c>
      <c r="I81" s="2">
        <v>2</v>
      </c>
    </row>
    <row r="82" spans="1:9" x14ac:dyDescent="0.25">
      <c r="A82">
        <v>2018</v>
      </c>
      <c r="B82" t="s">
        <v>44</v>
      </c>
      <c r="C82" t="s">
        <v>18</v>
      </c>
      <c r="D82" t="s">
        <v>18</v>
      </c>
      <c r="E82" t="s">
        <v>11</v>
      </c>
      <c r="F82" t="s">
        <v>41</v>
      </c>
      <c r="G82" s="2">
        <v>3100</v>
      </c>
      <c r="H82" s="2">
        <v>4453</v>
      </c>
      <c r="I82" s="2">
        <v>6</v>
      </c>
    </row>
    <row r="83" spans="1:9" x14ac:dyDescent="0.25">
      <c r="A83">
        <v>2019</v>
      </c>
      <c r="B83" t="s">
        <v>44</v>
      </c>
      <c r="C83" t="s">
        <v>20</v>
      </c>
      <c r="D83" t="s">
        <v>21</v>
      </c>
      <c r="E83" t="s">
        <v>11</v>
      </c>
      <c r="F83" t="s">
        <v>59</v>
      </c>
      <c r="G83" s="2">
        <v>6710</v>
      </c>
      <c r="H83" s="2">
        <v>10105</v>
      </c>
      <c r="I83" s="2">
        <v>12</v>
      </c>
    </row>
    <row r="84" spans="1:9" x14ac:dyDescent="0.25">
      <c r="A84">
        <v>2019</v>
      </c>
      <c r="B84" t="s">
        <v>46</v>
      </c>
      <c r="C84" t="s">
        <v>18</v>
      </c>
      <c r="D84" t="s">
        <v>24</v>
      </c>
      <c r="E84" t="s">
        <v>13</v>
      </c>
      <c r="F84" t="s">
        <v>14</v>
      </c>
      <c r="G84" s="2">
        <v>61062</v>
      </c>
      <c r="H84" s="2">
        <v>83620</v>
      </c>
      <c r="I84" s="2">
        <v>4</v>
      </c>
    </row>
    <row r="85" spans="1:9" x14ac:dyDescent="0.25">
      <c r="A85">
        <v>2019</v>
      </c>
      <c r="B85" t="s">
        <v>50</v>
      </c>
      <c r="C85" t="s">
        <v>29</v>
      </c>
      <c r="D85" t="s">
        <v>36</v>
      </c>
      <c r="E85" t="s">
        <v>13</v>
      </c>
      <c r="F85" t="s">
        <v>17</v>
      </c>
      <c r="G85" s="2">
        <v>35537</v>
      </c>
      <c r="H85" s="2">
        <v>40639</v>
      </c>
      <c r="I85" s="2">
        <v>6</v>
      </c>
    </row>
    <row r="86" spans="1:9" x14ac:dyDescent="0.25">
      <c r="A86">
        <v>2019</v>
      </c>
      <c r="B86" t="s">
        <v>48</v>
      </c>
      <c r="C86" t="s">
        <v>18</v>
      </c>
      <c r="D86" t="s">
        <v>25</v>
      </c>
      <c r="E86" t="s">
        <v>22</v>
      </c>
      <c r="F86" t="s">
        <v>35</v>
      </c>
      <c r="G86" s="2">
        <v>3432</v>
      </c>
      <c r="H86" s="2">
        <v>3981</v>
      </c>
      <c r="I86" s="2">
        <v>2</v>
      </c>
    </row>
    <row r="87" spans="1:9" x14ac:dyDescent="0.25">
      <c r="A87">
        <v>2019</v>
      </c>
      <c r="B87" t="s">
        <v>52</v>
      </c>
      <c r="C87" t="s">
        <v>9</v>
      </c>
      <c r="D87" t="s">
        <v>39</v>
      </c>
      <c r="E87" t="s">
        <v>13</v>
      </c>
      <c r="F87" t="s">
        <v>14</v>
      </c>
      <c r="G87" s="2">
        <v>68997</v>
      </c>
      <c r="H87" s="2">
        <v>91111</v>
      </c>
      <c r="I87" s="2">
        <v>3</v>
      </c>
    </row>
    <row r="88" spans="1:9" x14ac:dyDescent="0.25">
      <c r="A88">
        <v>2019</v>
      </c>
      <c r="B88" t="s">
        <v>51</v>
      </c>
      <c r="C88" t="s">
        <v>18</v>
      </c>
      <c r="D88" t="s">
        <v>18</v>
      </c>
      <c r="E88" t="s">
        <v>22</v>
      </c>
      <c r="F88" t="s">
        <v>32</v>
      </c>
      <c r="G88" s="2">
        <v>39468</v>
      </c>
      <c r="H88" s="2">
        <v>47723</v>
      </c>
      <c r="I88" s="2">
        <v>3</v>
      </c>
    </row>
    <row r="89" spans="1:9" x14ac:dyDescent="0.25">
      <c r="A89">
        <v>2018</v>
      </c>
      <c r="B89" t="s">
        <v>44</v>
      </c>
      <c r="C89" t="s">
        <v>18</v>
      </c>
      <c r="D89" t="s">
        <v>25</v>
      </c>
      <c r="E89" t="s">
        <v>13</v>
      </c>
      <c r="F89" t="s">
        <v>17</v>
      </c>
      <c r="G89" s="2">
        <v>19372</v>
      </c>
      <c r="H89" s="2">
        <v>24787</v>
      </c>
      <c r="I89" s="2">
        <v>4</v>
      </c>
    </row>
    <row r="90" spans="1:9" x14ac:dyDescent="0.25">
      <c r="A90">
        <v>2019</v>
      </c>
      <c r="B90" t="s">
        <v>45</v>
      </c>
      <c r="C90" t="s">
        <v>29</v>
      </c>
      <c r="D90" t="s">
        <v>36</v>
      </c>
      <c r="E90" t="s">
        <v>13</v>
      </c>
      <c r="F90" t="s">
        <v>33</v>
      </c>
      <c r="G90" s="2">
        <v>48705</v>
      </c>
      <c r="H90" s="2">
        <v>65179</v>
      </c>
      <c r="I90" s="2">
        <v>4</v>
      </c>
    </row>
    <row r="91" spans="1:9" x14ac:dyDescent="0.25">
      <c r="A91">
        <v>2019</v>
      </c>
      <c r="B91" t="s">
        <v>53</v>
      </c>
      <c r="C91" t="s">
        <v>9</v>
      </c>
      <c r="D91" t="s">
        <v>12</v>
      </c>
      <c r="E91" t="s">
        <v>26</v>
      </c>
      <c r="F91" t="s">
        <v>27</v>
      </c>
      <c r="G91" s="2">
        <v>7948</v>
      </c>
      <c r="H91" s="2">
        <v>34297</v>
      </c>
      <c r="I91" s="2">
        <v>7</v>
      </c>
    </row>
    <row r="92" spans="1:9" x14ac:dyDescent="0.25">
      <c r="A92">
        <v>2019</v>
      </c>
      <c r="B92" t="s">
        <v>48</v>
      </c>
      <c r="C92" t="s">
        <v>20</v>
      </c>
      <c r="D92" t="s">
        <v>21</v>
      </c>
      <c r="E92" t="s">
        <v>22</v>
      </c>
      <c r="F92" t="s">
        <v>23</v>
      </c>
      <c r="G92" s="2">
        <v>46125</v>
      </c>
      <c r="H92" s="2">
        <v>53735</v>
      </c>
      <c r="I92" s="2">
        <v>3</v>
      </c>
    </row>
    <row r="93" spans="1:9" x14ac:dyDescent="0.25">
      <c r="A93">
        <v>2018</v>
      </c>
      <c r="B93" t="s">
        <v>52</v>
      </c>
      <c r="C93" t="s">
        <v>18</v>
      </c>
      <c r="D93" t="s">
        <v>25</v>
      </c>
      <c r="E93" t="s">
        <v>11</v>
      </c>
      <c r="F93" t="s">
        <v>15</v>
      </c>
      <c r="G93" s="2">
        <v>1509</v>
      </c>
      <c r="H93" s="2">
        <v>2501</v>
      </c>
      <c r="I93" s="2">
        <v>9</v>
      </c>
    </row>
    <row r="94" spans="1:9" x14ac:dyDescent="0.25">
      <c r="A94">
        <v>2019</v>
      </c>
      <c r="B94" t="s">
        <v>47</v>
      </c>
      <c r="C94" t="s">
        <v>9</v>
      </c>
      <c r="D94" t="s">
        <v>12</v>
      </c>
      <c r="E94" t="s">
        <v>26</v>
      </c>
      <c r="F94" t="s">
        <v>40</v>
      </c>
      <c r="G94" s="2">
        <v>325</v>
      </c>
      <c r="H94" s="2">
        <v>1304</v>
      </c>
      <c r="I94" s="2">
        <v>2</v>
      </c>
    </row>
    <row r="95" spans="1:9" x14ac:dyDescent="0.25">
      <c r="A95">
        <v>2019</v>
      </c>
      <c r="B95" t="s">
        <v>46</v>
      </c>
      <c r="C95" t="s">
        <v>9</v>
      </c>
      <c r="D95" t="s">
        <v>39</v>
      </c>
      <c r="E95" t="s">
        <v>26</v>
      </c>
      <c r="F95" t="s">
        <v>40</v>
      </c>
      <c r="G95" s="2">
        <v>414</v>
      </c>
      <c r="H95" s="2">
        <v>2844</v>
      </c>
      <c r="I95" s="2">
        <v>5</v>
      </c>
    </row>
    <row r="96" spans="1:9" x14ac:dyDescent="0.25">
      <c r="A96">
        <v>2019</v>
      </c>
      <c r="B96" t="s">
        <v>53</v>
      </c>
      <c r="C96" t="s">
        <v>20</v>
      </c>
      <c r="D96" t="s">
        <v>21</v>
      </c>
      <c r="E96" t="s">
        <v>13</v>
      </c>
      <c r="F96" t="s">
        <v>19</v>
      </c>
      <c r="G96" s="2">
        <v>3504</v>
      </c>
      <c r="H96" s="2">
        <v>4039</v>
      </c>
      <c r="I96" s="2">
        <v>4</v>
      </c>
    </row>
    <row r="97" spans="1:9" x14ac:dyDescent="0.25">
      <c r="A97">
        <v>2018</v>
      </c>
      <c r="B97" t="s">
        <v>53</v>
      </c>
      <c r="C97" t="s">
        <v>9</v>
      </c>
      <c r="D97" t="s">
        <v>12</v>
      </c>
      <c r="E97" t="s">
        <v>22</v>
      </c>
      <c r="F97" t="s">
        <v>35</v>
      </c>
      <c r="G97" s="2">
        <v>4165</v>
      </c>
      <c r="H97" s="2">
        <v>5411</v>
      </c>
      <c r="I97" s="2">
        <v>2</v>
      </c>
    </row>
    <row r="98" spans="1:9" x14ac:dyDescent="0.25">
      <c r="A98">
        <v>2019</v>
      </c>
      <c r="B98" t="s">
        <v>49</v>
      </c>
      <c r="C98" t="s">
        <v>20</v>
      </c>
      <c r="D98" t="s">
        <v>21</v>
      </c>
      <c r="E98" t="s">
        <v>22</v>
      </c>
      <c r="F98" t="s">
        <v>35</v>
      </c>
      <c r="G98" s="2">
        <v>3276</v>
      </c>
      <c r="H98" s="2">
        <v>3972</v>
      </c>
      <c r="I98" s="2">
        <v>3</v>
      </c>
    </row>
    <row r="99" spans="1:9" x14ac:dyDescent="0.25">
      <c r="A99">
        <v>2019</v>
      </c>
      <c r="B99" t="s">
        <v>48</v>
      </c>
      <c r="C99" t="s">
        <v>18</v>
      </c>
      <c r="D99" t="s">
        <v>25</v>
      </c>
      <c r="E99" t="s">
        <v>11</v>
      </c>
      <c r="F99" t="s">
        <v>28</v>
      </c>
      <c r="G99" s="2">
        <v>3575</v>
      </c>
      <c r="H99" s="2">
        <v>5945</v>
      </c>
      <c r="I99" s="2">
        <v>16</v>
      </c>
    </row>
    <row r="100" spans="1:9" x14ac:dyDescent="0.25">
      <c r="A100">
        <v>2018</v>
      </c>
      <c r="B100" t="s">
        <v>46</v>
      </c>
      <c r="C100" t="s">
        <v>20</v>
      </c>
      <c r="D100" t="s">
        <v>21</v>
      </c>
      <c r="E100" t="s">
        <v>13</v>
      </c>
      <c r="F100" t="s">
        <v>19</v>
      </c>
      <c r="G100" s="2">
        <v>3051</v>
      </c>
      <c r="H100" s="2">
        <v>3530</v>
      </c>
      <c r="I100" s="2">
        <v>4</v>
      </c>
    </row>
    <row r="101" spans="1:9" x14ac:dyDescent="0.25">
      <c r="A101">
        <v>2019</v>
      </c>
      <c r="B101" t="s">
        <v>43</v>
      </c>
      <c r="C101" t="s">
        <v>29</v>
      </c>
      <c r="D101" t="s">
        <v>34</v>
      </c>
      <c r="E101" t="s">
        <v>22</v>
      </c>
      <c r="F101" t="s">
        <v>23</v>
      </c>
      <c r="G101" s="2">
        <v>41438</v>
      </c>
      <c r="H101" s="2">
        <v>51661</v>
      </c>
      <c r="I101" s="2">
        <v>2</v>
      </c>
    </row>
    <row r="102" spans="1:9" x14ac:dyDescent="0.25">
      <c r="A102">
        <v>2018</v>
      </c>
      <c r="B102" t="s">
        <v>44</v>
      </c>
      <c r="C102" t="s">
        <v>18</v>
      </c>
      <c r="D102" t="s">
        <v>25</v>
      </c>
      <c r="E102" t="s">
        <v>13</v>
      </c>
      <c r="F102" t="s">
        <v>17</v>
      </c>
      <c r="G102" s="2">
        <v>22267</v>
      </c>
      <c r="H102" s="2">
        <v>27163</v>
      </c>
      <c r="I102" s="2">
        <v>5</v>
      </c>
    </row>
    <row r="103" spans="1:9" x14ac:dyDescent="0.25">
      <c r="A103">
        <v>2019</v>
      </c>
      <c r="B103" t="s">
        <v>45</v>
      </c>
      <c r="C103" t="s">
        <v>9</v>
      </c>
      <c r="D103" t="s">
        <v>39</v>
      </c>
      <c r="E103" t="s">
        <v>13</v>
      </c>
      <c r="F103" t="s">
        <v>33</v>
      </c>
      <c r="G103" s="2">
        <v>40561</v>
      </c>
      <c r="H103" s="2">
        <v>49017</v>
      </c>
      <c r="I103" s="2">
        <v>5</v>
      </c>
    </row>
    <row r="104" spans="1:9" x14ac:dyDescent="0.25">
      <c r="A104">
        <v>2019</v>
      </c>
      <c r="B104" t="s">
        <v>51</v>
      </c>
      <c r="C104" t="s">
        <v>29</v>
      </c>
      <c r="D104" t="s">
        <v>34</v>
      </c>
      <c r="E104" t="s">
        <v>22</v>
      </c>
      <c r="F104" t="s">
        <v>38</v>
      </c>
      <c r="G104" s="2">
        <v>26447</v>
      </c>
      <c r="H104" s="2">
        <v>35001</v>
      </c>
      <c r="I104" s="2">
        <v>1</v>
      </c>
    </row>
    <row r="105" spans="1:9" x14ac:dyDescent="0.25">
      <c r="A105">
        <v>2019</v>
      </c>
      <c r="B105" t="s">
        <v>16</v>
      </c>
      <c r="C105" t="s">
        <v>9</v>
      </c>
      <c r="D105" t="s">
        <v>10</v>
      </c>
      <c r="E105" t="s">
        <v>11</v>
      </c>
      <c r="F105" t="s">
        <v>15</v>
      </c>
      <c r="G105" s="2">
        <v>627</v>
      </c>
      <c r="H105" s="2">
        <v>917</v>
      </c>
      <c r="I105" s="2">
        <v>2</v>
      </c>
    </row>
    <row r="106" spans="1:9" x14ac:dyDescent="0.25">
      <c r="A106">
        <v>2019</v>
      </c>
      <c r="B106" t="s">
        <v>47</v>
      </c>
      <c r="C106" t="s">
        <v>9</v>
      </c>
      <c r="D106" t="s">
        <v>39</v>
      </c>
      <c r="E106" t="s">
        <v>22</v>
      </c>
      <c r="F106" t="s">
        <v>32</v>
      </c>
      <c r="G106" s="2">
        <v>18899</v>
      </c>
      <c r="H106" s="2">
        <v>21664</v>
      </c>
      <c r="I106" s="2">
        <v>2</v>
      </c>
    </row>
    <row r="107" spans="1:9" x14ac:dyDescent="0.25">
      <c r="A107">
        <v>2018</v>
      </c>
      <c r="B107" t="s">
        <v>52</v>
      </c>
      <c r="C107" t="s">
        <v>18</v>
      </c>
      <c r="D107" t="s">
        <v>25</v>
      </c>
      <c r="E107" t="s">
        <v>26</v>
      </c>
      <c r="F107" t="s">
        <v>27</v>
      </c>
      <c r="G107" s="2">
        <v>5823</v>
      </c>
      <c r="H107" s="2">
        <v>29201</v>
      </c>
      <c r="I107" s="2">
        <v>5</v>
      </c>
    </row>
    <row r="108" spans="1:9" x14ac:dyDescent="0.25">
      <c r="A108">
        <v>2019</v>
      </c>
      <c r="B108" t="s">
        <v>48</v>
      </c>
      <c r="C108" t="s">
        <v>20</v>
      </c>
      <c r="D108" t="s">
        <v>21</v>
      </c>
      <c r="E108" t="s">
        <v>13</v>
      </c>
      <c r="F108" t="s">
        <v>33</v>
      </c>
      <c r="G108" s="2">
        <v>63831</v>
      </c>
      <c r="H108" s="2">
        <v>83506</v>
      </c>
      <c r="I108" s="2">
        <v>5</v>
      </c>
    </row>
    <row r="109" spans="1:9" x14ac:dyDescent="0.25">
      <c r="A109">
        <v>2018</v>
      </c>
      <c r="B109" t="s">
        <v>50</v>
      </c>
      <c r="C109" t="s">
        <v>18</v>
      </c>
      <c r="D109" t="s">
        <v>18</v>
      </c>
      <c r="E109" t="s">
        <v>13</v>
      </c>
      <c r="F109" t="s">
        <v>17</v>
      </c>
      <c r="G109" s="2">
        <v>33746</v>
      </c>
      <c r="H109" s="2">
        <v>40084</v>
      </c>
      <c r="I109" s="2">
        <v>4</v>
      </c>
    </row>
    <row r="110" spans="1:9" x14ac:dyDescent="0.25">
      <c r="A110">
        <v>2018</v>
      </c>
      <c r="B110" t="s">
        <v>45</v>
      </c>
      <c r="C110" t="s">
        <v>29</v>
      </c>
      <c r="D110" t="s">
        <v>30</v>
      </c>
      <c r="E110" t="s">
        <v>13</v>
      </c>
      <c r="F110" t="s">
        <v>19</v>
      </c>
      <c r="G110" s="2">
        <v>878</v>
      </c>
      <c r="H110" s="2">
        <v>1152</v>
      </c>
      <c r="I110" s="2">
        <v>1</v>
      </c>
    </row>
    <row r="111" spans="1:9" x14ac:dyDescent="0.25">
      <c r="A111">
        <v>2018</v>
      </c>
      <c r="B111" t="s">
        <v>45</v>
      </c>
      <c r="C111" t="s">
        <v>29</v>
      </c>
      <c r="D111" t="s">
        <v>34</v>
      </c>
      <c r="E111" t="s">
        <v>13</v>
      </c>
      <c r="F111" t="s">
        <v>33</v>
      </c>
      <c r="G111" s="2">
        <v>41263</v>
      </c>
      <c r="H111" s="2">
        <v>48685</v>
      </c>
      <c r="I111" s="2">
        <v>4</v>
      </c>
    </row>
    <row r="112" spans="1:9" x14ac:dyDescent="0.25">
      <c r="A112">
        <v>2019</v>
      </c>
      <c r="B112" t="s">
        <v>51</v>
      </c>
      <c r="C112" t="s">
        <v>29</v>
      </c>
      <c r="D112" t="s">
        <v>36</v>
      </c>
      <c r="E112" t="s">
        <v>26</v>
      </c>
      <c r="F112" t="s">
        <v>40</v>
      </c>
      <c r="G112" s="2">
        <v>424</v>
      </c>
      <c r="H112" s="2">
        <v>3929</v>
      </c>
      <c r="I112" s="2">
        <v>5</v>
      </c>
    </row>
    <row r="113" spans="1:9" x14ac:dyDescent="0.25">
      <c r="A113">
        <v>2019</v>
      </c>
      <c r="B113" t="s">
        <v>53</v>
      </c>
      <c r="C113" t="s">
        <v>18</v>
      </c>
      <c r="D113" t="s">
        <v>18</v>
      </c>
      <c r="E113" t="s">
        <v>13</v>
      </c>
      <c r="F113" t="s">
        <v>19</v>
      </c>
      <c r="G113" s="2">
        <v>5213</v>
      </c>
      <c r="H113" s="2">
        <v>6224</v>
      </c>
      <c r="I113" s="2">
        <v>4</v>
      </c>
    </row>
    <row r="114" spans="1:9" x14ac:dyDescent="0.25">
      <c r="A114">
        <v>2018</v>
      </c>
      <c r="B114" t="s">
        <v>43</v>
      </c>
      <c r="C114" t="s">
        <v>18</v>
      </c>
      <c r="D114" t="s">
        <v>18</v>
      </c>
      <c r="E114" t="s">
        <v>11</v>
      </c>
      <c r="F114" t="s">
        <v>41</v>
      </c>
      <c r="G114" s="2">
        <v>3849</v>
      </c>
      <c r="H114" s="2">
        <v>5855</v>
      </c>
      <c r="I114" s="2">
        <v>10</v>
      </c>
    </row>
    <row r="115" spans="1:9" x14ac:dyDescent="0.25">
      <c r="A115">
        <v>2019</v>
      </c>
      <c r="B115" t="s">
        <v>44</v>
      </c>
      <c r="C115" t="s">
        <v>9</v>
      </c>
      <c r="D115" t="s">
        <v>12</v>
      </c>
      <c r="E115" t="s">
        <v>22</v>
      </c>
      <c r="F115" t="s">
        <v>38</v>
      </c>
      <c r="G115" s="2">
        <v>30868</v>
      </c>
      <c r="H115" s="2">
        <v>37074</v>
      </c>
      <c r="I115" s="2">
        <v>2</v>
      </c>
    </row>
    <row r="116" spans="1:9" x14ac:dyDescent="0.25">
      <c r="A116">
        <v>2019</v>
      </c>
      <c r="B116" t="s">
        <v>45</v>
      </c>
      <c r="C116" t="s">
        <v>18</v>
      </c>
      <c r="D116" t="s">
        <v>25</v>
      </c>
      <c r="E116" t="s">
        <v>22</v>
      </c>
      <c r="F116" t="s">
        <v>32</v>
      </c>
      <c r="G116" s="2">
        <v>63741</v>
      </c>
      <c r="H116" s="2">
        <v>77400</v>
      </c>
      <c r="I116" s="2">
        <v>5</v>
      </c>
    </row>
    <row r="117" spans="1:9" x14ac:dyDescent="0.25">
      <c r="A117">
        <v>2019</v>
      </c>
      <c r="B117" t="s">
        <v>50</v>
      </c>
      <c r="C117" t="s">
        <v>18</v>
      </c>
      <c r="D117" t="s">
        <v>18</v>
      </c>
      <c r="E117" t="s">
        <v>26</v>
      </c>
      <c r="F117" t="s">
        <v>40</v>
      </c>
      <c r="G117" s="2">
        <v>464</v>
      </c>
      <c r="H117" s="2">
        <v>2404</v>
      </c>
      <c r="I117" s="2">
        <v>5</v>
      </c>
    </row>
    <row r="118" spans="1:9" x14ac:dyDescent="0.25">
      <c r="A118">
        <v>2019</v>
      </c>
      <c r="B118" t="s">
        <v>53</v>
      </c>
      <c r="C118" t="s">
        <v>18</v>
      </c>
      <c r="D118" t="s">
        <v>18</v>
      </c>
      <c r="E118" t="s">
        <v>26</v>
      </c>
      <c r="F118" t="s">
        <v>31</v>
      </c>
      <c r="G118" s="2">
        <v>2587</v>
      </c>
      <c r="H118" s="2">
        <v>13009</v>
      </c>
      <c r="I118" s="2">
        <v>5</v>
      </c>
    </row>
    <row r="119" spans="1:9" x14ac:dyDescent="0.25">
      <c r="A119">
        <v>2018</v>
      </c>
      <c r="B119" t="s">
        <v>50</v>
      </c>
      <c r="C119" t="s">
        <v>9</v>
      </c>
      <c r="D119" t="s">
        <v>39</v>
      </c>
      <c r="E119" t="s">
        <v>13</v>
      </c>
      <c r="F119" t="s">
        <v>14</v>
      </c>
      <c r="G119" s="2">
        <v>35018</v>
      </c>
      <c r="H119" s="2">
        <v>47709</v>
      </c>
      <c r="I119" s="2">
        <v>2</v>
      </c>
    </row>
    <row r="120" spans="1:9" x14ac:dyDescent="0.25">
      <c r="A120">
        <v>2019</v>
      </c>
      <c r="B120" t="s">
        <v>50</v>
      </c>
      <c r="C120" t="s">
        <v>20</v>
      </c>
      <c r="D120" t="s">
        <v>21</v>
      </c>
      <c r="E120" t="s">
        <v>13</v>
      </c>
      <c r="F120" t="s">
        <v>19</v>
      </c>
      <c r="G120" s="2">
        <v>1957</v>
      </c>
      <c r="H120" s="2">
        <v>2281</v>
      </c>
      <c r="I120" s="2">
        <v>2</v>
      </c>
    </row>
    <row r="121" spans="1:9" x14ac:dyDescent="0.25">
      <c r="A121">
        <v>2018</v>
      </c>
      <c r="B121" t="s">
        <v>46</v>
      </c>
      <c r="C121" t="s">
        <v>29</v>
      </c>
      <c r="D121" t="s">
        <v>36</v>
      </c>
      <c r="E121" t="s">
        <v>22</v>
      </c>
      <c r="F121" t="s">
        <v>32</v>
      </c>
      <c r="G121" s="2">
        <v>39621</v>
      </c>
      <c r="H121" s="2">
        <v>45317</v>
      </c>
      <c r="I121" s="2">
        <v>3</v>
      </c>
    </row>
    <row r="122" spans="1:9" x14ac:dyDescent="0.25">
      <c r="A122">
        <v>2018</v>
      </c>
      <c r="B122" t="s">
        <v>48</v>
      </c>
      <c r="C122" t="s">
        <v>18</v>
      </c>
      <c r="D122" t="s">
        <v>18</v>
      </c>
      <c r="E122" t="s">
        <v>26</v>
      </c>
      <c r="F122" t="s">
        <v>27</v>
      </c>
      <c r="G122" s="2">
        <v>4759</v>
      </c>
      <c r="H122" s="2">
        <v>25566</v>
      </c>
      <c r="I122" s="2">
        <v>2</v>
      </c>
    </row>
    <row r="123" spans="1:9" x14ac:dyDescent="0.25">
      <c r="A123">
        <v>2018</v>
      </c>
      <c r="B123" t="s">
        <v>48</v>
      </c>
      <c r="C123" t="s">
        <v>20</v>
      </c>
      <c r="D123" t="s">
        <v>21</v>
      </c>
      <c r="E123" t="s">
        <v>22</v>
      </c>
      <c r="F123" t="s">
        <v>32</v>
      </c>
      <c r="G123" s="2">
        <v>41507</v>
      </c>
      <c r="H123" s="2">
        <v>48751</v>
      </c>
      <c r="I123" s="2">
        <v>3</v>
      </c>
    </row>
    <row r="124" spans="1:9" x14ac:dyDescent="0.25">
      <c r="A124">
        <v>2018</v>
      </c>
      <c r="B124" t="s">
        <v>44</v>
      </c>
      <c r="C124" t="s">
        <v>18</v>
      </c>
      <c r="D124" t="s">
        <v>25</v>
      </c>
      <c r="E124" t="s">
        <v>13</v>
      </c>
      <c r="F124" t="s">
        <v>14</v>
      </c>
      <c r="G124" s="2">
        <v>79502</v>
      </c>
      <c r="H124" s="2">
        <v>108766</v>
      </c>
      <c r="I124" s="2">
        <v>5</v>
      </c>
    </row>
    <row r="125" spans="1:9" x14ac:dyDescent="0.25">
      <c r="A125">
        <v>2019</v>
      </c>
      <c r="B125" t="s">
        <v>53</v>
      </c>
      <c r="C125" t="s">
        <v>29</v>
      </c>
      <c r="D125" t="s">
        <v>34</v>
      </c>
      <c r="E125" t="s">
        <v>13</v>
      </c>
      <c r="F125" t="s">
        <v>19</v>
      </c>
      <c r="G125" s="2">
        <v>2541</v>
      </c>
      <c r="H125" s="2">
        <v>3280</v>
      </c>
      <c r="I125" s="2">
        <v>3</v>
      </c>
    </row>
    <row r="126" spans="1:9" x14ac:dyDescent="0.25">
      <c r="A126">
        <v>2018</v>
      </c>
      <c r="B126" t="s">
        <v>48</v>
      </c>
      <c r="C126" t="s">
        <v>29</v>
      </c>
      <c r="D126" t="s">
        <v>34</v>
      </c>
      <c r="E126" t="s">
        <v>22</v>
      </c>
      <c r="F126" t="s">
        <v>35</v>
      </c>
      <c r="G126" s="2">
        <v>4441</v>
      </c>
      <c r="H126" s="2">
        <v>5163</v>
      </c>
      <c r="I126" s="2">
        <v>2</v>
      </c>
    </row>
    <row r="127" spans="1:9" x14ac:dyDescent="0.25">
      <c r="A127">
        <v>2018</v>
      </c>
      <c r="B127" t="s">
        <v>44</v>
      </c>
      <c r="C127" t="s">
        <v>20</v>
      </c>
      <c r="D127" t="s">
        <v>21</v>
      </c>
      <c r="E127" t="s">
        <v>11</v>
      </c>
      <c r="F127" t="s">
        <v>59</v>
      </c>
      <c r="G127" s="2">
        <v>3617</v>
      </c>
      <c r="H127" s="2">
        <v>5730</v>
      </c>
      <c r="I127" s="2">
        <v>7</v>
      </c>
    </row>
    <row r="128" spans="1:9" x14ac:dyDescent="0.25">
      <c r="A128">
        <v>2018</v>
      </c>
      <c r="B128" t="s">
        <v>49</v>
      </c>
      <c r="C128" t="s">
        <v>9</v>
      </c>
      <c r="D128" t="s">
        <v>39</v>
      </c>
      <c r="E128" t="s">
        <v>13</v>
      </c>
      <c r="F128" t="s">
        <v>33</v>
      </c>
      <c r="G128" s="2">
        <v>55145</v>
      </c>
      <c r="H128" s="2">
        <v>64680</v>
      </c>
      <c r="I128" s="2">
        <v>4</v>
      </c>
    </row>
    <row r="129" spans="1:9" x14ac:dyDescent="0.25">
      <c r="A129">
        <v>2019</v>
      </c>
      <c r="B129" t="s">
        <v>48</v>
      </c>
      <c r="C129" t="s">
        <v>9</v>
      </c>
      <c r="D129" t="s">
        <v>39</v>
      </c>
      <c r="E129" t="s">
        <v>22</v>
      </c>
      <c r="F129" t="s">
        <v>35</v>
      </c>
      <c r="G129" s="2">
        <v>3152</v>
      </c>
      <c r="H129" s="2">
        <v>3612</v>
      </c>
      <c r="I129" s="2">
        <v>2</v>
      </c>
    </row>
    <row r="130" spans="1:9" x14ac:dyDescent="0.25">
      <c r="A130">
        <v>2018</v>
      </c>
      <c r="B130" t="s">
        <v>47</v>
      </c>
      <c r="C130" t="s">
        <v>18</v>
      </c>
      <c r="D130" t="s">
        <v>18</v>
      </c>
      <c r="E130" t="s">
        <v>13</v>
      </c>
      <c r="F130" t="s">
        <v>14</v>
      </c>
      <c r="G130" s="2">
        <v>87396</v>
      </c>
      <c r="H130" s="2">
        <v>101835</v>
      </c>
      <c r="I130" s="2">
        <v>4</v>
      </c>
    </row>
    <row r="131" spans="1:9" x14ac:dyDescent="0.25">
      <c r="A131">
        <v>2019</v>
      </c>
      <c r="B131" t="s">
        <v>46</v>
      </c>
      <c r="C131" t="s">
        <v>29</v>
      </c>
      <c r="D131" t="s">
        <v>36</v>
      </c>
      <c r="E131" t="s">
        <v>13</v>
      </c>
      <c r="F131" t="s">
        <v>14</v>
      </c>
      <c r="G131" s="2">
        <v>49091</v>
      </c>
      <c r="H131" s="2">
        <v>58154</v>
      </c>
      <c r="I131" s="2">
        <v>2</v>
      </c>
    </row>
    <row r="132" spans="1:9" x14ac:dyDescent="0.25">
      <c r="A132">
        <v>2019</v>
      </c>
      <c r="B132" t="s">
        <v>45</v>
      </c>
      <c r="C132" t="s">
        <v>20</v>
      </c>
      <c r="D132" t="s">
        <v>21</v>
      </c>
      <c r="E132" t="s">
        <v>22</v>
      </c>
      <c r="F132" t="s">
        <v>32</v>
      </c>
      <c r="G132" s="2">
        <v>14059</v>
      </c>
      <c r="H132" s="2">
        <v>16672</v>
      </c>
      <c r="I132" s="2">
        <v>2</v>
      </c>
    </row>
    <row r="133" spans="1:9" x14ac:dyDescent="0.25">
      <c r="A133">
        <v>2018</v>
      </c>
      <c r="B133" t="s">
        <v>43</v>
      </c>
      <c r="C133" t="s">
        <v>18</v>
      </c>
      <c r="D133" t="s">
        <v>18</v>
      </c>
      <c r="E133" t="s">
        <v>13</v>
      </c>
      <c r="F133" t="s">
        <v>19</v>
      </c>
      <c r="G133" s="2">
        <v>4690</v>
      </c>
      <c r="H133" s="2">
        <v>6159</v>
      </c>
      <c r="I133" s="2">
        <v>5</v>
      </c>
    </row>
    <row r="134" spans="1:9" x14ac:dyDescent="0.25">
      <c r="A134">
        <v>2018</v>
      </c>
      <c r="B134" t="s">
        <v>43</v>
      </c>
      <c r="C134" t="s">
        <v>20</v>
      </c>
      <c r="D134" t="s">
        <v>21</v>
      </c>
      <c r="E134" t="s">
        <v>11</v>
      </c>
      <c r="F134" t="s">
        <v>28</v>
      </c>
      <c r="G134" s="2">
        <v>1649</v>
      </c>
      <c r="H134" s="2">
        <v>2946</v>
      </c>
      <c r="I134" s="2">
        <v>3</v>
      </c>
    </row>
    <row r="135" spans="1:9" x14ac:dyDescent="0.25">
      <c r="A135">
        <v>2019</v>
      </c>
      <c r="B135" t="s">
        <v>52</v>
      </c>
      <c r="C135" t="s">
        <v>29</v>
      </c>
      <c r="D135" t="s">
        <v>34</v>
      </c>
      <c r="E135" t="s">
        <v>13</v>
      </c>
      <c r="F135" t="s">
        <v>17</v>
      </c>
      <c r="G135" s="2">
        <v>38730</v>
      </c>
      <c r="H135" s="2">
        <v>45440</v>
      </c>
      <c r="I135" s="2">
        <v>4</v>
      </c>
    </row>
    <row r="136" spans="1:9" x14ac:dyDescent="0.25">
      <c r="A136">
        <v>2019</v>
      </c>
      <c r="B136" t="s">
        <v>46</v>
      </c>
      <c r="C136" t="s">
        <v>29</v>
      </c>
      <c r="D136" t="s">
        <v>30</v>
      </c>
      <c r="E136" t="s">
        <v>22</v>
      </c>
      <c r="F136" t="s">
        <v>38</v>
      </c>
      <c r="G136" s="2">
        <v>26849</v>
      </c>
      <c r="H136" s="2">
        <v>33964</v>
      </c>
      <c r="I136" s="2">
        <v>1</v>
      </c>
    </row>
    <row r="137" spans="1:9" x14ac:dyDescent="0.25">
      <c r="A137">
        <v>2018</v>
      </c>
      <c r="B137" t="s">
        <v>49</v>
      </c>
      <c r="C137" t="s">
        <v>18</v>
      </c>
      <c r="D137" t="s">
        <v>24</v>
      </c>
      <c r="E137" t="s">
        <v>11</v>
      </c>
      <c r="F137" t="s">
        <v>59</v>
      </c>
      <c r="G137" s="2">
        <v>1463</v>
      </c>
      <c r="H137" s="2">
        <v>2638</v>
      </c>
      <c r="I137" s="2">
        <v>2</v>
      </c>
    </row>
    <row r="138" spans="1:9" x14ac:dyDescent="0.25">
      <c r="A138">
        <v>2019</v>
      </c>
      <c r="B138" t="s">
        <v>53</v>
      </c>
      <c r="C138" t="s">
        <v>18</v>
      </c>
      <c r="D138" t="s">
        <v>18</v>
      </c>
      <c r="E138" t="s">
        <v>11</v>
      </c>
      <c r="F138" t="s">
        <v>28</v>
      </c>
      <c r="G138" s="2">
        <v>7876</v>
      </c>
      <c r="H138" s="2">
        <v>13751</v>
      </c>
      <c r="I138" s="2">
        <v>13</v>
      </c>
    </row>
    <row r="139" spans="1:9" x14ac:dyDescent="0.25">
      <c r="A139">
        <v>2019</v>
      </c>
      <c r="B139" t="s">
        <v>44</v>
      </c>
      <c r="C139" t="s">
        <v>20</v>
      </c>
      <c r="D139" t="s">
        <v>37</v>
      </c>
      <c r="E139" t="s">
        <v>11</v>
      </c>
      <c r="F139" t="s">
        <v>41</v>
      </c>
      <c r="G139" s="2">
        <v>3161</v>
      </c>
      <c r="H139" s="2">
        <v>5515</v>
      </c>
      <c r="I139" s="2">
        <v>7</v>
      </c>
    </row>
    <row r="140" spans="1:9" x14ac:dyDescent="0.25">
      <c r="A140">
        <v>2019</v>
      </c>
      <c r="B140" t="s">
        <v>45</v>
      </c>
      <c r="C140" t="s">
        <v>29</v>
      </c>
      <c r="D140" t="s">
        <v>30</v>
      </c>
      <c r="E140" t="s">
        <v>13</v>
      </c>
      <c r="F140" t="s">
        <v>33</v>
      </c>
      <c r="G140" s="2">
        <v>26889</v>
      </c>
      <c r="H140" s="2">
        <v>36704</v>
      </c>
      <c r="I140" s="2">
        <v>3</v>
      </c>
    </row>
    <row r="141" spans="1:9" x14ac:dyDescent="0.25">
      <c r="A141">
        <v>2018</v>
      </c>
      <c r="B141" t="s">
        <v>52</v>
      </c>
      <c r="C141" t="s">
        <v>29</v>
      </c>
      <c r="D141" t="s">
        <v>34</v>
      </c>
      <c r="E141" t="s">
        <v>13</v>
      </c>
      <c r="F141" t="s">
        <v>19</v>
      </c>
      <c r="G141" s="2">
        <v>3987</v>
      </c>
      <c r="H141" s="2">
        <v>5155</v>
      </c>
      <c r="I141" s="2">
        <v>4</v>
      </c>
    </row>
    <row r="142" spans="1:9" x14ac:dyDescent="0.25">
      <c r="A142">
        <v>2019</v>
      </c>
      <c r="B142" t="s">
        <v>52</v>
      </c>
      <c r="C142" t="s">
        <v>20</v>
      </c>
      <c r="D142" t="s">
        <v>21</v>
      </c>
      <c r="E142" t="s">
        <v>22</v>
      </c>
      <c r="F142" t="s">
        <v>35</v>
      </c>
      <c r="G142" s="2">
        <v>2294</v>
      </c>
      <c r="H142" s="2">
        <v>3048</v>
      </c>
      <c r="I142" s="2">
        <v>2</v>
      </c>
    </row>
    <row r="143" spans="1:9" x14ac:dyDescent="0.25">
      <c r="A143">
        <v>2018</v>
      </c>
      <c r="B143" t="s">
        <v>48</v>
      </c>
      <c r="C143" t="s">
        <v>9</v>
      </c>
      <c r="D143" t="s">
        <v>39</v>
      </c>
      <c r="E143" t="s">
        <v>13</v>
      </c>
      <c r="F143" t="s">
        <v>17</v>
      </c>
      <c r="G143" s="2">
        <v>24337</v>
      </c>
      <c r="H143" s="2">
        <v>28476</v>
      </c>
      <c r="I143" s="2">
        <v>4</v>
      </c>
    </row>
    <row r="144" spans="1:9" x14ac:dyDescent="0.25">
      <c r="A144">
        <v>2019</v>
      </c>
      <c r="B144" t="s">
        <v>47</v>
      </c>
      <c r="C144" t="s">
        <v>18</v>
      </c>
      <c r="D144" t="s">
        <v>24</v>
      </c>
      <c r="E144" t="s">
        <v>13</v>
      </c>
      <c r="F144" t="s">
        <v>17</v>
      </c>
      <c r="G144" s="2">
        <v>39860</v>
      </c>
      <c r="H144" s="2">
        <v>47282</v>
      </c>
      <c r="I144" s="2">
        <v>7</v>
      </c>
    </row>
    <row r="145" spans="1:9" x14ac:dyDescent="0.25">
      <c r="A145">
        <v>2018</v>
      </c>
      <c r="B145" t="s">
        <v>46</v>
      </c>
      <c r="C145" t="s">
        <v>20</v>
      </c>
      <c r="D145" t="s">
        <v>37</v>
      </c>
      <c r="E145" t="s">
        <v>26</v>
      </c>
      <c r="F145" t="s">
        <v>31</v>
      </c>
      <c r="G145" s="2">
        <v>3889</v>
      </c>
      <c r="H145" s="2">
        <v>19678</v>
      </c>
      <c r="I145" s="2">
        <v>6</v>
      </c>
    </row>
    <row r="146" spans="1:9" x14ac:dyDescent="0.25">
      <c r="A146">
        <v>2019</v>
      </c>
      <c r="B146" t="s">
        <v>44</v>
      </c>
      <c r="C146" t="s">
        <v>20</v>
      </c>
      <c r="D146" t="s">
        <v>21</v>
      </c>
      <c r="E146" t="s">
        <v>13</v>
      </c>
      <c r="F146" t="s">
        <v>17</v>
      </c>
      <c r="G146" s="2">
        <v>41942</v>
      </c>
      <c r="H146" s="2">
        <v>57214</v>
      </c>
      <c r="I146" s="2">
        <v>8</v>
      </c>
    </row>
    <row r="147" spans="1:9" x14ac:dyDescent="0.25">
      <c r="A147">
        <v>2019</v>
      </c>
      <c r="B147" t="s">
        <v>48</v>
      </c>
      <c r="C147" t="s">
        <v>9</v>
      </c>
      <c r="D147" t="s">
        <v>39</v>
      </c>
      <c r="E147" t="s">
        <v>22</v>
      </c>
      <c r="F147" t="s">
        <v>23</v>
      </c>
      <c r="G147" s="2">
        <v>63368</v>
      </c>
      <c r="H147" s="2">
        <v>78234</v>
      </c>
      <c r="I147" s="2">
        <v>4</v>
      </c>
    </row>
    <row r="148" spans="1:9" x14ac:dyDescent="0.25">
      <c r="A148">
        <v>2019</v>
      </c>
      <c r="B148" t="s">
        <v>48</v>
      </c>
      <c r="C148" t="s">
        <v>20</v>
      </c>
      <c r="D148" t="s">
        <v>37</v>
      </c>
      <c r="E148" t="s">
        <v>13</v>
      </c>
      <c r="F148" t="s">
        <v>33</v>
      </c>
      <c r="G148" s="2">
        <v>60014</v>
      </c>
      <c r="H148" s="2">
        <v>81402</v>
      </c>
      <c r="I148" s="2">
        <v>5</v>
      </c>
    </row>
    <row r="149" spans="1:9" x14ac:dyDescent="0.25">
      <c r="A149">
        <v>2019</v>
      </c>
      <c r="B149" t="s">
        <v>50</v>
      </c>
      <c r="C149" t="s">
        <v>9</v>
      </c>
      <c r="D149" t="s">
        <v>12</v>
      </c>
      <c r="E149" t="s">
        <v>13</v>
      </c>
      <c r="F149" t="s">
        <v>19</v>
      </c>
      <c r="G149" s="2">
        <v>5680</v>
      </c>
      <c r="H149" s="2">
        <v>6511</v>
      </c>
      <c r="I149" s="2">
        <v>5</v>
      </c>
    </row>
    <row r="150" spans="1:9" x14ac:dyDescent="0.25">
      <c r="A150">
        <v>2018</v>
      </c>
      <c r="B150" t="s">
        <v>50</v>
      </c>
      <c r="C150" t="s">
        <v>9</v>
      </c>
      <c r="D150" t="s">
        <v>12</v>
      </c>
      <c r="E150" t="s">
        <v>13</v>
      </c>
      <c r="F150" t="s">
        <v>19</v>
      </c>
      <c r="G150" s="2">
        <v>2327</v>
      </c>
      <c r="H150" s="2">
        <v>2840</v>
      </c>
      <c r="I150" s="2">
        <v>3</v>
      </c>
    </row>
    <row r="151" spans="1:9" x14ac:dyDescent="0.25">
      <c r="A151">
        <v>2019</v>
      </c>
      <c r="B151" t="s">
        <v>16</v>
      </c>
      <c r="C151" t="s">
        <v>18</v>
      </c>
      <c r="D151" t="s">
        <v>18</v>
      </c>
      <c r="E151" t="s">
        <v>13</v>
      </c>
      <c r="F151" t="s">
        <v>19</v>
      </c>
      <c r="G151" s="2">
        <v>7651</v>
      </c>
      <c r="H151" s="2">
        <v>8555</v>
      </c>
      <c r="I151" s="2">
        <v>5</v>
      </c>
    </row>
    <row r="152" spans="1:9" x14ac:dyDescent="0.25">
      <c r="A152">
        <v>2019</v>
      </c>
      <c r="B152" t="s">
        <v>53</v>
      </c>
      <c r="C152" t="s">
        <v>18</v>
      </c>
      <c r="D152" t="s">
        <v>25</v>
      </c>
      <c r="E152" t="s">
        <v>22</v>
      </c>
      <c r="F152" t="s">
        <v>23</v>
      </c>
      <c r="G152" s="2">
        <v>63015</v>
      </c>
      <c r="H152" s="2">
        <v>72873</v>
      </c>
      <c r="I152" s="2">
        <v>3</v>
      </c>
    </row>
    <row r="153" spans="1:9" x14ac:dyDescent="0.25">
      <c r="A153">
        <v>2019</v>
      </c>
      <c r="B153" t="s">
        <v>50</v>
      </c>
      <c r="C153" t="s">
        <v>29</v>
      </c>
      <c r="D153" t="s">
        <v>30</v>
      </c>
      <c r="E153" t="s">
        <v>22</v>
      </c>
      <c r="F153" t="s">
        <v>23</v>
      </c>
      <c r="G153" s="2">
        <v>61446</v>
      </c>
      <c r="H153" s="2">
        <v>72471</v>
      </c>
      <c r="I153" s="2">
        <v>3</v>
      </c>
    </row>
    <row r="154" spans="1:9" x14ac:dyDescent="0.25">
      <c r="A154">
        <v>2019</v>
      </c>
      <c r="B154" t="s">
        <v>53</v>
      </c>
      <c r="C154" t="s">
        <v>18</v>
      </c>
      <c r="D154" t="s">
        <v>24</v>
      </c>
      <c r="E154" t="s">
        <v>22</v>
      </c>
      <c r="F154" t="s">
        <v>23</v>
      </c>
      <c r="G154" s="2">
        <v>46582</v>
      </c>
      <c r="H154" s="2">
        <v>53126</v>
      </c>
      <c r="I154" s="2">
        <v>3</v>
      </c>
    </row>
    <row r="155" spans="1:9" x14ac:dyDescent="0.25">
      <c r="A155">
        <v>2019</v>
      </c>
      <c r="B155" t="s">
        <v>52</v>
      </c>
      <c r="C155" t="s">
        <v>18</v>
      </c>
      <c r="D155" t="s">
        <v>18</v>
      </c>
      <c r="E155" t="s">
        <v>11</v>
      </c>
      <c r="F155" t="s">
        <v>15</v>
      </c>
      <c r="G155" s="2">
        <v>2664</v>
      </c>
      <c r="H155" s="2">
        <v>3887</v>
      </c>
      <c r="I155" s="2">
        <v>13</v>
      </c>
    </row>
    <row r="156" spans="1:9" x14ac:dyDescent="0.25">
      <c r="A156">
        <v>2018</v>
      </c>
      <c r="B156" t="s">
        <v>47</v>
      </c>
      <c r="C156" t="s">
        <v>9</v>
      </c>
      <c r="D156" t="s">
        <v>39</v>
      </c>
      <c r="E156" t="s">
        <v>11</v>
      </c>
      <c r="F156" t="s">
        <v>28</v>
      </c>
      <c r="G156" s="2">
        <v>3818</v>
      </c>
      <c r="H156" s="2">
        <v>5668</v>
      </c>
      <c r="I156" s="2">
        <v>5</v>
      </c>
    </row>
    <row r="157" spans="1:9" x14ac:dyDescent="0.25">
      <c r="A157">
        <v>2018</v>
      </c>
      <c r="B157" t="s">
        <v>47</v>
      </c>
      <c r="C157" t="s">
        <v>18</v>
      </c>
      <c r="D157" t="s">
        <v>18</v>
      </c>
      <c r="E157" t="s">
        <v>11</v>
      </c>
      <c r="F157" t="s">
        <v>15</v>
      </c>
      <c r="G157" s="2">
        <v>1417</v>
      </c>
      <c r="H157" s="2">
        <v>2537</v>
      </c>
      <c r="I157" s="2">
        <v>8</v>
      </c>
    </row>
    <row r="158" spans="1:9" x14ac:dyDescent="0.25">
      <c r="A158">
        <v>2019</v>
      </c>
      <c r="B158" t="s">
        <v>45</v>
      </c>
      <c r="C158" t="s">
        <v>20</v>
      </c>
      <c r="D158" t="s">
        <v>37</v>
      </c>
      <c r="E158" t="s">
        <v>13</v>
      </c>
      <c r="F158" t="s">
        <v>14</v>
      </c>
      <c r="G158" s="2">
        <v>91639</v>
      </c>
      <c r="H158" s="2">
        <v>114165</v>
      </c>
      <c r="I158" s="2">
        <v>5</v>
      </c>
    </row>
    <row r="159" spans="1:9" x14ac:dyDescent="0.25">
      <c r="A159">
        <v>2019</v>
      </c>
      <c r="B159" t="s">
        <v>43</v>
      </c>
      <c r="C159" t="s">
        <v>29</v>
      </c>
      <c r="D159" t="s">
        <v>30</v>
      </c>
      <c r="E159" t="s">
        <v>26</v>
      </c>
      <c r="F159" t="s">
        <v>40</v>
      </c>
      <c r="G159" s="2">
        <v>383</v>
      </c>
      <c r="H159" s="2">
        <v>2915</v>
      </c>
      <c r="I159" s="2">
        <v>7</v>
      </c>
    </row>
    <row r="160" spans="1:9" x14ac:dyDescent="0.25">
      <c r="A160">
        <v>2018</v>
      </c>
      <c r="B160" t="s">
        <v>47</v>
      </c>
      <c r="C160" t="s">
        <v>9</v>
      </c>
      <c r="D160" t="s">
        <v>39</v>
      </c>
      <c r="E160" t="s">
        <v>13</v>
      </c>
      <c r="F160" t="s">
        <v>33</v>
      </c>
      <c r="G160" s="2">
        <v>81762</v>
      </c>
      <c r="H160" s="2">
        <v>104593</v>
      </c>
      <c r="I160" s="2">
        <v>6</v>
      </c>
    </row>
    <row r="161" spans="1:9" x14ac:dyDescent="0.25">
      <c r="A161">
        <v>2018</v>
      </c>
      <c r="B161" t="s">
        <v>52</v>
      </c>
      <c r="C161" t="s">
        <v>9</v>
      </c>
      <c r="D161" t="s">
        <v>10</v>
      </c>
      <c r="E161" t="s">
        <v>13</v>
      </c>
      <c r="F161" t="s">
        <v>19</v>
      </c>
      <c r="G161" s="2">
        <v>5455</v>
      </c>
      <c r="H161" s="2">
        <v>7452</v>
      </c>
      <c r="I161" s="2">
        <v>4</v>
      </c>
    </row>
    <row r="162" spans="1:9" x14ac:dyDescent="0.25">
      <c r="A162">
        <v>2019</v>
      </c>
      <c r="B162" t="s">
        <v>46</v>
      </c>
      <c r="C162" t="s">
        <v>9</v>
      </c>
      <c r="D162" t="s">
        <v>12</v>
      </c>
      <c r="E162" t="s">
        <v>22</v>
      </c>
      <c r="F162" t="s">
        <v>32</v>
      </c>
      <c r="G162" s="2">
        <v>20027</v>
      </c>
      <c r="H162" s="2">
        <v>24668</v>
      </c>
      <c r="I162" s="2">
        <v>2</v>
      </c>
    </row>
    <row r="163" spans="1:9" x14ac:dyDescent="0.25">
      <c r="A163">
        <v>2018</v>
      </c>
      <c r="B163" t="s">
        <v>49</v>
      </c>
      <c r="C163" t="s">
        <v>9</v>
      </c>
      <c r="D163" t="s">
        <v>39</v>
      </c>
      <c r="E163" t="s">
        <v>22</v>
      </c>
      <c r="F163" t="s">
        <v>32</v>
      </c>
      <c r="G163" s="2">
        <v>23214</v>
      </c>
      <c r="H163" s="2">
        <v>26731</v>
      </c>
      <c r="I163" s="2">
        <v>2</v>
      </c>
    </row>
    <row r="164" spans="1:9" x14ac:dyDescent="0.25">
      <c r="A164">
        <v>2018</v>
      </c>
      <c r="B164" t="s">
        <v>50</v>
      </c>
      <c r="C164" t="s">
        <v>29</v>
      </c>
      <c r="D164" t="s">
        <v>30</v>
      </c>
      <c r="E164" t="s">
        <v>22</v>
      </c>
      <c r="F164" t="s">
        <v>23</v>
      </c>
      <c r="G164" s="2">
        <v>30188</v>
      </c>
      <c r="H164" s="2">
        <v>35092</v>
      </c>
      <c r="I164" s="2">
        <v>2</v>
      </c>
    </row>
    <row r="165" spans="1:9" x14ac:dyDescent="0.25">
      <c r="A165">
        <v>2018</v>
      </c>
      <c r="B165" t="s">
        <v>45</v>
      </c>
      <c r="C165" t="s">
        <v>20</v>
      </c>
      <c r="D165" t="s">
        <v>21</v>
      </c>
      <c r="E165" t="s">
        <v>13</v>
      </c>
      <c r="F165" t="s">
        <v>17</v>
      </c>
      <c r="G165" s="2">
        <v>25461</v>
      </c>
      <c r="H165" s="2">
        <v>30322</v>
      </c>
      <c r="I165" s="2">
        <v>4</v>
      </c>
    </row>
    <row r="166" spans="1:9" x14ac:dyDescent="0.25">
      <c r="A166">
        <v>2018</v>
      </c>
      <c r="B166" t="s">
        <v>49</v>
      </c>
      <c r="C166" t="s">
        <v>9</v>
      </c>
      <c r="D166" t="s">
        <v>10</v>
      </c>
      <c r="E166" t="s">
        <v>11</v>
      </c>
      <c r="F166" t="s">
        <v>41</v>
      </c>
      <c r="G166" s="2">
        <v>6266</v>
      </c>
      <c r="H166" s="2">
        <v>9368</v>
      </c>
      <c r="I166" s="2">
        <v>15</v>
      </c>
    </row>
    <row r="167" spans="1:9" x14ac:dyDescent="0.25">
      <c r="A167">
        <v>2019</v>
      </c>
      <c r="B167" t="s">
        <v>46</v>
      </c>
      <c r="C167" t="s">
        <v>20</v>
      </c>
      <c r="D167" t="s">
        <v>37</v>
      </c>
      <c r="E167" t="s">
        <v>13</v>
      </c>
      <c r="F167" t="s">
        <v>17</v>
      </c>
      <c r="G167" s="2">
        <v>32621</v>
      </c>
      <c r="H167" s="2">
        <v>36776</v>
      </c>
      <c r="I167" s="2">
        <v>6</v>
      </c>
    </row>
    <row r="168" spans="1:9" x14ac:dyDescent="0.25">
      <c r="A168">
        <v>2018</v>
      </c>
      <c r="B168" t="s">
        <v>47</v>
      </c>
      <c r="C168" t="s">
        <v>18</v>
      </c>
      <c r="D168" t="s">
        <v>18</v>
      </c>
      <c r="E168" t="s">
        <v>11</v>
      </c>
      <c r="F168" t="s">
        <v>28</v>
      </c>
      <c r="G168" s="2">
        <v>3515</v>
      </c>
      <c r="H168" s="2">
        <v>5945</v>
      </c>
      <c r="I168" s="2">
        <v>9</v>
      </c>
    </row>
    <row r="169" spans="1:9" x14ac:dyDescent="0.25">
      <c r="A169">
        <v>2019</v>
      </c>
      <c r="B169" t="s">
        <v>45</v>
      </c>
      <c r="C169" t="s">
        <v>29</v>
      </c>
      <c r="D169" t="s">
        <v>34</v>
      </c>
      <c r="E169" t="s">
        <v>13</v>
      </c>
      <c r="F169" t="s">
        <v>33</v>
      </c>
      <c r="G169" s="2">
        <v>41368</v>
      </c>
      <c r="H169" s="2">
        <v>53756</v>
      </c>
      <c r="I169" s="2">
        <v>3</v>
      </c>
    </row>
    <row r="170" spans="1:9" x14ac:dyDescent="0.25">
      <c r="A170">
        <v>2019</v>
      </c>
      <c r="B170" t="s">
        <v>44</v>
      </c>
      <c r="C170" t="s">
        <v>20</v>
      </c>
      <c r="D170" t="s">
        <v>21</v>
      </c>
      <c r="E170" t="s">
        <v>22</v>
      </c>
      <c r="F170" t="s">
        <v>32</v>
      </c>
      <c r="G170" s="2">
        <v>48740</v>
      </c>
      <c r="H170" s="2">
        <v>58444</v>
      </c>
      <c r="I170" s="2">
        <v>4</v>
      </c>
    </row>
    <row r="171" spans="1:9" x14ac:dyDescent="0.25">
      <c r="A171">
        <v>2018</v>
      </c>
      <c r="B171" t="s">
        <v>49</v>
      </c>
      <c r="C171" t="s">
        <v>9</v>
      </c>
      <c r="D171" t="s">
        <v>12</v>
      </c>
      <c r="E171" t="s">
        <v>11</v>
      </c>
      <c r="F171" t="s">
        <v>15</v>
      </c>
      <c r="G171" s="2">
        <v>1671</v>
      </c>
      <c r="H171" s="2">
        <v>2553</v>
      </c>
      <c r="I171" s="2">
        <v>7</v>
      </c>
    </row>
    <row r="172" spans="1:9" x14ac:dyDescent="0.25">
      <c r="A172">
        <v>2019</v>
      </c>
      <c r="B172" t="s">
        <v>53</v>
      </c>
      <c r="C172" t="s">
        <v>18</v>
      </c>
      <c r="D172" t="s">
        <v>24</v>
      </c>
      <c r="E172" t="s">
        <v>13</v>
      </c>
      <c r="F172" t="s">
        <v>19</v>
      </c>
      <c r="G172" s="2">
        <v>3152</v>
      </c>
      <c r="H172" s="2">
        <v>3717</v>
      </c>
      <c r="I172" s="2">
        <v>3</v>
      </c>
    </row>
    <row r="173" spans="1:9" x14ac:dyDescent="0.25">
      <c r="A173">
        <v>2018</v>
      </c>
      <c r="B173" t="s">
        <v>16</v>
      </c>
      <c r="C173" t="s">
        <v>18</v>
      </c>
      <c r="D173" t="s">
        <v>25</v>
      </c>
      <c r="E173" t="s">
        <v>22</v>
      </c>
      <c r="F173" t="s">
        <v>35</v>
      </c>
      <c r="G173" s="2">
        <v>6644</v>
      </c>
      <c r="H173" s="2">
        <v>8760</v>
      </c>
      <c r="I173" s="2">
        <v>4</v>
      </c>
    </row>
    <row r="174" spans="1:9" x14ac:dyDescent="0.25">
      <c r="A174">
        <v>2019</v>
      </c>
      <c r="B174" t="s">
        <v>45</v>
      </c>
      <c r="C174" t="s">
        <v>29</v>
      </c>
      <c r="D174" t="s">
        <v>34</v>
      </c>
      <c r="E174" t="s">
        <v>11</v>
      </c>
      <c r="F174" t="s">
        <v>41</v>
      </c>
      <c r="G174" s="2">
        <v>4156</v>
      </c>
      <c r="H174" s="2">
        <v>6642</v>
      </c>
      <c r="I174" s="2">
        <v>9</v>
      </c>
    </row>
    <row r="175" spans="1:9" x14ac:dyDescent="0.25">
      <c r="A175">
        <v>2019</v>
      </c>
      <c r="B175" t="s">
        <v>16</v>
      </c>
      <c r="C175" t="s">
        <v>9</v>
      </c>
      <c r="D175" t="s">
        <v>39</v>
      </c>
      <c r="E175" t="s">
        <v>22</v>
      </c>
      <c r="F175" t="s">
        <v>35</v>
      </c>
      <c r="G175" s="2">
        <v>5720</v>
      </c>
      <c r="H175" s="2">
        <v>6909</v>
      </c>
      <c r="I175" s="2">
        <v>3</v>
      </c>
    </row>
    <row r="176" spans="1:9" x14ac:dyDescent="0.25">
      <c r="A176">
        <v>2018</v>
      </c>
      <c r="B176" t="s">
        <v>51</v>
      </c>
      <c r="C176" t="s">
        <v>29</v>
      </c>
      <c r="D176" t="s">
        <v>34</v>
      </c>
      <c r="E176" t="s">
        <v>13</v>
      </c>
      <c r="F176" t="s">
        <v>33</v>
      </c>
      <c r="G176" s="2">
        <v>23290</v>
      </c>
      <c r="H176" s="2">
        <v>29467</v>
      </c>
      <c r="I176" s="2">
        <v>2</v>
      </c>
    </row>
    <row r="177" spans="1:9" x14ac:dyDescent="0.25">
      <c r="A177">
        <v>2018</v>
      </c>
      <c r="B177" t="s">
        <v>44</v>
      </c>
      <c r="C177" t="s">
        <v>20</v>
      </c>
      <c r="D177" t="s">
        <v>21</v>
      </c>
      <c r="E177" t="s">
        <v>13</v>
      </c>
      <c r="F177" t="s">
        <v>33</v>
      </c>
      <c r="G177" s="2">
        <v>52706</v>
      </c>
      <c r="H177" s="2">
        <v>70753</v>
      </c>
      <c r="I177" s="2">
        <v>5</v>
      </c>
    </row>
    <row r="178" spans="1:9" x14ac:dyDescent="0.25">
      <c r="A178">
        <v>2019</v>
      </c>
      <c r="B178" t="s">
        <v>48</v>
      </c>
      <c r="C178" t="s">
        <v>18</v>
      </c>
      <c r="D178" t="s">
        <v>25</v>
      </c>
      <c r="E178" t="s">
        <v>26</v>
      </c>
      <c r="F178" t="s">
        <v>40</v>
      </c>
      <c r="G178" s="2">
        <v>164</v>
      </c>
      <c r="H178" s="2">
        <v>1354</v>
      </c>
      <c r="I178" s="2">
        <v>2</v>
      </c>
    </row>
    <row r="179" spans="1:9" x14ac:dyDescent="0.25">
      <c r="A179">
        <v>2019</v>
      </c>
      <c r="B179" t="s">
        <v>47</v>
      </c>
      <c r="C179" t="s">
        <v>29</v>
      </c>
      <c r="D179" t="s">
        <v>36</v>
      </c>
      <c r="E179" t="s">
        <v>26</v>
      </c>
      <c r="F179" t="s">
        <v>40</v>
      </c>
      <c r="G179" s="2">
        <v>826</v>
      </c>
      <c r="H179" s="2">
        <v>3551</v>
      </c>
      <c r="I179" s="2">
        <v>7</v>
      </c>
    </row>
    <row r="180" spans="1:9" x14ac:dyDescent="0.25">
      <c r="A180">
        <v>2018</v>
      </c>
      <c r="B180" t="s">
        <v>16</v>
      </c>
      <c r="C180" t="s">
        <v>18</v>
      </c>
      <c r="D180" t="s">
        <v>18</v>
      </c>
      <c r="E180" t="s">
        <v>22</v>
      </c>
      <c r="F180" t="s">
        <v>35</v>
      </c>
      <c r="G180" s="2">
        <v>7601</v>
      </c>
      <c r="H180" s="2">
        <v>9897</v>
      </c>
      <c r="I180" s="2">
        <v>4</v>
      </c>
    </row>
    <row r="181" spans="1:9" x14ac:dyDescent="0.25">
      <c r="A181">
        <v>2019</v>
      </c>
      <c r="B181" t="s">
        <v>46</v>
      </c>
      <c r="C181" t="s">
        <v>29</v>
      </c>
      <c r="D181" t="s">
        <v>30</v>
      </c>
      <c r="E181" t="s">
        <v>11</v>
      </c>
      <c r="F181" t="s">
        <v>28</v>
      </c>
      <c r="G181" s="2">
        <v>439</v>
      </c>
      <c r="H181" s="2">
        <v>696</v>
      </c>
      <c r="I181" s="2">
        <v>1</v>
      </c>
    </row>
    <row r="182" spans="1:9" x14ac:dyDescent="0.25">
      <c r="A182">
        <v>2019</v>
      </c>
      <c r="B182" t="s">
        <v>16</v>
      </c>
      <c r="C182" t="s">
        <v>9</v>
      </c>
      <c r="D182" t="s">
        <v>12</v>
      </c>
      <c r="E182" t="s">
        <v>22</v>
      </c>
      <c r="F182" t="s">
        <v>35</v>
      </c>
      <c r="G182" s="2">
        <v>4068</v>
      </c>
      <c r="H182" s="2">
        <v>5225</v>
      </c>
      <c r="I182" s="2">
        <v>2</v>
      </c>
    </row>
    <row r="183" spans="1:9" x14ac:dyDescent="0.25">
      <c r="A183">
        <v>2019</v>
      </c>
      <c r="B183" t="s">
        <v>43</v>
      </c>
      <c r="C183" t="s">
        <v>29</v>
      </c>
      <c r="D183" t="s">
        <v>30</v>
      </c>
      <c r="E183" t="s">
        <v>13</v>
      </c>
      <c r="F183" t="s">
        <v>33</v>
      </c>
      <c r="G183" s="2">
        <v>78548</v>
      </c>
      <c r="H183" s="2">
        <v>91628</v>
      </c>
      <c r="I183" s="2">
        <v>5</v>
      </c>
    </row>
    <row r="184" spans="1:9" x14ac:dyDescent="0.25">
      <c r="A184">
        <v>2019</v>
      </c>
      <c r="B184" t="s">
        <v>49</v>
      </c>
      <c r="C184" t="s">
        <v>20</v>
      </c>
      <c r="D184" t="s">
        <v>21</v>
      </c>
      <c r="E184" t="s">
        <v>11</v>
      </c>
      <c r="F184" t="s">
        <v>41</v>
      </c>
      <c r="G184" s="2">
        <v>4645</v>
      </c>
      <c r="H184" s="2">
        <v>7279</v>
      </c>
      <c r="I184" s="2">
        <v>7</v>
      </c>
    </row>
    <row r="185" spans="1:9" x14ac:dyDescent="0.25">
      <c r="A185">
        <v>2019</v>
      </c>
      <c r="B185" t="s">
        <v>16</v>
      </c>
      <c r="C185" t="s">
        <v>18</v>
      </c>
      <c r="D185" t="s">
        <v>25</v>
      </c>
      <c r="E185" t="s">
        <v>13</v>
      </c>
      <c r="F185" t="s">
        <v>19</v>
      </c>
      <c r="G185" s="2">
        <v>3155</v>
      </c>
      <c r="H185" s="2">
        <v>3918</v>
      </c>
      <c r="I185" s="2">
        <v>3</v>
      </c>
    </row>
    <row r="186" spans="1:9" x14ac:dyDescent="0.25">
      <c r="A186">
        <v>2018</v>
      </c>
      <c r="B186" t="s">
        <v>46</v>
      </c>
      <c r="C186" t="s">
        <v>9</v>
      </c>
      <c r="D186" t="s">
        <v>39</v>
      </c>
      <c r="E186" t="s">
        <v>13</v>
      </c>
      <c r="F186" t="s">
        <v>19</v>
      </c>
      <c r="G186" s="2">
        <v>4406</v>
      </c>
      <c r="H186" s="2">
        <v>5821</v>
      </c>
      <c r="I186" s="2">
        <v>5</v>
      </c>
    </row>
    <row r="187" spans="1:9" x14ac:dyDescent="0.25">
      <c r="A187">
        <v>2019</v>
      </c>
      <c r="B187" t="s">
        <v>51</v>
      </c>
      <c r="C187" t="s">
        <v>18</v>
      </c>
      <c r="D187" t="s">
        <v>18</v>
      </c>
      <c r="E187" t="s">
        <v>13</v>
      </c>
      <c r="F187" t="s">
        <v>33</v>
      </c>
      <c r="G187" s="2">
        <v>39622</v>
      </c>
      <c r="H187" s="2">
        <v>44307</v>
      </c>
      <c r="I187" s="2">
        <v>3</v>
      </c>
    </row>
    <row r="188" spans="1:9" x14ac:dyDescent="0.25">
      <c r="A188">
        <v>2019</v>
      </c>
      <c r="B188" t="s">
        <v>47</v>
      </c>
      <c r="C188" t="s">
        <v>9</v>
      </c>
      <c r="D188" t="s">
        <v>12</v>
      </c>
      <c r="E188" t="s">
        <v>13</v>
      </c>
      <c r="F188" t="s">
        <v>19</v>
      </c>
      <c r="G188" s="2">
        <v>4147</v>
      </c>
      <c r="H188" s="2">
        <v>5624</v>
      </c>
      <c r="I188" s="2">
        <v>5</v>
      </c>
    </row>
    <row r="189" spans="1:9" x14ac:dyDescent="0.25">
      <c r="A189">
        <v>2019</v>
      </c>
      <c r="B189" t="s">
        <v>48</v>
      </c>
      <c r="C189" t="s">
        <v>29</v>
      </c>
      <c r="D189" t="s">
        <v>30</v>
      </c>
      <c r="E189" t="s">
        <v>13</v>
      </c>
      <c r="F189" t="s">
        <v>14</v>
      </c>
      <c r="G189" s="2">
        <v>59454</v>
      </c>
      <c r="H189" s="2">
        <v>79037</v>
      </c>
      <c r="I189" s="2">
        <v>3</v>
      </c>
    </row>
    <row r="190" spans="1:9" x14ac:dyDescent="0.25">
      <c r="A190">
        <v>2018</v>
      </c>
      <c r="B190" t="s">
        <v>44</v>
      </c>
      <c r="C190" t="s">
        <v>18</v>
      </c>
      <c r="D190" t="s">
        <v>18</v>
      </c>
      <c r="E190" t="s">
        <v>11</v>
      </c>
      <c r="F190" t="s">
        <v>41</v>
      </c>
      <c r="G190" s="2">
        <v>6987</v>
      </c>
      <c r="H190" s="2">
        <v>11527</v>
      </c>
      <c r="I190" s="2">
        <v>14</v>
      </c>
    </row>
    <row r="191" spans="1:9" x14ac:dyDescent="0.25">
      <c r="A191">
        <v>2019</v>
      </c>
      <c r="B191" t="s">
        <v>48</v>
      </c>
      <c r="C191" t="s">
        <v>18</v>
      </c>
      <c r="D191" t="s">
        <v>18</v>
      </c>
      <c r="E191" t="s">
        <v>13</v>
      </c>
      <c r="F191" t="s">
        <v>33</v>
      </c>
      <c r="G191" s="2">
        <v>76196</v>
      </c>
      <c r="H191" s="2">
        <v>88768</v>
      </c>
      <c r="I191" s="2">
        <v>6</v>
      </c>
    </row>
    <row r="192" spans="1:9" x14ac:dyDescent="0.25">
      <c r="A192">
        <v>2018</v>
      </c>
      <c r="B192" t="s">
        <v>48</v>
      </c>
      <c r="C192" t="s">
        <v>18</v>
      </c>
      <c r="D192" t="s">
        <v>25</v>
      </c>
      <c r="E192" t="s">
        <v>13</v>
      </c>
      <c r="F192" t="s">
        <v>33</v>
      </c>
      <c r="G192" s="2">
        <v>32124</v>
      </c>
      <c r="H192" s="2">
        <v>44000</v>
      </c>
      <c r="I192" s="2">
        <v>2</v>
      </c>
    </row>
    <row r="193" spans="1:9" x14ac:dyDescent="0.25">
      <c r="A193">
        <v>2018</v>
      </c>
      <c r="B193" t="s">
        <v>46</v>
      </c>
      <c r="C193" t="s">
        <v>20</v>
      </c>
      <c r="D193" t="s">
        <v>37</v>
      </c>
      <c r="E193" t="s">
        <v>13</v>
      </c>
      <c r="F193" t="s">
        <v>17</v>
      </c>
      <c r="G193" s="2">
        <v>47721</v>
      </c>
      <c r="H193" s="2">
        <v>53899</v>
      </c>
      <c r="I193" s="2">
        <v>5</v>
      </c>
    </row>
    <row r="194" spans="1:9" x14ac:dyDescent="0.25">
      <c r="A194">
        <v>2019</v>
      </c>
      <c r="B194" t="s">
        <v>44</v>
      </c>
      <c r="C194" t="s">
        <v>18</v>
      </c>
      <c r="D194" t="s">
        <v>18</v>
      </c>
      <c r="E194" t="s">
        <v>13</v>
      </c>
      <c r="F194" t="s">
        <v>14</v>
      </c>
      <c r="G194" s="2">
        <v>58543</v>
      </c>
      <c r="H194" s="2">
        <v>68264</v>
      </c>
      <c r="I194" s="2">
        <v>2</v>
      </c>
    </row>
    <row r="195" spans="1:9" x14ac:dyDescent="0.25">
      <c r="A195">
        <v>2018</v>
      </c>
      <c r="B195" t="s">
        <v>53</v>
      </c>
      <c r="C195" t="s">
        <v>18</v>
      </c>
      <c r="D195" t="s">
        <v>24</v>
      </c>
      <c r="E195" t="s">
        <v>13</v>
      </c>
      <c r="F195" t="s">
        <v>19</v>
      </c>
      <c r="G195" s="2">
        <v>3984</v>
      </c>
      <c r="H195" s="2">
        <v>5335</v>
      </c>
      <c r="I195" s="2">
        <v>3</v>
      </c>
    </row>
    <row r="196" spans="1:9" x14ac:dyDescent="0.25">
      <c r="A196">
        <v>2019</v>
      </c>
      <c r="B196" t="s">
        <v>46</v>
      </c>
      <c r="C196" t="s">
        <v>18</v>
      </c>
      <c r="D196" t="s">
        <v>25</v>
      </c>
      <c r="E196" t="s">
        <v>13</v>
      </c>
      <c r="F196" t="s">
        <v>14</v>
      </c>
      <c r="G196" s="2">
        <v>67689</v>
      </c>
      <c r="H196" s="2">
        <v>92226</v>
      </c>
      <c r="I196" s="2">
        <v>3</v>
      </c>
    </row>
    <row r="197" spans="1:9" x14ac:dyDescent="0.25">
      <c r="A197">
        <v>2019</v>
      </c>
      <c r="B197" t="s">
        <v>49</v>
      </c>
      <c r="C197" t="s">
        <v>18</v>
      </c>
      <c r="D197" t="s">
        <v>25</v>
      </c>
      <c r="E197" t="s">
        <v>11</v>
      </c>
      <c r="F197" t="s">
        <v>28</v>
      </c>
      <c r="G197" s="2">
        <v>4413</v>
      </c>
      <c r="H197" s="2">
        <v>7147</v>
      </c>
      <c r="I197" s="2">
        <v>10</v>
      </c>
    </row>
    <row r="198" spans="1:9" x14ac:dyDescent="0.25">
      <c r="A198">
        <v>2019</v>
      </c>
      <c r="B198" t="s">
        <v>53</v>
      </c>
      <c r="C198" t="s">
        <v>29</v>
      </c>
      <c r="D198" t="s">
        <v>30</v>
      </c>
      <c r="E198" t="s">
        <v>22</v>
      </c>
      <c r="F198" t="s">
        <v>38</v>
      </c>
      <c r="G198" s="2">
        <v>61592</v>
      </c>
      <c r="H198" s="2">
        <v>77884</v>
      </c>
      <c r="I198" s="2">
        <v>2</v>
      </c>
    </row>
    <row r="199" spans="1:9" x14ac:dyDescent="0.25">
      <c r="A199">
        <v>2018</v>
      </c>
      <c r="B199" t="s">
        <v>46</v>
      </c>
      <c r="C199" t="s">
        <v>18</v>
      </c>
      <c r="D199" t="s">
        <v>25</v>
      </c>
      <c r="E199" t="s">
        <v>13</v>
      </c>
      <c r="F199" t="s">
        <v>19</v>
      </c>
      <c r="G199" s="2">
        <v>1950</v>
      </c>
      <c r="H199" s="2">
        <v>2293</v>
      </c>
      <c r="I199" s="2">
        <v>2</v>
      </c>
    </row>
    <row r="200" spans="1:9" x14ac:dyDescent="0.25">
      <c r="A200">
        <v>2019</v>
      </c>
      <c r="B200" t="s">
        <v>53</v>
      </c>
      <c r="C200" t="s">
        <v>29</v>
      </c>
      <c r="D200" t="s">
        <v>30</v>
      </c>
      <c r="E200" t="s">
        <v>13</v>
      </c>
      <c r="F200" t="s">
        <v>19</v>
      </c>
      <c r="G200" s="2">
        <v>5622</v>
      </c>
      <c r="H200" s="2">
        <v>7577</v>
      </c>
      <c r="I200" s="2">
        <v>7</v>
      </c>
    </row>
    <row r="201" spans="1:9" x14ac:dyDescent="0.25">
      <c r="A201">
        <v>2019</v>
      </c>
      <c r="B201" t="s">
        <v>45</v>
      </c>
      <c r="C201" t="s">
        <v>29</v>
      </c>
      <c r="D201" t="s">
        <v>34</v>
      </c>
      <c r="E201" t="s">
        <v>22</v>
      </c>
      <c r="F201" t="s">
        <v>32</v>
      </c>
      <c r="G201" s="2">
        <v>15808</v>
      </c>
      <c r="H201" s="2">
        <v>20192</v>
      </c>
      <c r="I201" s="2">
        <v>2</v>
      </c>
    </row>
    <row r="202" spans="1:9" x14ac:dyDescent="0.25">
      <c r="A202">
        <v>2019</v>
      </c>
      <c r="B202" t="s">
        <v>52</v>
      </c>
      <c r="C202" t="s">
        <v>18</v>
      </c>
      <c r="D202" t="s">
        <v>24</v>
      </c>
      <c r="E202" t="s">
        <v>22</v>
      </c>
      <c r="F202" t="s">
        <v>35</v>
      </c>
      <c r="G202" s="2">
        <v>3369</v>
      </c>
      <c r="H202" s="2">
        <v>4420</v>
      </c>
      <c r="I202" s="2">
        <v>4</v>
      </c>
    </row>
    <row r="203" spans="1:9" x14ac:dyDescent="0.25">
      <c r="A203">
        <v>2018</v>
      </c>
      <c r="B203" t="s">
        <v>45</v>
      </c>
      <c r="C203" t="s">
        <v>18</v>
      </c>
      <c r="D203" t="s">
        <v>25</v>
      </c>
      <c r="E203" t="s">
        <v>11</v>
      </c>
      <c r="F203" t="s">
        <v>59</v>
      </c>
      <c r="G203" s="2">
        <v>6560</v>
      </c>
      <c r="H203" s="2">
        <v>9395</v>
      </c>
      <c r="I203" s="2">
        <v>12</v>
      </c>
    </row>
    <row r="204" spans="1:9" x14ac:dyDescent="0.25">
      <c r="A204">
        <v>2018</v>
      </c>
      <c r="B204" t="s">
        <v>51</v>
      </c>
      <c r="C204" t="s">
        <v>18</v>
      </c>
      <c r="D204" t="s">
        <v>24</v>
      </c>
      <c r="E204" t="s">
        <v>13</v>
      </c>
      <c r="F204" t="s">
        <v>19</v>
      </c>
      <c r="G204" s="2">
        <v>3797</v>
      </c>
      <c r="H204" s="2">
        <v>4635</v>
      </c>
      <c r="I204" s="2">
        <v>4</v>
      </c>
    </row>
    <row r="205" spans="1:9" x14ac:dyDescent="0.25">
      <c r="A205">
        <v>2019</v>
      </c>
      <c r="B205" t="s">
        <v>50</v>
      </c>
      <c r="C205" t="s">
        <v>18</v>
      </c>
      <c r="D205" t="s">
        <v>25</v>
      </c>
      <c r="E205" t="s">
        <v>13</v>
      </c>
      <c r="F205" t="s">
        <v>19</v>
      </c>
      <c r="G205" s="2">
        <v>1856</v>
      </c>
      <c r="H205" s="2">
        <v>2134</v>
      </c>
      <c r="I205" s="2">
        <v>2</v>
      </c>
    </row>
    <row r="206" spans="1:9" x14ac:dyDescent="0.25">
      <c r="A206">
        <v>2019</v>
      </c>
      <c r="B206" t="s">
        <v>53</v>
      </c>
      <c r="C206" t="s">
        <v>18</v>
      </c>
      <c r="D206" t="s">
        <v>18</v>
      </c>
      <c r="E206" t="s">
        <v>13</v>
      </c>
      <c r="F206" t="s">
        <v>14</v>
      </c>
      <c r="G206" s="2">
        <v>55465</v>
      </c>
      <c r="H206" s="2">
        <v>73466</v>
      </c>
      <c r="I206" s="2">
        <v>3</v>
      </c>
    </row>
    <row r="207" spans="1:9" x14ac:dyDescent="0.25">
      <c r="A207">
        <v>2018</v>
      </c>
      <c r="B207" t="s">
        <v>44</v>
      </c>
      <c r="C207" t="s">
        <v>18</v>
      </c>
      <c r="D207" t="s">
        <v>18</v>
      </c>
      <c r="E207" t="s">
        <v>13</v>
      </c>
      <c r="F207" t="s">
        <v>33</v>
      </c>
      <c r="G207" s="2">
        <v>50476</v>
      </c>
      <c r="H207" s="2">
        <v>58967</v>
      </c>
      <c r="I207" s="2">
        <v>3</v>
      </c>
    </row>
    <row r="208" spans="1:9" x14ac:dyDescent="0.25">
      <c r="A208">
        <v>2018</v>
      </c>
      <c r="B208" t="s">
        <v>46</v>
      </c>
      <c r="C208" t="s">
        <v>18</v>
      </c>
      <c r="D208" t="s">
        <v>18</v>
      </c>
      <c r="E208" t="s">
        <v>13</v>
      </c>
      <c r="F208" t="s">
        <v>33</v>
      </c>
      <c r="G208" s="2">
        <v>43939</v>
      </c>
      <c r="H208" s="2">
        <v>52894</v>
      </c>
      <c r="I208" s="2">
        <v>3</v>
      </c>
    </row>
    <row r="209" spans="1:9" x14ac:dyDescent="0.25">
      <c r="A209">
        <v>2018</v>
      </c>
      <c r="B209" t="s">
        <v>44</v>
      </c>
      <c r="C209" t="s">
        <v>18</v>
      </c>
      <c r="D209" t="s">
        <v>18</v>
      </c>
      <c r="E209" t="s">
        <v>26</v>
      </c>
      <c r="F209" t="s">
        <v>31</v>
      </c>
      <c r="G209" s="2">
        <v>4714</v>
      </c>
      <c r="H209" s="2">
        <v>21864</v>
      </c>
      <c r="I209" s="2">
        <v>9</v>
      </c>
    </row>
    <row r="210" spans="1:9" x14ac:dyDescent="0.25">
      <c r="A210">
        <v>2018</v>
      </c>
      <c r="B210" t="s">
        <v>48</v>
      </c>
      <c r="C210" t="s">
        <v>18</v>
      </c>
      <c r="D210" t="s">
        <v>18</v>
      </c>
      <c r="E210" t="s">
        <v>13</v>
      </c>
      <c r="F210" t="s">
        <v>14</v>
      </c>
      <c r="G210" s="2">
        <v>49339</v>
      </c>
      <c r="H210" s="2">
        <v>65185</v>
      </c>
      <c r="I210" s="2">
        <v>2</v>
      </c>
    </row>
    <row r="211" spans="1:9" x14ac:dyDescent="0.25">
      <c r="A211">
        <v>2019</v>
      </c>
      <c r="B211" t="s">
        <v>47</v>
      </c>
      <c r="C211" t="s">
        <v>29</v>
      </c>
      <c r="D211" t="s">
        <v>30</v>
      </c>
      <c r="E211" t="s">
        <v>13</v>
      </c>
      <c r="F211" t="s">
        <v>14</v>
      </c>
      <c r="G211" s="2">
        <v>46518</v>
      </c>
      <c r="H211" s="2">
        <v>60147</v>
      </c>
      <c r="I211" s="2">
        <v>2</v>
      </c>
    </row>
    <row r="212" spans="1:9" x14ac:dyDescent="0.25">
      <c r="A212">
        <v>2018</v>
      </c>
      <c r="B212" t="s">
        <v>53</v>
      </c>
      <c r="C212" t="s">
        <v>18</v>
      </c>
      <c r="D212" t="s">
        <v>18</v>
      </c>
      <c r="E212" t="s">
        <v>13</v>
      </c>
      <c r="F212" t="s">
        <v>17</v>
      </c>
      <c r="G212" s="2">
        <v>24159</v>
      </c>
      <c r="H212" s="2">
        <v>28803</v>
      </c>
      <c r="I212" s="2">
        <v>4</v>
      </c>
    </row>
    <row r="213" spans="1:9" x14ac:dyDescent="0.25">
      <c r="A213">
        <v>2018</v>
      </c>
      <c r="B213" t="s">
        <v>51</v>
      </c>
      <c r="C213" t="s">
        <v>18</v>
      </c>
      <c r="D213" t="s">
        <v>24</v>
      </c>
      <c r="E213" t="s">
        <v>13</v>
      </c>
      <c r="F213" t="s">
        <v>17</v>
      </c>
      <c r="G213" s="2">
        <v>24869</v>
      </c>
      <c r="H213" s="2">
        <v>30946</v>
      </c>
      <c r="I213" s="2">
        <v>3</v>
      </c>
    </row>
    <row r="214" spans="1:9" x14ac:dyDescent="0.25">
      <c r="A214">
        <v>2018</v>
      </c>
      <c r="B214" t="s">
        <v>50</v>
      </c>
      <c r="C214" t="s">
        <v>9</v>
      </c>
      <c r="D214" t="s">
        <v>12</v>
      </c>
      <c r="E214" t="s">
        <v>11</v>
      </c>
      <c r="F214" t="s">
        <v>15</v>
      </c>
      <c r="G214" s="2">
        <v>3396</v>
      </c>
      <c r="H214" s="2">
        <v>6079</v>
      </c>
      <c r="I214" s="2">
        <v>14</v>
      </c>
    </row>
    <row r="215" spans="1:9" x14ac:dyDescent="0.25">
      <c r="A215">
        <v>2019</v>
      </c>
      <c r="B215" t="s">
        <v>49</v>
      </c>
      <c r="C215" t="s">
        <v>9</v>
      </c>
      <c r="D215" t="s">
        <v>12</v>
      </c>
      <c r="E215" t="s">
        <v>11</v>
      </c>
      <c r="F215" t="s">
        <v>15</v>
      </c>
      <c r="G215" s="2">
        <v>3212</v>
      </c>
      <c r="H215" s="2">
        <v>5614</v>
      </c>
      <c r="I215" s="2">
        <v>14</v>
      </c>
    </row>
    <row r="216" spans="1:9" x14ac:dyDescent="0.25">
      <c r="A216">
        <v>2019</v>
      </c>
      <c r="B216" t="s">
        <v>50</v>
      </c>
      <c r="C216" t="s">
        <v>29</v>
      </c>
      <c r="D216" t="s">
        <v>34</v>
      </c>
      <c r="E216" t="s">
        <v>13</v>
      </c>
      <c r="F216" t="s">
        <v>19</v>
      </c>
      <c r="G216" s="2">
        <v>4199</v>
      </c>
      <c r="H216" s="2">
        <v>5793</v>
      </c>
      <c r="I216" s="2">
        <v>4</v>
      </c>
    </row>
    <row r="217" spans="1:9" x14ac:dyDescent="0.25">
      <c r="A217">
        <v>2019</v>
      </c>
      <c r="B217" t="s">
        <v>45</v>
      </c>
      <c r="C217" t="s">
        <v>20</v>
      </c>
      <c r="D217" t="s">
        <v>37</v>
      </c>
      <c r="E217" t="s">
        <v>22</v>
      </c>
      <c r="F217" t="s">
        <v>32</v>
      </c>
      <c r="G217" s="2">
        <v>33282</v>
      </c>
      <c r="H217" s="2">
        <v>38789</v>
      </c>
      <c r="I217" s="2">
        <v>3</v>
      </c>
    </row>
    <row r="218" spans="1:9" x14ac:dyDescent="0.25">
      <c r="A218">
        <v>2019</v>
      </c>
      <c r="B218" t="s">
        <v>16</v>
      </c>
      <c r="C218" t="s">
        <v>9</v>
      </c>
      <c r="D218" t="s">
        <v>39</v>
      </c>
      <c r="E218" t="s">
        <v>22</v>
      </c>
      <c r="F218" t="s">
        <v>23</v>
      </c>
      <c r="G218" s="2">
        <v>39984</v>
      </c>
      <c r="H218" s="2">
        <v>47509</v>
      </c>
      <c r="I218" s="2">
        <v>3</v>
      </c>
    </row>
    <row r="219" spans="1:9" x14ac:dyDescent="0.25">
      <c r="A219">
        <v>2018</v>
      </c>
      <c r="B219" t="s">
        <v>16</v>
      </c>
      <c r="C219" t="s">
        <v>18</v>
      </c>
      <c r="D219" t="s">
        <v>25</v>
      </c>
      <c r="E219" t="s">
        <v>26</v>
      </c>
      <c r="F219" t="s">
        <v>40</v>
      </c>
      <c r="G219" s="2">
        <v>459</v>
      </c>
      <c r="H219" s="2">
        <v>2548</v>
      </c>
      <c r="I219" s="2">
        <v>3</v>
      </c>
    </row>
    <row r="220" spans="1:9" x14ac:dyDescent="0.25">
      <c r="A220">
        <v>2018</v>
      </c>
      <c r="B220" t="s">
        <v>51</v>
      </c>
      <c r="C220" t="s">
        <v>29</v>
      </c>
      <c r="D220" t="s">
        <v>36</v>
      </c>
      <c r="E220" t="s">
        <v>11</v>
      </c>
      <c r="F220" t="s">
        <v>15</v>
      </c>
      <c r="G220" s="2">
        <v>1761</v>
      </c>
      <c r="H220" s="2">
        <v>2571</v>
      </c>
      <c r="I220" s="2">
        <v>10</v>
      </c>
    </row>
    <row r="221" spans="1:9" x14ac:dyDescent="0.25">
      <c r="A221">
        <v>2019</v>
      </c>
      <c r="B221" t="s">
        <v>51</v>
      </c>
      <c r="C221" t="s">
        <v>18</v>
      </c>
      <c r="D221" t="s">
        <v>25</v>
      </c>
      <c r="E221" t="s">
        <v>22</v>
      </c>
      <c r="F221" t="s">
        <v>35</v>
      </c>
      <c r="G221" s="2">
        <v>2166</v>
      </c>
      <c r="H221" s="2">
        <v>2612</v>
      </c>
      <c r="I221" s="2">
        <v>2</v>
      </c>
    </row>
    <row r="222" spans="1:9" x14ac:dyDescent="0.25">
      <c r="A222">
        <v>2019</v>
      </c>
      <c r="B222" t="s">
        <v>47</v>
      </c>
      <c r="C222" t="s">
        <v>18</v>
      </c>
      <c r="D222" t="s">
        <v>18</v>
      </c>
      <c r="E222" t="s">
        <v>13</v>
      </c>
      <c r="F222" t="s">
        <v>17</v>
      </c>
      <c r="G222" s="2">
        <v>18996</v>
      </c>
      <c r="H222" s="2">
        <v>24835</v>
      </c>
      <c r="I222" s="2">
        <v>4</v>
      </c>
    </row>
    <row r="223" spans="1:9" x14ac:dyDescent="0.25">
      <c r="A223">
        <v>2019</v>
      </c>
      <c r="B223" t="s">
        <v>48</v>
      </c>
      <c r="C223" t="s">
        <v>9</v>
      </c>
      <c r="D223" t="s">
        <v>39</v>
      </c>
      <c r="E223" t="s">
        <v>22</v>
      </c>
      <c r="F223" t="s">
        <v>35</v>
      </c>
      <c r="G223" s="2">
        <v>2710</v>
      </c>
      <c r="H223" s="2">
        <v>3610</v>
      </c>
      <c r="I223" s="2">
        <v>3</v>
      </c>
    </row>
    <row r="224" spans="1:9" x14ac:dyDescent="0.25">
      <c r="A224">
        <v>2019</v>
      </c>
      <c r="B224" t="s">
        <v>52</v>
      </c>
      <c r="C224" t="s">
        <v>18</v>
      </c>
      <c r="D224" t="s">
        <v>18</v>
      </c>
      <c r="E224" t="s">
        <v>22</v>
      </c>
      <c r="F224" t="s">
        <v>32</v>
      </c>
      <c r="G224" s="2">
        <v>29140</v>
      </c>
      <c r="H224" s="2">
        <v>34469</v>
      </c>
      <c r="I224" s="2">
        <v>3</v>
      </c>
    </row>
    <row r="225" spans="1:9" x14ac:dyDescent="0.25">
      <c r="A225">
        <v>2019</v>
      </c>
      <c r="B225" t="s">
        <v>52</v>
      </c>
      <c r="C225" t="s">
        <v>9</v>
      </c>
      <c r="D225" t="s">
        <v>39</v>
      </c>
      <c r="E225" t="s">
        <v>11</v>
      </c>
      <c r="F225" t="s">
        <v>15</v>
      </c>
      <c r="G225" s="2">
        <v>863</v>
      </c>
      <c r="H225" s="2">
        <v>1464</v>
      </c>
      <c r="I225" s="2">
        <v>5</v>
      </c>
    </row>
    <row r="226" spans="1:9" x14ac:dyDescent="0.25">
      <c r="A226">
        <v>2019</v>
      </c>
      <c r="B226" t="s">
        <v>47</v>
      </c>
      <c r="C226" t="s">
        <v>18</v>
      </c>
      <c r="D226" t="s">
        <v>24</v>
      </c>
      <c r="E226" t="s">
        <v>26</v>
      </c>
      <c r="F226" t="s">
        <v>27</v>
      </c>
      <c r="G226" s="2">
        <v>2415</v>
      </c>
      <c r="H226" s="2">
        <v>20296</v>
      </c>
      <c r="I226" s="2">
        <v>5</v>
      </c>
    </row>
    <row r="227" spans="1:9" x14ac:dyDescent="0.25">
      <c r="A227">
        <v>2019</v>
      </c>
      <c r="B227" t="s">
        <v>49</v>
      </c>
      <c r="C227" t="s">
        <v>20</v>
      </c>
      <c r="D227" t="s">
        <v>21</v>
      </c>
      <c r="E227" t="s">
        <v>11</v>
      </c>
      <c r="F227" t="s">
        <v>15</v>
      </c>
      <c r="G227" s="2">
        <v>1314</v>
      </c>
      <c r="H227" s="2">
        <v>2008</v>
      </c>
      <c r="I227" s="2">
        <v>5</v>
      </c>
    </row>
    <row r="228" spans="1:9" x14ac:dyDescent="0.25">
      <c r="A228">
        <v>2019</v>
      </c>
      <c r="B228" t="s">
        <v>16</v>
      </c>
      <c r="C228" t="s">
        <v>29</v>
      </c>
      <c r="D228" t="s">
        <v>34</v>
      </c>
      <c r="E228" t="s">
        <v>22</v>
      </c>
      <c r="F228" t="s">
        <v>23</v>
      </c>
      <c r="G228" s="2">
        <v>27071</v>
      </c>
      <c r="H228" s="2">
        <v>31414</v>
      </c>
      <c r="I228" s="2">
        <v>2</v>
      </c>
    </row>
    <row r="229" spans="1:9" x14ac:dyDescent="0.25">
      <c r="A229">
        <v>2019</v>
      </c>
      <c r="B229" t="s">
        <v>50</v>
      </c>
      <c r="C229" t="s">
        <v>9</v>
      </c>
      <c r="D229" t="s">
        <v>12</v>
      </c>
      <c r="E229" t="s">
        <v>13</v>
      </c>
      <c r="F229" t="s">
        <v>19</v>
      </c>
      <c r="G229" s="2">
        <v>6916</v>
      </c>
      <c r="H229" s="2">
        <v>8269</v>
      </c>
      <c r="I229" s="2">
        <v>6</v>
      </c>
    </row>
    <row r="230" spans="1:9" x14ac:dyDescent="0.25">
      <c r="A230">
        <v>2018</v>
      </c>
      <c r="B230" t="s">
        <v>53</v>
      </c>
      <c r="C230" t="s">
        <v>20</v>
      </c>
      <c r="D230" t="s">
        <v>21</v>
      </c>
      <c r="E230" t="s">
        <v>22</v>
      </c>
      <c r="F230" t="s">
        <v>38</v>
      </c>
      <c r="G230" s="2">
        <v>47517</v>
      </c>
      <c r="H230" s="2">
        <v>62568</v>
      </c>
      <c r="I230" s="2">
        <v>3</v>
      </c>
    </row>
    <row r="231" spans="1:9" x14ac:dyDescent="0.25">
      <c r="A231">
        <v>2019</v>
      </c>
      <c r="B231" t="s">
        <v>48</v>
      </c>
      <c r="C231" t="s">
        <v>18</v>
      </c>
      <c r="D231" t="s">
        <v>18</v>
      </c>
      <c r="E231" t="s">
        <v>13</v>
      </c>
      <c r="F231" t="s">
        <v>17</v>
      </c>
      <c r="G231" s="2">
        <v>21483</v>
      </c>
      <c r="H231" s="2">
        <v>27843</v>
      </c>
      <c r="I231" s="2">
        <v>3</v>
      </c>
    </row>
    <row r="232" spans="1:9" x14ac:dyDescent="0.25">
      <c r="A232">
        <v>2019</v>
      </c>
      <c r="B232" t="s">
        <v>53</v>
      </c>
      <c r="C232" t="s">
        <v>9</v>
      </c>
      <c r="D232" t="s">
        <v>39</v>
      </c>
      <c r="E232" t="s">
        <v>22</v>
      </c>
      <c r="F232" t="s">
        <v>38</v>
      </c>
      <c r="G232" s="2">
        <v>96972</v>
      </c>
      <c r="H232" s="2">
        <v>111380</v>
      </c>
      <c r="I232" s="2">
        <v>3</v>
      </c>
    </row>
    <row r="233" spans="1:9" x14ac:dyDescent="0.25">
      <c r="A233">
        <v>2019</v>
      </c>
      <c r="B233" t="s">
        <v>16</v>
      </c>
      <c r="C233" t="s">
        <v>9</v>
      </c>
      <c r="D233" t="s">
        <v>10</v>
      </c>
      <c r="E233" t="s">
        <v>13</v>
      </c>
      <c r="F233" t="s">
        <v>14</v>
      </c>
      <c r="G233" s="2">
        <v>109686</v>
      </c>
      <c r="H233" s="2">
        <v>147400</v>
      </c>
      <c r="I233" s="2">
        <v>4</v>
      </c>
    </row>
    <row r="234" spans="1:9" x14ac:dyDescent="0.25">
      <c r="A234">
        <v>2019</v>
      </c>
      <c r="B234" t="s">
        <v>47</v>
      </c>
      <c r="C234" t="s">
        <v>9</v>
      </c>
      <c r="D234" t="s">
        <v>12</v>
      </c>
      <c r="E234" t="s">
        <v>22</v>
      </c>
      <c r="F234" t="s">
        <v>23</v>
      </c>
      <c r="G234" s="2">
        <v>26735</v>
      </c>
      <c r="H234" s="2">
        <v>30563</v>
      </c>
      <c r="I234" s="2">
        <v>1</v>
      </c>
    </row>
    <row r="235" spans="1:9" x14ac:dyDescent="0.25">
      <c r="A235">
        <v>2018</v>
      </c>
      <c r="B235" t="s">
        <v>53</v>
      </c>
      <c r="C235" t="s">
        <v>18</v>
      </c>
      <c r="D235" t="s">
        <v>18</v>
      </c>
      <c r="E235" t="s">
        <v>22</v>
      </c>
      <c r="F235" t="s">
        <v>38</v>
      </c>
      <c r="G235" s="2">
        <v>109162</v>
      </c>
      <c r="H235" s="2">
        <v>132477</v>
      </c>
      <c r="I235" s="2">
        <v>5</v>
      </c>
    </row>
    <row r="236" spans="1:9" x14ac:dyDescent="0.25">
      <c r="A236">
        <v>2019</v>
      </c>
      <c r="B236" t="s">
        <v>51</v>
      </c>
      <c r="C236" t="s">
        <v>29</v>
      </c>
      <c r="D236" t="s">
        <v>30</v>
      </c>
      <c r="E236" t="s">
        <v>22</v>
      </c>
      <c r="F236" t="s">
        <v>32</v>
      </c>
      <c r="G236" s="2">
        <v>14351</v>
      </c>
      <c r="H236" s="2">
        <v>17128</v>
      </c>
      <c r="I236" s="2">
        <v>1</v>
      </c>
    </row>
    <row r="237" spans="1:9" x14ac:dyDescent="0.25">
      <c r="A237">
        <v>2019</v>
      </c>
      <c r="B237" t="s">
        <v>51</v>
      </c>
      <c r="C237" t="s">
        <v>20</v>
      </c>
      <c r="D237" t="s">
        <v>37</v>
      </c>
      <c r="E237" t="s">
        <v>26</v>
      </c>
      <c r="F237" t="s">
        <v>40</v>
      </c>
      <c r="G237" s="2">
        <v>306</v>
      </c>
      <c r="H237" s="2">
        <v>2539</v>
      </c>
      <c r="I237" s="2">
        <v>4</v>
      </c>
    </row>
    <row r="238" spans="1:9" x14ac:dyDescent="0.25">
      <c r="A238">
        <v>2018</v>
      </c>
      <c r="B238" t="s">
        <v>44</v>
      </c>
      <c r="C238" t="s">
        <v>9</v>
      </c>
      <c r="D238" t="s">
        <v>12</v>
      </c>
      <c r="E238" t="s">
        <v>22</v>
      </c>
      <c r="F238" t="s">
        <v>32</v>
      </c>
      <c r="G238" s="2">
        <v>23847</v>
      </c>
      <c r="H238" s="2">
        <v>30159</v>
      </c>
      <c r="I238" s="2">
        <v>3</v>
      </c>
    </row>
    <row r="239" spans="1:9" x14ac:dyDescent="0.25">
      <c r="A239">
        <v>2018</v>
      </c>
      <c r="B239" t="s">
        <v>53</v>
      </c>
      <c r="C239" t="s">
        <v>18</v>
      </c>
      <c r="D239" t="s">
        <v>24</v>
      </c>
      <c r="E239" t="s">
        <v>13</v>
      </c>
      <c r="F239" t="s">
        <v>33</v>
      </c>
      <c r="G239" s="2">
        <v>58827</v>
      </c>
      <c r="H239" s="2">
        <v>74672</v>
      </c>
      <c r="I239" s="2">
        <v>4</v>
      </c>
    </row>
    <row r="240" spans="1:9" x14ac:dyDescent="0.25">
      <c r="A240">
        <v>2018</v>
      </c>
      <c r="B240" t="s">
        <v>50</v>
      </c>
      <c r="C240" t="s">
        <v>29</v>
      </c>
      <c r="D240" t="s">
        <v>30</v>
      </c>
      <c r="E240" t="s">
        <v>11</v>
      </c>
      <c r="F240" t="s">
        <v>41</v>
      </c>
      <c r="G240" s="2">
        <v>3993</v>
      </c>
      <c r="H240" s="2">
        <v>6987</v>
      </c>
      <c r="I240" s="2">
        <v>9</v>
      </c>
    </row>
    <row r="241" spans="1:9" x14ac:dyDescent="0.25">
      <c r="A241">
        <v>2019</v>
      </c>
      <c r="B241" t="s">
        <v>46</v>
      </c>
      <c r="C241" t="s">
        <v>29</v>
      </c>
      <c r="D241" t="s">
        <v>30</v>
      </c>
      <c r="E241" t="s">
        <v>22</v>
      </c>
      <c r="F241" t="s">
        <v>23</v>
      </c>
      <c r="G241" s="2">
        <v>40349</v>
      </c>
      <c r="H241" s="2">
        <v>47408</v>
      </c>
      <c r="I241" s="2">
        <v>3</v>
      </c>
    </row>
    <row r="242" spans="1:9" x14ac:dyDescent="0.25">
      <c r="A242">
        <v>2019</v>
      </c>
      <c r="B242" t="s">
        <v>45</v>
      </c>
      <c r="C242" t="s">
        <v>18</v>
      </c>
      <c r="D242" t="s">
        <v>25</v>
      </c>
      <c r="E242" t="s">
        <v>11</v>
      </c>
      <c r="F242" t="s">
        <v>59</v>
      </c>
      <c r="G242" s="2">
        <v>4975</v>
      </c>
      <c r="H242" s="2">
        <v>8557</v>
      </c>
      <c r="I242" s="2">
        <v>6</v>
      </c>
    </row>
    <row r="243" spans="1:9" x14ac:dyDescent="0.25">
      <c r="A243">
        <v>2018</v>
      </c>
      <c r="B243" t="s">
        <v>16</v>
      </c>
      <c r="C243" t="s">
        <v>18</v>
      </c>
      <c r="D243" t="s">
        <v>18</v>
      </c>
      <c r="E243" t="s">
        <v>22</v>
      </c>
      <c r="F243" t="s">
        <v>38</v>
      </c>
      <c r="G243" s="2">
        <v>48168</v>
      </c>
      <c r="H243" s="2">
        <v>60965</v>
      </c>
      <c r="I243" s="2">
        <v>2</v>
      </c>
    </row>
    <row r="244" spans="1:9" x14ac:dyDescent="0.25">
      <c r="A244">
        <v>2019</v>
      </c>
      <c r="B244" t="s">
        <v>46</v>
      </c>
      <c r="C244" t="s">
        <v>29</v>
      </c>
      <c r="D244" t="s">
        <v>34</v>
      </c>
      <c r="E244" t="s">
        <v>26</v>
      </c>
      <c r="F244" t="s">
        <v>27</v>
      </c>
      <c r="G244" s="2">
        <v>2692</v>
      </c>
      <c r="H244" s="2">
        <v>13597</v>
      </c>
      <c r="I244" s="2">
        <v>3</v>
      </c>
    </row>
    <row r="245" spans="1:9" x14ac:dyDescent="0.25">
      <c r="A245">
        <v>2018</v>
      </c>
      <c r="B245" t="s">
        <v>46</v>
      </c>
      <c r="C245" t="s">
        <v>18</v>
      </c>
      <c r="D245" t="s">
        <v>24</v>
      </c>
      <c r="E245" t="s">
        <v>22</v>
      </c>
      <c r="F245" t="s">
        <v>38</v>
      </c>
      <c r="G245" s="2">
        <v>43075</v>
      </c>
      <c r="H245" s="2">
        <v>51262</v>
      </c>
      <c r="I245" s="2">
        <v>2</v>
      </c>
    </row>
    <row r="246" spans="1:9" x14ac:dyDescent="0.25">
      <c r="A246">
        <v>2019</v>
      </c>
      <c r="B246" t="s">
        <v>52</v>
      </c>
      <c r="C246" t="s">
        <v>18</v>
      </c>
      <c r="D246" t="s">
        <v>24</v>
      </c>
      <c r="E246" t="s">
        <v>11</v>
      </c>
      <c r="F246" t="s">
        <v>59</v>
      </c>
      <c r="G246" s="2">
        <v>2757</v>
      </c>
      <c r="H246" s="2">
        <v>4713</v>
      </c>
      <c r="I246" s="2">
        <v>6</v>
      </c>
    </row>
    <row r="247" spans="1:9" x14ac:dyDescent="0.25">
      <c r="A247">
        <v>2019</v>
      </c>
      <c r="B247" t="s">
        <v>44</v>
      </c>
      <c r="C247" t="s">
        <v>29</v>
      </c>
      <c r="D247" t="s">
        <v>34</v>
      </c>
      <c r="E247" t="s">
        <v>13</v>
      </c>
      <c r="F247" t="s">
        <v>33</v>
      </c>
      <c r="G247" s="2">
        <v>27262</v>
      </c>
      <c r="H247" s="2">
        <v>37114</v>
      </c>
      <c r="I247" s="2">
        <v>2</v>
      </c>
    </row>
    <row r="248" spans="1:9" x14ac:dyDescent="0.25">
      <c r="A248">
        <v>2018</v>
      </c>
      <c r="B248" t="s">
        <v>44</v>
      </c>
      <c r="C248" t="s">
        <v>20</v>
      </c>
      <c r="D248" t="s">
        <v>21</v>
      </c>
      <c r="E248" t="s">
        <v>22</v>
      </c>
      <c r="F248" t="s">
        <v>35</v>
      </c>
      <c r="G248" s="2">
        <v>970</v>
      </c>
      <c r="H248" s="2">
        <v>1187</v>
      </c>
      <c r="I248" s="2">
        <v>1</v>
      </c>
    </row>
    <row r="249" spans="1:9" x14ac:dyDescent="0.25">
      <c r="A249">
        <v>2019</v>
      </c>
      <c r="B249" t="s">
        <v>16</v>
      </c>
      <c r="C249" t="s">
        <v>18</v>
      </c>
      <c r="D249" t="s">
        <v>24</v>
      </c>
      <c r="E249" t="s">
        <v>22</v>
      </c>
      <c r="F249" t="s">
        <v>23</v>
      </c>
      <c r="G249" s="2">
        <v>32962</v>
      </c>
      <c r="H249" s="2">
        <v>42042</v>
      </c>
      <c r="I249" s="2">
        <v>2</v>
      </c>
    </row>
    <row r="250" spans="1:9" x14ac:dyDescent="0.25">
      <c r="A250">
        <v>2018</v>
      </c>
      <c r="B250" t="s">
        <v>53</v>
      </c>
      <c r="C250" t="s">
        <v>18</v>
      </c>
      <c r="D250" t="s">
        <v>18</v>
      </c>
      <c r="E250" t="s">
        <v>11</v>
      </c>
      <c r="F250" t="s">
        <v>41</v>
      </c>
      <c r="G250" s="2">
        <v>2072</v>
      </c>
      <c r="H250" s="2">
        <v>3117</v>
      </c>
      <c r="I250" s="2">
        <v>5</v>
      </c>
    </row>
    <row r="251" spans="1:9" x14ac:dyDescent="0.25">
      <c r="A251">
        <v>2019</v>
      </c>
      <c r="B251" t="s">
        <v>48</v>
      </c>
      <c r="C251" t="s">
        <v>18</v>
      </c>
      <c r="D251" t="s">
        <v>25</v>
      </c>
      <c r="E251" t="s">
        <v>11</v>
      </c>
      <c r="F251" t="s">
        <v>41</v>
      </c>
      <c r="G251" s="2">
        <v>6623</v>
      </c>
      <c r="H251" s="2">
        <v>10845</v>
      </c>
      <c r="I251" s="2">
        <v>14</v>
      </c>
    </row>
    <row r="252" spans="1:9" x14ac:dyDescent="0.25">
      <c r="A252">
        <v>2018</v>
      </c>
      <c r="B252" t="s">
        <v>52</v>
      </c>
      <c r="C252" t="s">
        <v>18</v>
      </c>
      <c r="D252" t="s">
        <v>24</v>
      </c>
      <c r="E252" t="s">
        <v>13</v>
      </c>
      <c r="F252" t="s">
        <v>33</v>
      </c>
      <c r="G252" s="2">
        <v>59026</v>
      </c>
      <c r="H252" s="2">
        <v>81663</v>
      </c>
      <c r="I252" s="2">
        <v>6</v>
      </c>
    </row>
    <row r="253" spans="1:9" x14ac:dyDescent="0.25">
      <c r="A253">
        <v>2018</v>
      </c>
      <c r="B253" t="s">
        <v>50</v>
      </c>
      <c r="C253" t="s">
        <v>9</v>
      </c>
      <c r="D253" t="s">
        <v>12</v>
      </c>
      <c r="E253" t="s">
        <v>11</v>
      </c>
      <c r="F253" t="s">
        <v>28</v>
      </c>
      <c r="G253" s="2">
        <v>1542</v>
      </c>
      <c r="H253" s="2">
        <v>2626</v>
      </c>
      <c r="I253" s="2">
        <v>4</v>
      </c>
    </row>
    <row r="254" spans="1:9" x14ac:dyDescent="0.25">
      <c r="A254">
        <v>2019</v>
      </c>
      <c r="B254" t="s">
        <v>53</v>
      </c>
      <c r="C254" t="s">
        <v>9</v>
      </c>
      <c r="D254" t="s">
        <v>12</v>
      </c>
      <c r="E254" t="s">
        <v>13</v>
      </c>
      <c r="F254" t="s">
        <v>33</v>
      </c>
      <c r="G254" s="2">
        <v>60562</v>
      </c>
      <c r="H254" s="2">
        <v>71143</v>
      </c>
      <c r="I254" s="2">
        <v>4</v>
      </c>
    </row>
    <row r="255" spans="1:9" x14ac:dyDescent="0.25">
      <c r="A255">
        <v>2018</v>
      </c>
      <c r="B255" t="s">
        <v>52</v>
      </c>
      <c r="C255" t="s">
        <v>20</v>
      </c>
      <c r="D255" t="s">
        <v>21</v>
      </c>
      <c r="E255" t="s">
        <v>13</v>
      </c>
      <c r="F255" t="s">
        <v>33</v>
      </c>
      <c r="G255" s="2">
        <v>123553</v>
      </c>
      <c r="H255" s="2">
        <v>143730</v>
      </c>
      <c r="I255" s="2">
        <v>8</v>
      </c>
    </row>
    <row r="256" spans="1:9" x14ac:dyDescent="0.25">
      <c r="A256">
        <v>2018</v>
      </c>
      <c r="B256" t="s">
        <v>47</v>
      </c>
      <c r="C256" t="s">
        <v>29</v>
      </c>
      <c r="D256" t="s">
        <v>36</v>
      </c>
      <c r="E256" t="s">
        <v>11</v>
      </c>
      <c r="F256" t="s">
        <v>28</v>
      </c>
      <c r="G256" s="2">
        <v>9815</v>
      </c>
      <c r="H256" s="2">
        <v>14403</v>
      </c>
      <c r="I256" s="2">
        <v>17</v>
      </c>
    </row>
    <row r="257" spans="1:9" x14ac:dyDescent="0.25">
      <c r="A257">
        <v>2018</v>
      </c>
      <c r="B257" t="s">
        <v>44</v>
      </c>
      <c r="C257" t="s">
        <v>20</v>
      </c>
      <c r="D257" t="s">
        <v>21</v>
      </c>
      <c r="E257" t="s">
        <v>13</v>
      </c>
      <c r="F257" t="s">
        <v>19</v>
      </c>
      <c r="G257" s="2">
        <v>5925</v>
      </c>
      <c r="H257" s="2">
        <v>7769</v>
      </c>
      <c r="I257" s="2">
        <v>5</v>
      </c>
    </row>
    <row r="258" spans="1:9" x14ac:dyDescent="0.25">
      <c r="A258">
        <v>2019</v>
      </c>
      <c r="B258" t="s">
        <v>16</v>
      </c>
      <c r="C258" t="s">
        <v>20</v>
      </c>
      <c r="D258" t="s">
        <v>21</v>
      </c>
      <c r="E258" t="s">
        <v>13</v>
      </c>
      <c r="F258" t="s">
        <v>33</v>
      </c>
      <c r="G258" s="2">
        <v>10240</v>
      </c>
      <c r="H258" s="2">
        <v>11409</v>
      </c>
      <c r="I258" s="2">
        <v>1</v>
      </c>
    </row>
    <row r="259" spans="1:9" x14ac:dyDescent="0.25">
      <c r="A259">
        <v>2018</v>
      </c>
      <c r="B259" t="s">
        <v>45</v>
      </c>
      <c r="C259" t="s">
        <v>9</v>
      </c>
      <c r="D259" t="s">
        <v>39</v>
      </c>
      <c r="E259" t="s">
        <v>11</v>
      </c>
      <c r="F259" t="s">
        <v>28</v>
      </c>
      <c r="G259" s="2">
        <v>2167</v>
      </c>
      <c r="H259" s="2">
        <v>3603</v>
      </c>
      <c r="I259" s="2">
        <v>5</v>
      </c>
    </row>
    <row r="260" spans="1:9" x14ac:dyDescent="0.25">
      <c r="A260">
        <v>2019</v>
      </c>
      <c r="B260" t="s">
        <v>52</v>
      </c>
      <c r="C260" t="s">
        <v>20</v>
      </c>
      <c r="D260" t="s">
        <v>21</v>
      </c>
      <c r="E260" t="s">
        <v>11</v>
      </c>
      <c r="F260" t="s">
        <v>59</v>
      </c>
      <c r="G260" s="2">
        <v>2065</v>
      </c>
      <c r="H260" s="2">
        <v>3487</v>
      </c>
      <c r="I260" s="2">
        <v>4</v>
      </c>
    </row>
    <row r="261" spans="1:9" x14ac:dyDescent="0.25">
      <c r="A261">
        <v>2019</v>
      </c>
      <c r="B261" t="s">
        <v>16</v>
      </c>
      <c r="C261" t="s">
        <v>18</v>
      </c>
      <c r="D261" t="s">
        <v>18</v>
      </c>
      <c r="E261" t="s">
        <v>22</v>
      </c>
      <c r="F261" t="s">
        <v>23</v>
      </c>
      <c r="G261" s="2">
        <v>40321</v>
      </c>
      <c r="H261" s="2">
        <v>46255</v>
      </c>
      <c r="I261" s="2">
        <v>2</v>
      </c>
    </row>
    <row r="262" spans="1:9" x14ac:dyDescent="0.25">
      <c r="A262">
        <v>2019</v>
      </c>
      <c r="B262" t="s">
        <v>48</v>
      </c>
      <c r="C262" t="s">
        <v>18</v>
      </c>
      <c r="D262" t="s">
        <v>18</v>
      </c>
      <c r="E262" t="s">
        <v>22</v>
      </c>
      <c r="F262" t="s">
        <v>23</v>
      </c>
      <c r="G262" s="2">
        <v>35282</v>
      </c>
      <c r="H262" s="2">
        <v>40320</v>
      </c>
      <c r="I262" s="2">
        <v>2</v>
      </c>
    </row>
    <row r="263" spans="1:9" x14ac:dyDescent="0.25">
      <c r="A263">
        <v>2018</v>
      </c>
      <c r="B263" t="s">
        <v>44</v>
      </c>
      <c r="C263" t="s">
        <v>29</v>
      </c>
      <c r="D263" t="s">
        <v>36</v>
      </c>
      <c r="E263" t="s">
        <v>11</v>
      </c>
      <c r="F263" t="s">
        <v>15</v>
      </c>
      <c r="G263" s="2">
        <v>5806</v>
      </c>
      <c r="H263" s="2">
        <v>9953</v>
      </c>
      <c r="I263" s="2">
        <v>18</v>
      </c>
    </row>
    <row r="264" spans="1:9" x14ac:dyDescent="0.25">
      <c r="A264">
        <v>2019</v>
      </c>
      <c r="B264" t="s">
        <v>46</v>
      </c>
      <c r="C264" t="s">
        <v>9</v>
      </c>
      <c r="D264" t="s">
        <v>12</v>
      </c>
      <c r="E264" t="s">
        <v>22</v>
      </c>
      <c r="F264" t="s">
        <v>38</v>
      </c>
      <c r="G264" s="2">
        <v>68537</v>
      </c>
      <c r="H264" s="2">
        <v>79004</v>
      </c>
      <c r="I264" s="2">
        <v>4</v>
      </c>
    </row>
    <row r="265" spans="1:9" x14ac:dyDescent="0.25">
      <c r="A265">
        <v>2018</v>
      </c>
      <c r="B265" t="s">
        <v>50</v>
      </c>
      <c r="C265" t="s">
        <v>18</v>
      </c>
      <c r="D265" t="s">
        <v>18</v>
      </c>
      <c r="E265" t="s">
        <v>22</v>
      </c>
      <c r="F265" t="s">
        <v>38</v>
      </c>
      <c r="G265" s="2">
        <v>119213</v>
      </c>
      <c r="H265" s="2">
        <v>136804</v>
      </c>
      <c r="I265" s="2">
        <v>5</v>
      </c>
    </row>
    <row r="266" spans="1:9" x14ac:dyDescent="0.25">
      <c r="A266">
        <v>2019</v>
      </c>
      <c r="B266" t="s">
        <v>53</v>
      </c>
      <c r="C266" t="s">
        <v>18</v>
      </c>
      <c r="D266" t="s">
        <v>25</v>
      </c>
      <c r="E266" t="s">
        <v>22</v>
      </c>
      <c r="F266" t="s">
        <v>23</v>
      </c>
      <c r="G266" s="2">
        <v>36234</v>
      </c>
      <c r="H266" s="2">
        <v>41963</v>
      </c>
      <c r="I266" s="2">
        <v>2</v>
      </c>
    </row>
    <row r="267" spans="1:9" x14ac:dyDescent="0.25">
      <c r="A267">
        <v>2019</v>
      </c>
      <c r="B267" t="s">
        <v>49</v>
      </c>
      <c r="C267" t="s">
        <v>20</v>
      </c>
      <c r="D267" t="s">
        <v>37</v>
      </c>
      <c r="E267" t="s">
        <v>13</v>
      </c>
      <c r="F267" t="s">
        <v>19</v>
      </c>
      <c r="G267" s="2">
        <v>4072</v>
      </c>
      <c r="H267" s="2">
        <v>5228</v>
      </c>
      <c r="I267" s="2">
        <v>7</v>
      </c>
    </row>
    <row r="268" spans="1:9" x14ac:dyDescent="0.25">
      <c r="A268">
        <v>2019</v>
      </c>
      <c r="B268" t="s">
        <v>50</v>
      </c>
      <c r="C268" t="s">
        <v>9</v>
      </c>
      <c r="D268" t="s">
        <v>39</v>
      </c>
      <c r="E268" t="s">
        <v>13</v>
      </c>
      <c r="F268" t="s">
        <v>14</v>
      </c>
      <c r="G268" s="2">
        <v>36937</v>
      </c>
      <c r="H268" s="2">
        <v>50496</v>
      </c>
      <c r="I268" s="2">
        <v>2</v>
      </c>
    </row>
    <row r="269" spans="1:9" x14ac:dyDescent="0.25">
      <c r="A269">
        <v>2019</v>
      </c>
      <c r="B269" t="s">
        <v>44</v>
      </c>
      <c r="C269" t="s">
        <v>9</v>
      </c>
      <c r="D269" t="s">
        <v>39</v>
      </c>
      <c r="E269" t="s">
        <v>13</v>
      </c>
      <c r="F269" t="s">
        <v>14</v>
      </c>
      <c r="G269" s="2">
        <v>60024</v>
      </c>
      <c r="H269" s="2">
        <v>72374</v>
      </c>
      <c r="I269" s="2">
        <v>2</v>
      </c>
    </row>
    <row r="270" spans="1:9" x14ac:dyDescent="0.25">
      <c r="A270">
        <v>2018</v>
      </c>
      <c r="B270" t="s">
        <v>45</v>
      </c>
      <c r="C270" t="s">
        <v>18</v>
      </c>
      <c r="D270" t="s">
        <v>18</v>
      </c>
      <c r="E270" t="s">
        <v>22</v>
      </c>
      <c r="F270" t="s">
        <v>38</v>
      </c>
      <c r="G270" s="2">
        <v>111987</v>
      </c>
      <c r="H270" s="2">
        <v>141890</v>
      </c>
      <c r="I270" s="2">
        <v>4</v>
      </c>
    </row>
    <row r="271" spans="1:9" x14ac:dyDescent="0.25">
      <c r="A271">
        <v>2019</v>
      </c>
      <c r="B271" t="s">
        <v>47</v>
      </c>
      <c r="C271" t="s">
        <v>18</v>
      </c>
      <c r="D271" t="s">
        <v>24</v>
      </c>
      <c r="E271" t="s">
        <v>13</v>
      </c>
      <c r="F271" t="s">
        <v>14</v>
      </c>
      <c r="G271" s="2">
        <v>68882</v>
      </c>
      <c r="H271" s="2">
        <v>79728</v>
      </c>
      <c r="I271" s="2">
        <v>3</v>
      </c>
    </row>
    <row r="272" spans="1:9" x14ac:dyDescent="0.25">
      <c r="A272">
        <v>2019</v>
      </c>
      <c r="B272" t="s">
        <v>16</v>
      </c>
      <c r="C272" t="s">
        <v>20</v>
      </c>
      <c r="D272" t="s">
        <v>21</v>
      </c>
      <c r="E272" t="s">
        <v>11</v>
      </c>
      <c r="F272" t="s">
        <v>41</v>
      </c>
      <c r="G272" s="2">
        <v>4479</v>
      </c>
      <c r="H272" s="2">
        <v>6526</v>
      </c>
      <c r="I272" s="2">
        <v>7</v>
      </c>
    </row>
    <row r="273" spans="1:9" x14ac:dyDescent="0.25">
      <c r="A273">
        <v>2019</v>
      </c>
      <c r="B273" t="s">
        <v>51</v>
      </c>
      <c r="C273" t="s">
        <v>20</v>
      </c>
      <c r="D273" t="s">
        <v>21</v>
      </c>
      <c r="E273" t="s">
        <v>13</v>
      </c>
      <c r="F273" t="s">
        <v>33</v>
      </c>
      <c r="G273" s="2">
        <v>25775</v>
      </c>
      <c r="H273" s="2">
        <v>34206</v>
      </c>
      <c r="I273" s="2">
        <v>2</v>
      </c>
    </row>
    <row r="274" spans="1:9" x14ac:dyDescent="0.25">
      <c r="A274">
        <v>2019</v>
      </c>
      <c r="B274" t="s">
        <v>53</v>
      </c>
      <c r="C274" t="s">
        <v>18</v>
      </c>
      <c r="D274" t="s">
        <v>25</v>
      </c>
      <c r="E274" t="s">
        <v>26</v>
      </c>
      <c r="F274" t="s">
        <v>40</v>
      </c>
      <c r="G274" s="2">
        <v>281</v>
      </c>
      <c r="H274" s="2">
        <v>2215</v>
      </c>
      <c r="I274" s="2">
        <v>3</v>
      </c>
    </row>
    <row r="275" spans="1:9" x14ac:dyDescent="0.25">
      <c r="A275">
        <v>2018</v>
      </c>
      <c r="B275" t="s">
        <v>52</v>
      </c>
      <c r="C275" t="s">
        <v>29</v>
      </c>
      <c r="D275" t="s">
        <v>34</v>
      </c>
      <c r="E275" t="s">
        <v>26</v>
      </c>
      <c r="F275" t="s">
        <v>40</v>
      </c>
      <c r="G275" s="2">
        <v>530</v>
      </c>
      <c r="H275" s="2">
        <v>2273</v>
      </c>
      <c r="I275" s="2">
        <v>3</v>
      </c>
    </row>
    <row r="276" spans="1:9" x14ac:dyDescent="0.25">
      <c r="A276">
        <v>2018</v>
      </c>
      <c r="B276" t="s">
        <v>49</v>
      </c>
      <c r="C276" t="s">
        <v>9</v>
      </c>
      <c r="D276" t="s">
        <v>12</v>
      </c>
      <c r="E276" t="s">
        <v>13</v>
      </c>
      <c r="F276" t="s">
        <v>33</v>
      </c>
      <c r="G276" s="2">
        <v>39026</v>
      </c>
      <c r="H276" s="2">
        <v>50957</v>
      </c>
      <c r="I276" s="2">
        <v>3</v>
      </c>
    </row>
    <row r="277" spans="1:9" x14ac:dyDescent="0.25">
      <c r="A277">
        <v>2019</v>
      </c>
      <c r="B277" t="s">
        <v>46</v>
      </c>
      <c r="C277" t="s">
        <v>20</v>
      </c>
      <c r="D277" t="s">
        <v>21</v>
      </c>
      <c r="E277" t="s">
        <v>13</v>
      </c>
      <c r="F277" t="s">
        <v>17</v>
      </c>
      <c r="G277" s="2">
        <v>34389</v>
      </c>
      <c r="H277" s="2">
        <v>40727</v>
      </c>
      <c r="I277" s="2">
        <v>4</v>
      </c>
    </row>
    <row r="278" spans="1:9" x14ac:dyDescent="0.25">
      <c r="A278">
        <v>2019</v>
      </c>
      <c r="B278" t="s">
        <v>51</v>
      </c>
      <c r="C278" t="s">
        <v>9</v>
      </c>
      <c r="D278" t="s">
        <v>39</v>
      </c>
      <c r="E278" t="s">
        <v>13</v>
      </c>
      <c r="F278" t="s">
        <v>14</v>
      </c>
      <c r="G278" s="2">
        <v>154195</v>
      </c>
      <c r="H278" s="2">
        <v>185800</v>
      </c>
      <c r="I278" s="2">
        <v>7</v>
      </c>
    </row>
    <row r="279" spans="1:9" x14ac:dyDescent="0.25">
      <c r="A279">
        <v>2019</v>
      </c>
      <c r="B279" t="s">
        <v>45</v>
      </c>
      <c r="C279" t="s">
        <v>9</v>
      </c>
      <c r="D279" t="s">
        <v>12</v>
      </c>
      <c r="E279" t="s">
        <v>13</v>
      </c>
      <c r="F279" t="s">
        <v>19</v>
      </c>
      <c r="G279" s="2">
        <v>4006</v>
      </c>
      <c r="H279" s="2">
        <v>5219</v>
      </c>
      <c r="I279" s="2">
        <v>5</v>
      </c>
    </row>
    <row r="280" spans="1:9" x14ac:dyDescent="0.25">
      <c r="A280">
        <v>2019</v>
      </c>
      <c r="B280" t="s">
        <v>47</v>
      </c>
      <c r="C280" t="s">
        <v>18</v>
      </c>
      <c r="D280" t="s">
        <v>24</v>
      </c>
      <c r="E280" t="s">
        <v>13</v>
      </c>
      <c r="F280" t="s">
        <v>19</v>
      </c>
      <c r="G280" s="2">
        <v>1921</v>
      </c>
      <c r="H280" s="2">
        <v>2390</v>
      </c>
      <c r="I280" s="2">
        <v>2</v>
      </c>
    </row>
    <row r="281" spans="1:9" x14ac:dyDescent="0.25">
      <c r="A281">
        <v>2018</v>
      </c>
      <c r="B281" t="s">
        <v>16</v>
      </c>
      <c r="C281" t="s">
        <v>18</v>
      </c>
      <c r="D281" t="s">
        <v>24</v>
      </c>
      <c r="E281" t="s">
        <v>13</v>
      </c>
      <c r="F281" t="s">
        <v>19</v>
      </c>
      <c r="G281" s="2">
        <v>4678</v>
      </c>
      <c r="H281" s="2">
        <v>5781</v>
      </c>
      <c r="I281" s="2">
        <v>4</v>
      </c>
    </row>
    <row r="282" spans="1:9" x14ac:dyDescent="0.25">
      <c r="A282">
        <v>2019</v>
      </c>
      <c r="B282" t="s">
        <v>51</v>
      </c>
      <c r="C282" t="s">
        <v>29</v>
      </c>
      <c r="D282" t="s">
        <v>34</v>
      </c>
      <c r="E282" t="s">
        <v>13</v>
      </c>
      <c r="F282" t="s">
        <v>14</v>
      </c>
      <c r="G282" s="2">
        <v>128292</v>
      </c>
      <c r="H282" s="2">
        <v>159095</v>
      </c>
      <c r="I282" s="2">
        <v>6</v>
      </c>
    </row>
    <row r="283" spans="1:9" x14ac:dyDescent="0.25">
      <c r="A283">
        <v>2019</v>
      </c>
      <c r="B283" t="s">
        <v>53</v>
      </c>
      <c r="C283" t="s">
        <v>29</v>
      </c>
      <c r="D283" t="s">
        <v>36</v>
      </c>
      <c r="E283" t="s">
        <v>26</v>
      </c>
      <c r="F283" t="s">
        <v>40</v>
      </c>
      <c r="G283" s="2">
        <v>330</v>
      </c>
      <c r="H283" s="2">
        <v>1742</v>
      </c>
      <c r="I283" s="2">
        <v>4</v>
      </c>
    </row>
    <row r="284" spans="1:9" x14ac:dyDescent="0.25">
      <c r="A284">
        <v>2018</v>
      </c>
      <c r="B284" t="s">
        <v>48</v>
      </c>
      <c r="C284" t="s">
        <v>29</v>
      </c>
      <c r="D284" t="s">
        <v>36</v>
      </c>
      <c r="E284" t="s">
        <v>13</v>
      </c>
      <c r="F284" t="s">
        <v>14</v>
      </c>
      <c r="G284" s="2">
        <v>68484</v>
      </c>
      <c r="H284" s="2">
        <v>82335</v>
      </c>
      <c r="I284" s="2">
        <v>3</v>
      </c>
    </row>
    <row r="285" spans="1:9" x14ac:dyDescent="0.25">
      <c r="A285">
        <v>2018</v>
      </c>
      <c r="B285" t="s">
        <v>45</v>
      </c>
      <c r="C285" t="s">
        <v>18</v>
      </c>
      <c r="D285" t="s">
        <v>18</v>
      </c>
      <c r="E285" t="s">
        <v>11</v>
      </c>
      <c r="F285" t="s">
        <v>41</v>
      </c>
      <c r="G285" s="2">
        <v>8307</v>
      </c>
      <c r="H285" s="2">
        <v>12682</v>
      </c>
      <c r="I285" s="2">
        <v>17</v>
      </c>
    </row>
    <row r="286" spans="1:9" x14ac:dyDescent="0.25">
      <c r="A286">
        <v>2018</v>
      </c>
      <c r="B286" t="s">
        <v>48</v>
      </c>
      <c r="C286" t="s">
        <v>20</v>
      </c>
      <c r="D286" t="s">
        <v>21</v>
      </c>
      <c r="E286" t="s">
        <v>13</v>
      </c>
      <c r="F286" t="s">
        <v>14</v>
      </c>
      <c r="G286" s="2">
        <v>184644</v>
      </c>
      <c r="H286" s="2">
        <v>224188</v>
      </c>
      <c r="I286" s="2">
        <v>7</v>
      </c>
    </row>
    <row r="287" spans="1:9" x14ac:dyDescent="0.25">
      <c r="A287">
        <v>2018</v>
      </c>
      <c r="B287" t="s">
        <v>43</v>
      </c>
      <c r="C287" t="s">
        <v>18</v>
      </c>
      <c r="D287" t="s">
        <v>25</v>
      </c>
      <c r="E287" t="s">
        <v>13</v>
      </c>
      <c r="F287" t="s">
        <v>33</v>
      </c>
      <c r="G287" s="2">
        <v>29354</v>
      </c>
      <c r="H287" s="2">
        <v>34767</v>
      </c>
      <c r="I287" s="2">
        <v>2</v>
      </c>
    </row>
    <row r="288" spans="1:9" x14ac:dyDescent="0.25">
      <c r="A288">
        <v>2019</v>
      </c>
      <c r="B288" t="s">
        <v>47</v>
      </c>
      <c r="C288" t="s">
        <v>29</v>
      </c>
      <c r="D288" t="s">
        <v>34</v>
      </c>
      <c r="E288" t="s">
        <v>13</v>
      </c>
      <c r="F288" t="s">
        <v>17</v>
      </c>
      <c r="G288" s="2">
        <v>37459</v>
      </c>
      <c r="H288" s="2">
        <v>49022</v>
      </c>
      <c r="I288" s="2">
        <v>5</v>
      </c>
    </row>
    <row r="289" spans="1:9" x14ac:dyDescent="0.25">
      <c r="A289">
        <v>2019</v>
      </c>
      <c r="B289" t="s">
        <v>51</v>
      </c>
      <c r="C289" t="s">
        <v>29</v>
      </c>
      <c r="D289" t="s">
        <v>34</v>
      </c>
      <c r="E289" t="s">
        <v>13</v>
      </c>
      <c r="F289" t="s">
        <v>17</v>
      </c>
      <c r="G289" s="2">
        <v>28959</v>
      </c>
      <c r="H289" s="2">
        <v>39344</v>
      </c>
      <c r="I289" s="2">
        <v>5</v>
      </c>
    </row>
    <row r="290" spans="1:9" x14ac:dyDescent="0.25">
      <c r="A290">
        <v>2019</v>
      </c>
      <c r="B290" t="s">
        <v>47</v>
      </c>
      <c r="C290" t="s">
        <v>29</v>
      </c>
      <c r="D290" t="s">
        <v>30</v>
      </c>
      <c r="E290" t="s">
        <v>13</v>
      </c>
      <c r="F290" t="s">
        <v>33</v>
      </c>
      <c r="G290" s="2">
        <v>52584</v>
      </c>
      <c r="H290" s="2">
        <v>61630</v>
      </c>
      <c r="I290" s="2">
        <v>4</v>
      </c>
    </row>
    <row r="291" spans="1:9" x14ac:dyDescent="0.25">
      <c r="A291">
        <v>2018</v>
      </c>
      <c r="B291" t="s">
        <v>50</v>
      </c>
      <c r="C291" t="s">
        <v>18</v>
      </c>
      <c r="D291" t="s">
        <v>18</v>
      </c>
      <c r="E291" t="s">
        <v>13</v>
      </c>
      <c r="F291" t="s">
        <v>33</v>
      </c>
      <c r="G291" s="2">
        <v>59163</v>
      </c>
      <c r="H291" s="2">
        <v>66000</v>
      </c>
      <c r="I291" s="2">
        <v>3</v>
      </c>
    </row>
    <row r="292" spans="1:9" x14ac:dyDescent="0.25">
      <c r="A292">
        <v>2019</v>
      </c>
      <c r="B292" t="s">
        <v>44</v>
      </c>
      <c r="C292" t="s">
        <v>18</v>
      </c>
      <c r="D292" t="s">
        <v>18</v>
      </c>
      <c r="E292" t="s">
        <v>22</v>
      </c>
      <c r="F292" t="s">
        <v>35</v>
      </c>
      <c r="G292" s="2">
        <v>4796</v>
      </c>
      <c r="H292" s="2">
        <v>6057</v>
      </c>
      <c r="I292" s="2">
        <v>2</v>
      </c>
    </row>
    <row r="293" spans="1:9" x14ac:dyDescent="0.25">
      <c r="A293">
        <v>2018</v>
      </c>
      <c r="B293" t="s">
        <v>45</v>
      </c>
      <c r="C293" t="s">
        <v>18</v>
      </c>
      <c r="D293" t="s">
        <v>24</v>
      </c>
      <c r="E293" t="s">
        <v>11</v>
      </c>
      <c r="F293" t="s">
        <v>15</v>
      </c>
      <c r="G293" s="2">
        <v>476</v>
      </c>
      <c r="H293" s="2">
        <v>740</v>
      </c>
      <c r="I293" s="2">
        <v>2</v>
      </c>
    </row>
    <row r="294" spans="1:9" x14ac:dyDescent="0.25">
      <c r="A294">
        <v>2018</v>
      </c>
      <c r="B294" t="s">
        <v>47</v>
      </c>
      <c r="C294" t="s">
        <v>9</v>
      </c>
      <c r="D294" t="s">
        <v>39</v>
      </c>
      <c r="E294" t="s">
        <v>13</v>
      </c>
      <c r="F294" t="s">
        <v>33</v>
      </c>
      <c r="G294" s="2">
        <v>80740</v>
      </c>
      <c r="H294" s="2">
        <v>107096</v>
      </c>
      <c r="I294" s="2">
        <v>6</v>
      </c>
    </row>
    <row r="295" spans="1:9" x14ac:dyDescent="0.25">
      <c r="A295">
        <v>2019</v>
      </c>
      <c r="B295" t="s">
        <v>49</v>
      </c>
      <c r="C295" t="s">
        <v>29</v>
      </c>
      <c r="D295" t="s">
        <v>36</v>
      </c>
      <c r="E295" t="s">
        <v>22</v>
      </c>
      <c r="F295" t="s">
        <v>23</v>
      </c>
      <c r="G295" s="2">
        <v>37152</v>
      </c>
      <c r="H295" s="2">
        <v>42635</v>
      </c>
      <c r="I295" s="2">
        <v>2</v>
      </c>
    </row>
    <row r="296" spans="1:9" x14ac:dyDescent="0.25">
      <c r="A296">
        <v>2019</v>
      </c>
      <c r="B296" t="s">
        <v>50</v>
      </c>
      <c r="C296" t="s">
        <v>9</v>
      </c>
      <c r="D296" t="s">
        <v>10</v>
      </c>
      <c r="E296" t="s">
        <v>13</v>
      </c>
      <c r="F296" t="s">
        <v>14</v>
      </c>
      <c r="G296" s="2">
        <v>100781</v>
      </c>
      <c r="H296" s="2">
        <v>135571</v>
      </c>
      <c r="I296" s="2">
        <v>6</v>
      </c>
    </row>
    <row r="297" spans="1:9" x14ac:dyDescent="0.25">
      <c r="A297">
        <v>2018</v>
      </c>
      <c r="B297" t="s">
        <v>49</v>
      </c>
      <c r="C297" t="s">
        <v>9</v>
      </c>
      <c r="D297" t="s">
        <v>12</v>
      </c>
      <c r="E297" t="s">
        <v>13</v>
      </c>
      <c r="F297" t="s">
        <v>17</v>
      </c>
      <c r="G297" s="2">
        <v>49101</v>
      </c>
      <c r="H297" s="2">
        <v>59774</v>
      </c>
      <c r="I297" s="2">
        <v>7</v>
      </c>
    </row>
    <row r="298" spans="1:9" x14ac:dyDescent="0.25">
      <c r="A298">
        <v>2018</v>
      </c>
      <c r="B298" t="s">
        <v>46</v>
      </c>
      <c r="C298" t="s">
        <v>29</v>
      </c>
      <c r="D298" t="s">
        <v>30</v>
      </c>
      <c r="E298" t="s">
        <v>11</v>
      </c>
      <c r="F298" t="s">
        <v>59</v>
      </c>
      <c r="G298" s="2">
        <v>3198</v>
      </c>
      <c r="H298" s="2">
        <v>4887</v>
      </c>
      <c r="I298" s="2">
        <v>5</v>
      </c>
    </row>
    <row r="299" spans="1:9" x14ac:dyDescent="0.25">
      <c r="A299">
        <v>2018</v>
      </c>
      <c r="B299" t="s">
        <v>53</v>
      </c>
      <c r="C299" t="s">
        <v>20</v>
      </c>
      <c r="D299" t="s">
        <v>21</v>
      </c>
      <c r="E299" t="s">
        <v>22</v>
      </c>
      <c r="F299" t="s">
        <v>38</v>
      </c>
      <c r="G299" s="2">
        <v>81862</v>
      </c>
      <c r="H299" s="2">
        <v>98882</v>
      </c>
      <c r="I299" s="2">
        <v>4</v>
      </c>
    </row>
    <row r="300" spans="1:9" x14ac:dyDescent="0.25">
      <c r="A300">
        <v>2019</v>
      </c>
      <c r="B300" t="s">
        <v>48</v>
      </c>
      <c r="C300" t="s">
        <v>18</v>
      </c>
      <c r="D300" t="s">
        <v>18</v>
      </c>
      <c r="E300" t="s">
        <v>13</v>
      </c>
      <c r="F300" t="s">
        <v>19</v>
      </c>
      <c r="G300" s="2">
        <v>4993</v>
      </c>
      <c r="H300" s="2">
        <v>5870</v>
      </c>
      <c r="I300" s="2">
        <v>6</v>
      </c>
    </row>
    <row r="301" spans="1:9" x14ac:dyDescent="0.25">
      <c r="A301">
        <v>2018</v>
      </c>
      <c r="B301" t="s">
        <v>53</v>
      </c>
      <c r="C301" t="s">
        <v>29</v>
      </c>
      <c r="D301" t="s">
        <v>34</v>
      </c>
      <c r="E301" t="s">
        <v>13</v>
      </c>
      <c r="F301" t="s">
        <v>33</v>
      </c>
      <c r="G301" s="2">
        <v>42817</v>
      </c>
      <c r="H301" s="2">
        <v>57471</v>
      </c>
      <c r="I301" s="2">
        <v>4</v>
      </c>
    </row>
    <row r="302" spans="1:9" x14ac:dyDescent="0.25">
      <c r="A302">
        <v>2019</v>
      </c>
      <c r="B302" t="s">
        <v>45</v>
      </c>
      <c r="C302" t="s">
        <v>18</v>
      </c>
      <c r="D302" t="s">
        <v>24</v>
      </c>
      <c r="E302" t="s">
        <v>13</v>
      </c>
      <c r="F302" t="s">
        <v>14</v>
      </c>
      <c r="G302" s="2">
        <v>42757</v>
      </c>
      <c r="H302" s="2">
        <v>52720</v>
      </c>
      <c r="I302" s="2">
        <v>2</v>
      </c>
    </row>
    <row r="303" spans="1:9" x14ac:dyDescent="0.25">
      <c r="A303">
        <v>2019</v>
      </c>
      <c r="B303" t="s">
        <v>50</v>
      </c>
      <c r="C303" t="s">
        <v>20</v>
      </c>
      <c r="D303" t="s">
        <v>21</v>
      </c>
      <c r="E303" t="s">
        <v>26</v>
      </c>
      <c r="F303" t="s">
        <v>31</v>
      </c>
      <c r="G303" s="2">
        <v>3152</v>
      </c>
      <c r="H303" s="2">
        <v>28470</v>
      </c>
      <c r="I303" s="2">
        <v>7</v>
      </c>
    </row>
    <row r="304" spans="1:9" x14ac:dyDescent="0.25">
      <c r="A304">
        <v>2018</v>
      </c>
      <c r="B304" t="s">
        <v>53</v>
      </c>
      <c r="C304" t="s">
        <v>29</v>
      </c>
      <c r="D304" t="s">
        <v>34</v>
      </c>
      <c r="E304" t="s">
        <v>13</v>
      </c>
      <c r="F304" t="s">
        <v>14</v>
      </c>
      <c r="G304" s="2">
        <v>99936</v>
      </c>
      <c r="H304" s="2">
        <v>113301</v>
      </c>
      <c r="I304" s="2">
        <v>3</v>
      </c>
    </row>
    <row r="305" spans="1:9" x14ac:dyDescent="0.25">
      <c r="A305">
        <v>2019</v>
      </c>
      <c r="B305" t="s">
        <v>47</v>
      </c>
      <c r="C305" t="s">
        <v>18</v>
      </c>
      <c r="D305" t="s">
        <v>18</v>
      </c>
      <c r="E305" t="s">
        <v>13</v>
      </c>
      <c r="F305" t="s">
        <v>14</v>
      </c>
      <c r="G305" s="2">
        <v>87524</v>
      </c>
      <c r="H305" s="2">
        <v>106395</v>
      </c>
      <c r="I305" s="2">
        <v>3</v>
      </c>
    </row>
    <row r="306" spans="1:9" x14ac:dyDescent="0.25">
      <c r="A306">
        <v>2019</v>
      </c>
      <c r="B306" t="s">
        <v>48</v>
      </c>
      <c r="C306" t="s">
        <v>29</v>
      </c>
      <c r="D306" t="s">
        <v>30</v>
      </c>
      <c r="E306" t="s">
        <v>22</v>
      </c>
      <c r="F306" t="s">
        <v>38</v>
      </c>
      <c r="G306" s="2">
        <v>85306</v>
      </c>
      <c r="H306" s="2">
        <v>108311</v>
      </c>
      <c r="I306" s="2">
        <v>4</v>
      </c>
    </row>
    <row r="307" spans="1:9" x14ac:dyDescent="0.25">
      <c r="A307">
        <v>2018</v>
      </c>
      <c r="B307" t="s">
        <v>43</v>
      </c>
      <c r="C307" t="s">
        <v>9</v>
      </c>
      <c r="D307" t="s">
        <v>39</v>
      </c>
      <c r="E307" t="s">
        <v>22</v>
      </c>
      <c r="F307" t="s">
        <v>23</v>
      </c>
      <c r="G307" s="2">
        <v>35495</v>
      </c>
      <c r="H307" s="2">
        <v>42442</v>
      </c>
      <c r="I307" s="2">
        <v>3</v>
      </c>
    </row>
    <row r="308" spans="1:9" x14ac:dyDescent="0.25">
      <c r="A308">
        <v>2018</v>
      </c>
      <c r="B308" t="s">
        <v>44</v>
      </c>
      <c r="C308" t="s">
        <v>29</v>
      </c>
      <c r="D308" t="s">
        <v>30</v>
      </c>
      <c r="E308" t="s">
        <v>11</v>
      </c>
      <c r="F308" t="s">
        <v>15</v>
      </c>
      <c r="G308" s="2">
        <v>1745</v>
      </c>
      <c r="H308" s="2">
        <v>2576</v>
      </c>
      <c r="I308" s="2">
        <v>13</v>
      </c>
    </row>
    <row r="309" spans="1:9" x14ac:dyDescent="0.25">
      <c r="A309">
        <v>2019</v>
      </c>
      <c r="B309" t="s">
        <v>49</v>
      </c>
      <c r="C309" t="s">
        <v>18</v>
      </c>
      <c r="D309" t="s">
        <v>18</v>
      </c>
      <c r="E309" t="s">
        <v>13</v>
      </c>
      <c r="F309" t="s">
        <v>17</v>
      </c>
      <c r="G309" s="2">
        <v>15043</v>
      </c>
      <c r="H309" s="2">
        <v>17710</v>
      </c>
      <c r="I309" s="2">
        <v>2</v>
      </c>
    </row>
    <row r="310" spans="1:9" x14ac:dyDescent="0.25">
      <c r="A310">
        <v>2019</v>
      </c>
      <c r="B310" t="s">
        <v>48</v>
      </c>
      <c r="C310" t="s">
        <v>18</v>
      </c>
      <c r="D310" t="s">
        <v>25</v>
      </c>
      <c r="E310" t="s">
        <v>22</v>
      </c>
      <c r="F310" t="s">
        <v>23</v>
      </c>
      <c r="G310" s="2">
        <v>58097</v>
      </c>
      <c r="H310" s="2">
        <v>68630</v>
      </c>
      <c r="I310" s="2">
        <v>2</v>
      </c>
    </row>
    <row r="311" spans="1:9" x14ac:dyDescent="0.25">
      <c r="A311">
        <v>2018</v>
      </c>
      <c r="B311" t="s">
        <v>44</v>
      </c>
      <c r="C311" t="s">
        <v>18</v>
      </c>
      <c r="D311" t="s">
        <v>25</v>
      </c>
      <c r="E311" t="s">
        <v>22</v>
      </c>
      <c r="F311" t="s">
        <v>35</v>
      </c>
      <c r="G311" s="2">
        <v>4089</v>
      </c>
      <c r="H311" s="2">
        <v>4913</v>
      </c>
      <c r="I311" s="2">
        <v>2</v>
      </c>
    </row>
    <row r="312" spans="1:9" x14ac:dyDescent="0.25">
      <c r="A312">
        <v>2018</v>
      </c>
      <c r="B312" t="s">
        <v>46</v>
      </c>
      <c r="C312" t="s">
        <v>29</v>
      </c>
      <c r="D312" t="s">
        <v>36</v>
      </c>
      <c r="E312" t="s">
        <v>13</v>
      </c>
      <c r="F312" t="s">
        <v>19</v>
      </c>
      <c r="G312" s="2">
        <v>5410</v>
      </c>
      <c r="H312" s="2">
        <v>6022</v>
      </c>
      <c r="I312" s="2">
        <v>4</v>
      </c>
    </row>
    <row r="313" spans="1:9" x14ac:dyDescent="0.25">
      <c r="A313">
        <v>2018</v>
      </c>
      <c r="B313" t="s">
        <v>43</v>
      </c>
      <c r="C313" t="s">
        <v>18</v>
      </c>
      <c r="D313" t="s">
        <v>24</v>
      </c>
      <c r="E313" t="s">
        <v>26</v>
      </c>
      <c r="F313" t="s">
        <v>40</v>
      </c>
      <c r="G313" s="2">
        <v>535</v>
      </c>
      <c r="H313" s="2">
        <v>4725</v>
      </c>
      <c r="I313" s="2">
        <v>7</v>
      </c>
    </row>
    <row r="314" spans="1:9" x14ac:dyDescent="0.25">
      <c r="A314">
        <v>2019</v>
      </c>
      <c r="B314" t="s">
        <v>49</v>
      </c>
      <c r="C314" t="s">
        <v>29</v>
      </c>
      <c r="D314" t="s">
        <v>30</v>
      </c>
      <c r="E314" t="s">
        <v>11</v>
      </c>
      <c r="F314" t="s">
        <v>59</v>
      </c>
      <c r="G314" s="2">
        <v>2842</v>
      </c>
      <c r="H314" s="2">
        <v>4703</v>
      </c>
      <c r="I314" s="2">
        <v>7</v>
      </c>
    </row>
    <row r="315" spans="1:9" x14ac:dyDescent="0.25">
      <c r="A315">
        <v>2019</v>
      </c>
      <c r="B315" t="s">
        <v>52</v>
      </c>
      <c r="C315" t="s">
        <v>18</v>
      </c>
      <c r="D315" t="s">
        <v>18</v>
      </c>
      <c r="E315" t="s">
        <v>26</v>
      </c>
      <c r="F315" t="s">
        <v>40</v>
      </c>
      <c r="G315" s="2">
        <v>990</v>
      </c>
      <c r="H315" s="2">
        <v>5419</v>
      </c>
      <c r="I315" s="2">
        <v>7</v>
      </c>
    </row>
    <row r="316" spans="1:9" x14ac:dyDescent="0.25">
      <c r="A316">
        <v>2019</v>
      </c>
      <c r="B316" t="s">
        <v>47</v>
      </c>
      <c r="C316" t="s">
        <v>18</v>
      </c>
      <c r="D316" t="s">
        <v>25</v>
      </c>
      <c r="E316" t="s">
        <v>11</v>
      </c>
      <c r="F316" t="s">
        <v>59</v>
      </c>
      <c r="G316" s="2">
        <v>4096</v>
      </c>
      <c r="H316" s="2">
        <v>7387</v>
      </c>
      <c r="I316" s="2">
        <v>6</v>
      </c>
    </row>
    <row r="317" spans="1:9" x14ac:dyDescent="0.25">
      <c r="A317">
        <v>2018</v>
      </c>
      <c r="B317" t="s">
        <v>45</v>
      </c>
      <c r="C317" t="s">
        <v>18</v>
      </c>
      <c r="D317" t="s">
        <v>25</v>
      </c>
      <c r="E317" t="s">
        <v>13</v>
      </c>
      <c r="F317" t="s">
        <v>17</v>
      </c>
      <c r="G317" s="2">
        <v>6871</v>
      </c>
      <c r="H317" s="2">
        <v>8698</v>
      </c>
      <c r="I317" s="2">
        <v>1</v>
      </c>
    </row>
    <row r="318" spans="1:9" x14ac:dyDescent="0.25">
      <c r="A318">
        <v>2019</v>
      </c>
      <c r="B318" t="s">
        <v>45</v>
      </c>
      <c r="C318" t="s">
        <v>29</v>
      </c>
      <c r="D318" t="s">
        <v>36</v>
      </c>
      <c r="E318" t="s">
        <v>22</v>
      </c>
      <c r="F318" t="s">
        <v>35</v>
      </c>
      <c r="G318" s="2">
        <v>4398</v>
      </c>
      <c r="H318" s="2">
        <v>5622</v>
      </c>
      <c r="I318" s="2">
        <v>2</v>
      </c>
    </row>
    <row r="319" spans="1:9" x14ac:dyDescent="0.25">
      <c r="A319">
        <v>2019</v>
      </c>
      <c r="B319" t="s">
        <v>53</v>
      </c>
      <c r="C319" t="s">
        <v>29</v>
      </c>
      <c r="D319" t="s">
        <v>36</v>
      </c>
      <c r="E319" t="s">
        <v>13</v>
      </c>
      <c r="F319" t="s">
        <v>17</v>
      </c>
      <c r="G319" s="2">
        <v>12891</v>
      </c>
      <c r="H319" s="2">
        <v>16242</v>
      </c>
      <c r="I319" s="2">
        <v>3</v>
      </c>
    </row>
    <row r="320" spans="1:9" x14ac:dyDescent="0.25">
      <c r="A320">
        <v>2019</v>
      </c>
      <c r="B320" t="s">
        <v>48</v>
      </c>
      <c r="C320" t="s">
        <v>18</v>
      </c>
      <c r="D320" t="s">
        <v>25</v>
      </c>
      <c r="E320" t="s">
        <v>13</v>
      </c>
      <c r="F320" t="s">
        <v>33</v>
      </c>
      <c r="G320" s="2">
        <v>35559</v>
      </c>
      <c r="H320" s="2">
        <v>47708</v>
      </c>
      <c r="I320" s="2">
        <v>3</v>
      </c>
    </row>
    <row r="321" spans="1:9" x14ac:dyDescent="0.25">
      <c r="A321">
        <v>2018</v>
      </c>
      <c r="B321" t="s">
        <v>47</v>
      </c>
      <c r="C321" t="s">
        <v>9</v>
      </c>
      <c r="D321" t="s">
        <v>39</v>
      </c>
      <c r="E321" t="s">
        <v>13</v>
      </c>
      <c r="F321" t="s">
        <v>14</v>
      </c>
      <c r="G321" s="2">
        <v>111551</v>
      </c>
      <c r="H321" s="2">
        <v>130166</v>
      </c>
      <c r="I321" s="2">
        <v>5</v>
      </c>
    </row>
    <row r="322" spans="1:9" x14ac:dyDescent="0.25">
      <c r="A322">
        <v>2018</v>
      </c>
      <c r="B322" t="s">
        <v>48</v>
      </c>
      <c r="C322" t="s">
        <v>9</v>
      </c>
      <c r="D322" t="s">
        <v>39</v>
      </c>
      <c r="E322" t="s">
        <v>13</v>
      </c>
      <c r="F322" t="s">
        <v>19</v>
      </c>
      <c r="G322" s="2">
        <v>3212</v>
      </c>
      <c r="H322" s="2">
        <v>4250</v>
      </c>
      <c r="I322" s="2">
        <v>3</v>
      </c>
    </row>
    <row r="323" spans="1:9" x14ac:dyDescent="0.25">
      <c r="A323">
        <v>2019</v>
      </c>
      <c r="B323" t="s">
        <v>53</v>
      </c>
      <c r="C323" t="s">
        <v>18</v>
      </c>
      <c r="D323" t="s">
        <v>18</v>
      </c>
      <c r="E323" t="s">
        <v>13</v>
      </c>
      <c r="F323" t="s">
        <v>33</v>
      </c>
      <c r="G323" s="2">
        <v>74612</v>
      </c>
      <c r="H323" s="2">
        <v>103463</v>
      </c>
      <c r="I323" s="2">
        <v>5</v>
      </c>
    </row>
    <row r="324" spans="1:9" x14ac:dyDescent="0.25">
      <c r="A324">
        <v>2019</v>
      </c>
      <c r="B324" t="s">
        <v>16</v>
      </c>
      <c r="C324" t="s">
        <v>18</v>
      </c>
      <c r="D324" t="s">
        <v>18</v>
      </c>
      <c r="E324" t="s">
        <v>26</v>
      </c>
      <c r="F324" t="s">
        <v>27</v>
      </c>
      <c r="G324" s="2">
        <v>16100</v>
      </c>
      <c r="H324" s="2">
        <v>67335</v>
      </c>
      <c r="I324" s="2">
        <v>6</v>
      </c>
    </row>
    <row r="325" spans="1:9" x14ac:dyDescent="0.25">
      <c r="A325">
        <v>2019</v>
      </c>
      <c r="B325" t="s">
        <v>51</v>
      </c>
      <c r="C325" t="s">
        <v>18</v>
      </c>
      <c r="D325" t="s">
        <v>18</v>
      </c>
      <c r="E325" t="s">
        <v>11</v>
      </c>
      <c r="F325" t="s">
        <v>41</v>
      </c>
      <c r="G325" s="2">
        <v>4568</v>
      </c>
      <c r="H325" s="2">
        <v>7968</v>
      </c>
      <c r="I325" s="2">
        <v>9</v>
      </c>
    </row>
    <row r="326" spans="1:9" x14ac:dyDescent="0.25">
      <c r="A326">
        <v>2019</v>
      </c>
      <c r="B326" t="s">
        <v>16</v>
      </c>
      <c r="C326" t="s">
        <v>29</v>
      </c>
      <c r="D326" t="s">
        <v>34</v>
      </c>
      <c r="E326" t="s">
        <v>11</v>
      </c>
      <c r="F326" t="s">
        <v>28</v>
      </c>
      <c r="G326" s="2">
        <v>7188</v>
      </c>
      <c r="H326" s="2">
        <v>12174</v>
      </c>
      <c r="I326" s="2">
        <v>11</v>
      </c>
    </row>
    <row r="327" spans="1:9" x14ac:dyDescent="0.25">
      <c r="A327">
        <v>2019</v>
      </c>
      <c r="B327" t="s">
        <v>48</v>
      </c>
      <c r="C327" t="s">
        <v>18</v>
      </c>
      <c r="D327" t="s">
        <v>24</v>
      </c>
      <c r="E327" t="s">
        <v>13</v>
      </c>
      <c r="F327" t="s">
        <v>14</v>
      </c>
      <c r="G327" s="2">
        <v>67035</v>
      </c>
      <c r="H327" s="2">
        <v>92042</v>
      </c>
      <c r="I327" s="2">
        <v>4</v>
      </c>
    </row>
    <row r="328" spans="1:9" x14ac:dyDescent="0.25">
      <c r="A328">
        <v>2019</v>
      </c>
      <c r="B328" t="s">
        <v>50</v>
      </c>
      <c r="C328" t="s">
        <v>18</v>
      </c>
      <c r="D328" t="s">
        <v>25</v>
      </c>
      <c r="E328" t="s">
        <v>11</v>
      </c>
      <c r="F328" t="s">
        <v>59</v>
      </c>
      <c r="G328" s="2">
        <v>7590</v>
      </c>
      <c r="H328" s="2">
        <v>11452</v>
      </c>
      <c r="I328" s="2">
        <v>9</v>
      </c>
    </row>
    <row r="329" spans="1:9" x14ac:dyDescent="0.25">
      <c r="A329">
        <v>2019</v>
      </c>
      <c r="B329" t="s">
        <v>45</v>
      </c>
      <c r="C329" t="s">
        <v>9</v>
      </c>
      <c r="D329" t="s">
        <v>10</v>
      </c>
      <c r="E329" t="s">
        <v>13</v>
      </c>
      <c r="F329" t="s">
        <v>14</v>
      </c>
      <c r="G329" s="2">
        <v>38291</v>
      </c>
      <c r="H329" s="2">
        <v>51369</v>
      </c>
      <c r="I329" s="2">
        <v>2</v>
      </c>
    </row>
    <row r="330" spans="1:9" x14ac:dyDescent="0.25">
      <c r="A330">
        <v>2019</v>
      </c>
      <c r="B330" t="s">
        <v>53</v>
      </c>
      <c r="C330" t="s">
        <v>9</v>
      </c>
      <c r="D330" t="s">
        <v>10</v>
      </c>
      <c r="E330" t="s">
        <v>13</v>
      </c>
      <c r="F330" t="s">
        <v>33</v>
      </c>
      <c r="G330" s="2">
        <v>49292</v>
      </c>
      <c r="H330" s="2">
        <v>60125</v>
      </c>
      <c r="I330" s="2">
        <v>3</v>
      </c>
    </row>
    <row r="331" spans="1:9" x14ac:dyDescent="0.25">
      <c r="A331">
        <v>2018</v>
      </c>
      <c r="B331" t="s">
        <v>49</v>
      </c>
      <c r="C331" t="s">
        <v>29</v>
      </c>
      <c r="D331" t="s">
        <v>30</v>
      </c>
      <c r="E331" t="s">
        <v>11</v>
      </c>
      <c r="F331" t="s">
        <v>41</v>
      </c>
      <c r="G331" s="2">
        <v>5524</v>
      </c>
      <c r="H331" s="2">
        <v>9423</v>
      </c>
      <c r="I331" s="2">
        <v>10</v>
      </c>
    </row>
    <row r="332" spans="1:9" x14ac:dyDescent="0.25">
      <c r="A332">
        <v>2018</v>
      </c>
      <c r="B332" t="s">
        <v>45</v>
      </c>
      <c r="C332" t="s">
        <v>9</v>
      </c>
      <c r="D332" t="s">
        <v>10</v>
      </c>
      <c r="E332" t="s">
        <v>26</v>
      </c>
      <c r="F332" t="s">
        <v>40</v>
      </c>
      <c r="G332" s="2">
        <v>356</v>
      </c>
      <c r="H332" s="2">
        <v>1754</v>
      </c>
      <c r="I332" s="2">
        <v>5</v>
      </c>
    </row>
    <row r="333" spans="1:9" x14ac:dyDescent="0.25">
      <c r="A333">
        <v>2019</v>
      </c>
      <c r="B333" t="s">
        <v>46</v>
      </c>
      <c r="C333" t="s">
        <v>18</v>
      </c>
      <c r="D333" t="s">
        <v>18</v>
      </c>
      <c r="E333" t="s">
        <v>13</v>
      </c>
      <c r="F333" t="s">
        <v>17</v>
      </c>
      <c r="G333" s="2">
        <v>14674</v>
      </c>
      <c r="H333" s="2">
        <v>17754</v>
      </c>
      <c r="I333" s="2">
        <v>3</v>
      </c>
    </row>
    <row r="334" spans="1:9" x14ac:dyDescent="0.25">
      <c r="A334">
        <v>2019</v>
      </c>
      <c r="B334" t="s">
        <v>47</v>
      </c>
      <c r="C334" t="s">
        <v>18</v>
      </c>
      <c r="D334" t="s">
        <v>24</v>
      </c>
      <c r="E334" t="s">
        <v>26</v>
      </c>
      <c r="F334" t="s">
        <v>27</v>
      </c>
      <c r="G334" s="2">
        <v>5248</v>
      </c>
      <c r="H334" s="2">
        <v>21585</v>
      </c>
      <c r="I334" s="2">
        <v>6</v>
      </c>
    </row>
    <row r="335" spans="1:9" x14ac:dyDescent="0.25">
      <c r="A335">
        <v>2019</v>
      </c>
      <c r="B335" t="s">
        <v>44</v>
      </c>
      <c r="C335" t="s">
        <v>20</v>
      </c>
      <c r="D335" t="s">
        <v>37</v>
      </c>
      <c r="E335" t="s">
        <v>13</v>
      </c>
      <c r="F335" t="s">
        <v>33</v>
      </c>
      <c r="G335" s="2">
        <v>41571</v>
      </c>
      <c r="H335" s="2">
        <v>54382</v>
      </c>
      <c r="I335" s="2">
        <v>4</v>
      </c>
    </row>
    <row r="336" spans="1:9" x14ac:dyDescent="0.25">
      <c r="A336">
        <v>2019</v>
      </c>
      <c r="B336" t="s">
        <v>43</v>
      </c>
      <c r="C336" t="s">
        <v>9</v>
      </c>
      <c r="D336" t="s">
        <v>39</v>
      </c>
      <c r="E336" t="s">
        <v>22</v>
      </c>
      <c r="F336" t="s">
        <v>23</v>
      </c>
      <c r="G336" s="2">
        <v>45734</v>
      </c>
      <c r="H336" s="2">
        <v>52997</v>
      </c>
      <c r="I336" s="2">
        <v>2</v>
      </c>
    </row>
    <row r="337" spans="1:9" x14ac:dyDescent="0.25">
      <c r="A337">
        <v>2019</v>
      </c>
      <c r="B337" t="s">
        <v>48</v>
      </c>
      <c r="C337" t="s">
        <v>9</v>
      </c>
      <c r="D337" t="s">
        <v>39</v>
      </c>
      <c r="E337" t="s">
        <v>13</v>
      </c>
      <c r="F337" t="s">
        <v>19</v>
      </c>
      <c r="G337" s="2">
        <v>4300</v>
      </c>
      <c r="H337" s="2">
        <v>5186</v>
      </c>
      <c r="I337" s="2">
        <v>3</v>
      </c>
    </row>
    <row r="338" spans="1:9" x14ac:dyDescent="0.25">
      <c r="A338">
        <v>2018</v>
      </c>
      <c r="B338" t="s">
        <v>16</v>
      </c>
      <c r="C338" t="s">
        <v>29</v>
      </c>
      <c r="D338" t="s">
        <v>34</v>
      </c>
      <c r="E338" t="s">
        <v>11</v>
      </c>
      <c r="F338" t="s">
        <v>15</v>
      </c>
      <c r="G338" s="2">
        <v>1620</v>
      </c>
      <c r="H338" s="2">
        <v>2495</v>
      </c>
      <c r="I338" s="2">
        <v>6</v>
      </c>
    </row>
    <row r="339" spans="1:9" x14ac:dyDescent="0.25">
      <c r="A339">
        <v>2018</v>
      </c>
      <c r="B339" t="s">
        <v>47</v>
      </c>
      <c r="C339" t="s">
        <v>29</v>
      </c>
      <c r="D339" t="s">
        <v>34</v>
      </c>
      <c r="E339" t="s">
        <v>26</v>
      </c>
      <c r="F339" t="s">
        <v>40</v>
      </c>
      <c r="G339" s="2">
        <v>584</v>
      </c>
      <c r="H339" s="2">
        <v>2348</v>
      </c>
      <c r="I339" s="2">
        <v>3</v>
      </c>
    </row>
    <row r="340" spans="1:9" x14ac:dyDescent="0.25">
      <c r="A340">
        <v>2019</v>
      </c>
      <c r="B340" t="s">
        <v>16</v>
      </c>
      <c r="C340" t="s">
        <v>18</v>
      </c>
      <c r="D340" t="s">
        <v>25</v>
      </c>
      <c r="E340" t="s">
        <v>13</v>
      </c>
      <c r="F340" t="s">
        <v>14</v>
      </c>
      <c r="G340" s="2">
        <v>96789</v>
      </c>
      <c r="H340" s="2">
        <v>121687</v>
      </c>
      <c r="I340" s="2">
        <v>4</v>
      </c>
    </row>
    <row r="341" spans="1:9" x14ac:dyDescent="0.25">
      <c r="A341">
        <v>2018</v>
      </c>
      <c r="B341" t="s">
        <v>44</v>
      </c>
      <c r="C341" t="s">
        <v>18</v>
      </c>
      <c r="D341" t="s">
        <v>25</v>
      </c>
      <c r="E341" t="s">
        <v>11</v>
      </c>
      <c r="F341" t="s">
        <v>41</v>
      </c>
      <c r="G341" s="2">
        <v>5150</v>
      </c>
      <c r="H341" s="2">
        <v>7757</v>
      </c>
      <c r="I341" s="2">
        <v>7</v>
      </c>
    </row>
    <row r="342" spans="1:9" x14ac:dyDescent="0.25">
      <c r="A342">
        <v>2019</v>
      </c>
      <c r="B342" t="s">
        <v>43</v>
      </c>
      <c r="C342" t="s">
        <v>29</v>
      </c>
      <c r="D342" t="s">
        <v>30</v>
      </c>
      <c r="E342" t="s">
        <v>26</v>
      </c>
      <c r="F342" t="s">
        <v>27</v>
      </c>
      <c r="G342" s="2">
        <v>13356</v>
      </c>
      <c r="H342" s="2">
        <v>63186</v>
      </c>
      <c r="I342" s="2">
        <v>6</v>
      </c>
    </row>
    <row r="343" spans="1:9" x14ac:dyDescent="0.25">
      <c r="A343">
        <v>2019</v>
      </c>
      <c r="B343" t="s">
        <v>51</v>
      </c>
      <c r="C343" t="s">
        <v>18</v>
      </c>
      <c r="D343" t="s">
        <v>25</v>
      </c>
      <c r="E343" t="s">
        <v>22</v>
      </c>
      <c r="F343" t="s">
        <v>23</v>
      </c>
      <c r="G343" s="2">
        <v>64781</v>
      </c>
      <c r="H343" s="2">
        <v>76890</v>
      </c>
      <c r="I343" s="2">
        <v>5</v>
      </c>
    </row>
    <row r="344" spans="1:9" x14ac:dyDescent="0.25">
      <c r="A344">
        <v>2018</v>
      </c>
      <c r="B344" t="s">
        <v>45</v>
      </c>
      <c r="C344" t="s">
        <v>20</v>
      </c>
      <c r="D344" t="s">
        <v>21</v>
      </c>
      <c r="E344" t="s">
        <v>11</v>
      </c>
      <c r="F344" t="s">
        <v>59</v>
      </c>
      <c r="G344" s="2">
        <v>5471</v>
      </c>
      <c r="H344" s="2">
        <v>7908</v>
      </c>
      <c r="I344" s="2">
        <v>11</v>
      </c>
    </row>
    <row r="345" spans="1:9" x14ac:dyDescent="0.25">
      <c r="A345">
        <v>2019</v>
      </c>
      <c r="B345" t="s">
        <v>46</v>
      </c>
      <c r="C345" t="s">
        <v>18</v>
      </c>
      <c r="D345" t="s">
        <v>18</v>
      </c>
      <c r="E345" t="s">
        <v>11</v>
      </c>
      <c r="F345" t="s">
        <v>59</v>
      </c>
      <c r="G345" s="2">
        <v>6733</v>
      </c>
      <c r="H345" s="2">
        <v>9807</v>
      </c>
      <c r="I345" s="2">
        <v>9</v>
      </c>
    </row>
    <row r="346" spans="1:9" x14ac:dyDescent="0.25">
      <c r="A346">
        <v>2019</v>
      </c>
      <c r="B346" t="s">
        <v>50</v>
      </c>
      <c r="C346" t="s">
        <v>20</v>
      </c>
      <c r="D346" t="s">
        <v>37</v>
      </c>
      <c r="E346" t="s">
        <v>22</v>
      </c>
      <c r="F346" t="s">
        <v>35</v>
      </c>
      <c r="G346" s="2">
        <v>4455</v>
      </c>
      <c r="H346" s="2">
        <v>5066</v>
      </c>
      <c r="I346" s="2">
        <v>3</v>
      </c>
    </row>
    <row r="347" spans="1:9" x14ac:dyDescent="0.25">
      <c r="A347">
        <v>2018</v>
      </c>
      <c r="B347" t="s">
        <v>16</v>
      </c>
      <c r="C347" t="s">
        <v>29</v>
      </c>
      <c r="D347" t="s">
        <v>30</v>
      </c>
      <c r="E347" t="s">
        <v>26</v>
      </c>
      <c r="F347" t="s">
        <v>27</v>
      </c>
      <c r="G347" s="2">
        <v>9615</v>
      </c>
      <c r="H347" s="2">
        <v>61932</v>
      </c>
      <c r="I347" s="2">
        <v>6</v>
      </c>
    </row>
    <row r="348" spans="1:9" x14ac:dyDescent="0.25">
      <c r="A348">
        <v>2018</v>
      </c>
      <c r="B348" t="s">
        <v>16</v>
      </c>
      <c r="C348" t="s">
        <v>18</v>
      </c>
      <c r="D348" t="s">
        <v>18</v>
      </c>
      <c r="E348" t="s">
        <v>22</v>
      </c>
      <c r="F348" t="s">
        <v>35</v>
      </c>
      <c r="G348" s="2">
        <v>4177</v>
      </c>
      <c r="H348" s="2">
        <v>5472</v>
      </c>
      <c r="I348" s="2">
        <v>2</v>
      </c>
    </row>
    <row r="349" spans="1:9" x14ac:dyDescent="0.25">
      <c r="A349">
        <v>2019</v>
      </c>
      <c r="B349" t="s">
        <v>49</v>
      </c>
      <c r="C349" t="s">
        <v>20</v>
      </c>
      <c r="D349" t="s">
        <v>37</v>
      </c>
      <c r="E349" t="s">
        <v>11</v>
      </c>
      <c r="F349" t="s">
        <v>28</v>
      </c>
      <c r="G349" s="2">
        <v>3077</v>
      </c>
      <c r="H349" s="2">
        <v>4708</v>
      </c>
      <c r="I349" s="2">
        <v>7</v>
      </c>
    </row>
    <row r="350" spans="1:9" x14ac:dyDescent="0.25">
      <c r="A350">
        <v>2019</v>
      </c>
      <c r="B350" t="s">
        <v>52</v>
      </c>
      <c r="C350" t="s">
        <v>18</v>
      </c>
      <c r="D350" t="s">
        <v>18</v>
      </c>
      <c r="E350" t="s">
        <v>22</v>
      </c>
      <c r="F350" t="s">
        <v>32</v>
      </c>
      <c r="G350" s="2">
        <v>19993</v>
      </c>
      <c r="H350" s="2">
        <v>24430</v>
      </c>
      <c r="I350" s="2">
        <v>3</v>
      </c>
    </row>
    <row r="351" spans="1:9" x14ac:dyDescent="0.25">
      <c r="A351">
        <v>2019</v>
      </c>
      <c r="B351" t="s">
        <v>52</v>
      </c>
      <c r="C351" t="s">
        <v>18</v>
      </c>
      <c r="D351" t="s">
        <v>18</v>
      </c>
      <c r="E351" t="s">
        <v>22</v>
      </c>
      <c r="F351" t="s">
        <v>32</v>
      </c>
      <c r="G351" s="2">
        <v>20404</v>
      </c>
      <c r="H351" s="2">
        <v>23865</v>
      </c>
      <c r="I351" s="2">
        <v>3</v>
      </c>
    </row>
    <row r="352" spans="1:9" x14ac:dyDescent="0.25">
      <c r="A352">
        <v>2019</v>
      </c>
      <c r="B352" t="s">
        <v>52</v>
      </c>
      <c r="C352" t="s">
        <v>29</v>
      </c>
      <c r="D352" t="s">
        <v>30</v>
      </c>
      <c r="E352" t="s">
        <v>11</v>
      </c>
      <c r="F352" t="s">
        <v>41</v>
      </c>
      <c r="G352" s="2">
        <v>5017</v>
      </c>
      <c r="H352" s="2">
        <v>7544</v>
      </c>
      <c r="I352" s="2">
        <v>9</v>
      </c>
    </row>
    <row r="353" spans="1:9" x14ac:dyDescent="0.25">
      <c r="A353">
        <v>2019</v>
      </c>
      <c r="B353" t="s">
        <v>16</v>
      </c>
      <c r="C353" t="s">
        <v>18</v>
      </c>
      <c r="D353" t="s">
        <v>25</v>
      </c>
      <c r="E353" t="s">
        <v>11</v>
      </c>
      <c r="F353" t="s">
        <v>28</v>
      </c>
      <c r="G353" s="2">
        <v>2851</v>
      </c>
      <c r="H353" s="2">
        <v>4414</v>
      </c>
      <c r="I353" s="2">
        <v>6</v>
      </c>
    </row>
    <row r="354" spans="1:9" x14ac:dyDescent="0.25">
      <c r="A354">
        <v>2018</v>
      </c>
      <c r="B354" t="s">
        <v>48</v>
      </c>
      <c r="C354" t="s">
        <v>20</v>
      </c>
      <c r="D354" t="s">
        <v>37</v>
      </c>
      <c r="E354" t="s">
        <v>22</v>
      </c>
      <c r="F354" t="s">
        <v>35</v>
      </c>
      <c r="G354" s="2">
        <v>3105</v>
      </c>
      <c r="H354" s="2">
        <v>4000</v>
      </c>
      <c r="I354" s="2">
        <v>2</v>
      </c>
    </row>
    <row r="355" spans="1:9" x14ac:dyDescent="0.25">
      <c r="A355">
        <v>2018</v>
      </c>
      <c r="B355" t="s">
        <v>43</v>
      </c>
      <c r="C355" t="s">
        <v>18</v>
      </c>
      <c r="D355" t="s">
        <v>18</v>
      </c>
      <c r="E355" t="s">
        <v>11</v>
      </c>
      <c r="F355" t="s">
        <v>15</v>
      </c>
      <c r="G355" s="2">
        <v>1665</v>
      </c>
      <c r="H355" s="2">
        <v>2639</v>
      </c>
      <c r="I355" s="2">
        <v>6</v>
      </c>
    </row>
    <row r="356" spans="1:9" x14ac:dyDescent="0.25">
      <c r="A356">
        <v>2019</v>
      </c>
      <c r="B356" t="s">
        <v>52</v>
      </c>
      <c r="C356" t="s">
        <v>18</v>
      </c>
      <c r="D356" t="s">
        <v>18</v>
      </c>
      <c r="E356" t="s">
        <v>13</v>
      </c>
      <c r="F356" t="s">
        <v>33</v>
      </c>
      <c r="G356" s="2">
        <v>11823</v>
      </c>
      <c r="H356" s="2">
        <v>14385</v>
      </c>
      <c r="I356" s="2">
        <v>1</v>
      </c>
    </row>
    <row r="357" spans="1:9" x14ac:dyDescent="0.25">
      <c r="A357">
        <v>2019</v>
      </c>
      <c r="B357" t="s">
        <v>47</v>
      </c>
      <c r="C357" t="s">
        <v>9</v>
      </c>
      <c r="D357" t="s">
        <v>10</v>
      </c>
      <c r="E357" t="s">
        <v>11</v>
      </c>
      <c r="F357" t="s">
        <v>15</v>
      </c>
      <c r="G357" s="2">
        <v>1348</v>
      </c>
      <c r="H357" s="2">
        <v>2177</v>
      </c>
      <c r="I357" s="2">
        <v>4</v>
      </c>
    </row>
    <row r="358" spans="1:9" x14ac:dyDescent="0.25">
      <c r="A358">
        <v>2019</v>
      </c>
      <c r="B358" t="s">
        <v>49</v>
      </c>
      <c r="C358" t="s">
        <v>18</v>
      </c>
      <c r="D358" t="s">
        <v>25</v>
      </c>
      <c r="E358" t="s">
        <v>13</v>
      </c>
      <c r="F358" t="s">
        <v>19</v>
      </c>
      <c r="G358" s="2">
        <v>3684</v>
      </c>
      <c r="H358" s="2">
        <v>4453</v>
      </c>
      <c r="I358" s="2">
        <v>3</v>
      </c>
    </row>
    <row r="359" spans="1:9" x14ac:dyDescent="0.25">
      <c r="A359">
        <v>2019</v>
      </c>
      <c r="B359" t="s">
        <v>53</v>
      </c>
      <c r="C359" t="s">
        <v>20</v>
      </c>
      <c r="D359" t="s">
        <v>37</v>
      </c>
      <c r="E359" t="s">
        <v>22</v>
      </c>
      <c r="F359" t="s">
        <v>38</v>
      </c>
      <c r="G359" s="2">
        <v>55617</v>
      </c>
      <c r="H359" s="2">
        <v>69845</v>
      </c>
      <c r="I359" s="2">
        <v>2</v>
      </c>
    </row>
    <row r="360" spans="1:9" x14ac:dyDescent="0.25">
      <c r="A360">
        <v>2019</v>
      </c>
      <c r="B360" t="s">
        <v>52</v>
      </c>
      <c r="C360" t="s">
        <v>29</v>
      </c>
      <c r="D360" t="s">
        <v>30</v>
      </c>
      <c r="E360" t="s">
        <v>13</v>
      </c>
      <c r="F360" t="s">
        <v>17</v>
      </c>
      <c r="G360" s="2">
        <v>28688</v>
      </c>
      <c r="H360" s="2">
        <v>33581</v>
      </c>
      <c r="I360" s="2">
        <v>6</v>
      </c>
    </row>
    <row r="361" spans="1:9" x14ac:dyDescent="0.25">
      <c r="A361">
        <v>2019</v>
      </c>
      <c r="B361" t="s">
        <v>44</v>
      </c>
      <c r="C361" t="s">
        <v>20</v>
      </c>
      <c r="D361" t="s">
        <v>21</v>
      </c>
      <c r="E361" t="s">
        <v>22</v>
      </c>
      <c r="F361" t="s">
        <v>38</v>
      </c>
      <c r="G361" s="2">
        <v>45180</v>
      </c>
      <c r="H361" s="2">
        <v>55823</v>
      </c>
      <c r="I361" s="2">
        <v>3</v>
      </c>
    </row>
    <row r="362" spans="1:9" x14ac:dyDescent="0.25">
      <c r="A362">
        <v>2018</v>
      </c>
      <c r="B362" t="s">
        <v>49</v>
      </c>
      <c r="C362" t="s">
        <v>20</v>
      </c>
      <c r="D362" t="s">
        <v>37</v>
      </c>
      <c r="E362" t="s">
        <v>13</v>
      </c>
      <c r="F362" t="s">
        <v>17</v>
      </c>
      <c r="G362" s="2">
        <v>35488</v>
      </c>
      <c r="H362" s="2">
        <v>41147</v>
      </c>
      <c r="I362" s="2">
        <v>5</v>
      </c>
    </row>
    <row r="363" spans="1:9" x14ac:dyDescent="0.25">
      <c r="A363">
        <v>2019</v>
      </c>
      <c r="B363" t="s">
        <v>45</v>
      </c>
      <c r="C363" t="s">
        <v>18</v>
      </c>
      <c r="D363" t="s">
        <v>18</v>
      </c>
      <c r="E363" t="s">
        <v>22</v>
      </c>
      <c r="F363" t="s">
        <v>38</v>
      </c>
      <c r="G363" s="2">
        <v>61157</v>
      </c>
      <c r="H363" s="2">
        <v>76287</v>
      </c>
      <c r="I363" s="2">
        <v>2</v>
      </c>
    </row>
    <row r="364" spans="1:9" x14ac:dyDescent="0.25">
      <c r="A364">
        <v>2018</v>
      </c>
      <c r="B364" t="s">
        <v>43</v>
      </c>
      <c r="C364" t="s">
        <v>18</v>
      </c>
      <c r="D364" t="s">
        <v>24</v>
      </c>
      <c r="E364" t="s">
        <v>22</v>
      </c>
      <c r="F364" t="s">
        <v>38</v>
      </c>
      <c r="G364" s="2">
        <v>54229</v>
      </c>
      <c r="H364" s="2">
        <v>64305</v>
      </c>
      <c r="I364" s="2">
        <v>2</v>
      </c>
    </row>
    <row r="365" spans="1:9" x14ac:dyDescent="0.25">
      <c r="A365">
        <v>2019</v>
      </c>
      <c r="B365" t="s">
        <v>52</v>
      </c>
      <c r="C365" t="s">
        <v>20</v>
      </c>
      <c r="D365" t="s">
        <v>37</v>
      </c>
      <c r="E365" t="s">
        <v>22</v>
      </c>
      <c r="F365" t="s">
        <v>23</v>
      </c>
      <c r="G365" s="2">
        <v>44678</v>
      </c>
      <c r="H365" s="2">
        <v>57036</v>
      </c>
      <c r="I365" s="2">
        <v>2</v>
      </c>
    </row>
    <row r="366" spans="1:9" x14ac:dyDescent="0.25">
      <c r="A366">
        <v>2019</v>
      </c>
      <c r="B366" t="s">
        <v>50</v>
      </c>
      <c r="C366" t="s">
        <v>18</v>
      </c>
      <c r="D366" t="s">
        <v>18</v>
      </c>
      <c r="E366" t="s">
        <v>11</v>
      </c>
      <c r="F366" t="s">
        <v>59</v>
      </c>
      <c r="G366" s="2">
        <v>1889</v>
      </c>
      <c r="H366" s="2">
        <v>3269</v>
      </c>
      <c r="I366" s="2">
        <v>6</v>
      </c>
    </row>
    <row r="367" spans="1:9" x14ac:dyDescent="0.25">
      <c r="A367">
        <v>2019</v>
      </c>
      <c r="B367" t="s">
        <v>48</v>
      </c>
      <c r="C367" t="s">
        <v>18</v>
      </c>
      <c r="D367" t="s">
        <v>18</v>
      </c>
      <c r="E367" t="s">
        <v>13</v>
      </c>
      <c r="F367" t="s">
        <v>14</v>
      </c>
      <c r="G367" s="2">
        <v>82562</v>
      </c>
      <c r="H367" s="2">
        <v>99044</v>
      </c>
      <c r="I367" s="2">
        <v>4</v>
      </c>
    </row>
    <row r="368" spans="1:9" x14ac:dyDescent="0.25">
      <c r="A368">
        <v>2018</v>
      </c>
      <c r="B368" t="s">
        <v>48</v>
      </c>
      <c r="C368" t="s">
        <v>9</v>
      </c>
      <c r="D368" t="s">
        <v>12</v>
      </c>
      <c r="E368" t="s">
        <v>13</v>
      </c>
      <c r="F368" t="s">
        <v>19</v>
      </c>
      <c r="G368" s="2">
        <v>2604</v>
      </c>
      <c r="H368" s="2">
        <v>3036</v>
      </c>
      <c r="I368" s="2">
        <v>2</v>
      </c>
    </row>
    <row r="369" spans="1:9" x14ac:dyDescent="0.25">
      <c r="A369">
        <v>2018</v>
      </c>
      <c r="B369" t="s">
        <v>50</v>
      </c>
      <c r="C369" t="s">
        <v>18</v>
      </c>
      <c r="D369" t="s">
        <v>25</v>
      </c>
      <c r="E369" t="s">
        <v>13</v>
      </c>
      <c r="F369" t="s">
        <v>19</v>
      </c>
      <c r="G369" s="2">
        <v>9043</v>
      </c>
      <c r="H369" s="2">
        <v>10118</v>
      </c>
      <c r="I369" s="2">
        <v>8</v>
      </c>
    </row>
    <row r="370" spans="1:9" x14ac:dyDescent="0.25">
      <c r="A370">
        <v>2019</v>
      </c>
      <c r="B370" t="s">
        <v>47</v>
      </c>
      <c r="C370" t="s">
        <v>18</v>
      </c>
      <c r="D370" t="s">
        <v>25</v>
      </c>
      <c r="E370" t="s">
        <v>13</v>
      </c>
      <c r="F370" t="s">
        <v>33</v>
      </c>
      <c r="G370" s="2">
        <v>43865</v>
      </c>
      <c r="H370" s="2">
        <v>59418</v>
      </c>
      <c r="I370" s="2">
        <v>5</v>
      </c>
    </row>
    <row r="371" spans="1:9" x14ac:dyDescent="0.25">
      <c r="A371">
        <v>2018</v>
      </c>
      <c r="B371" t="s">
        <v>44</v>
      </c>
      <c r="C371" t="s">
        <v>9</v>
      </c>
      <c r="D371" t="s">
        <v>10</v>
      </c>
      <c r="E371" t="s">
        <v>22</v>
      </c>
      <c r="F371" t="s">
        <v>32</v>
      </c>
      <c r="G371" s="2">
        <v>16207</v>
      </c>
      <c r="H371" s="2">
        <v>19740</v>
      </c>
      <c r="I371" s="2">
        <v>3</v>
      </c>
    </row>
    <row r="372" spans="1:9" x14ac:dyDescent="0.25">
      <c r="A372">
        <v>2018</v>
      </c>
      <c r="B372" t="s">
        <v>44</v>
      </c>
      <c r="C372" t="s">
        <v>18</v>
      </c>
      <c r="D372" t="s">
        <v>18</v>
      </c>
      <c r="E372" t="s">
        <v>13</v>
      </c>
      <c r="F372" t="s">
        <v>17</v>
      </c>
      <c r="G372" s="2">
        <v>25022</v>
      </c>
      <c r="H372" s="2">
        <v>32851</v>
      </c>
      <c r="I372" s="2">
        <v>5</v>
      </c>
    </row>
    <row r="373" spans="1:9" x14ac:dyDescent="0.25">
      <c r="A373">
        <v>2018</v>
      </c>
      <c r="B373" t="s">
        <v>16</v>
      </c>
      <c r="C373" t="s">
        <v>18</v>
      </c>
      <c r="D373" t="s">
        <v>25</v>
      </c>
      <c r="E373" t="s">
        <v>22</v>
      </c>
      <c r="F373" t="s">
        <v>32</v>
      </c>
      <c r="G373" s="2">
        <v>24704</v>
      </c>
      <c r="H373" s="2">
        <v>28372</v>
      </c>
      <c r="I373" s="2">
        <v>3</v>
      </c>
    </row>
    <row r="374" spans="1:9" x14ac:dyDescent="0.25">
      <c r="A374">
        <v>2019</v>
      </c>
      <c r="B374" t="s">
        <v>47</v>
      </c>
      <c r="C374" t="s">
        <v>9</v>
      </c>
      <c r="D374" t="s">
        <v>39</v>
      </c>
      <c r="E374" t="s">
        <v>13</v>
      </c>
      <c r="F374" t="s">
        <v>33</v>
      </c>
      <c r="G374" s="2">
        <v>19685</v>
      </c>
      <c r="H374" s="2">
        <v>26085</v>
      </c>
      <c r="I374" s="2">
        <v>2</v>
      </c>
    </row>
    <row r="375" spans="1:9" x14ac:dyDescent="0.25">
      <c r="A375">
        <v>2019</v>
      </c>
      <c r="B375" t="s">
        <v>50</v>
      </c>
      <c r="C375" t="s">
        <v>9</v>
      </c>
      <c r="D375" t="s">
        <v>39</v>
      </c>
      <c r="E375" t="s">
        <v>26</v>
      </c>
      <c r="F375" t="s">
        <v>27</v>
      </c>
      <c r="G375" s="2">
        <v>7905</v>
      </c>
      <c r="H375" s="2">
        <v>43082</v>
      </c>
      <c r="I375" s="2">
        <v>4</v>
      </c>
    </row>
    <row r="376" spans="1:9" x14ac:dyDescent="0.25">
      <c r="A376">
        <v>2019</v>
      </c>
      <c r="B376" t="s">
        <v>43</v>
      </c>
      <c r="C376" t="s">
        <v>9</v>
      </c>
      <c r="D376" t="s">
        <v>12</v>
      </c>
      <c r="E376" t="s">
        <v>13</v>
      </c>
      <c r="F376" t="s">
        <v>19</v>
      </c>
      <c r="G376" s="2">
        <v>1608</v>
      </c>
      <c r="H376" s="2">
        <v>2093</v>
      </c>
      <c r="I376" s="2">
        <v>2</v>
      </c>
    </row>
    <row r="377" spans="1:9" x14ac:dyDescent="0.25">
      <c r="A377">
        <v>2019</v>
      </c>
      <c r="B377" t="s">
        <v>49</v>
      </c>
      <c r="C377" t="s">
        <v>29</v>
      </c>
      <c r="D377" t="s">
        <v>36</v>
      </c>
      <c r="E377" t="s">
        <v>11</v>
      </c>
      <c r="F377" t="s">
        <v>41</v>
      </c>
      <c r="G377" s="2">
        <v>4680</v>
      </c>
      <c r="H377" s="2">
        <v>7964</v>
      </c>
      <c r="I377" s="2">
        <v>12</v>
      </c>
    </row>
    <row r="378" spans="1:9" x14ac:dyDescent="0.25">
      <c r="A378">
        <v>2018</v>
      </c>
      <c r="B378" t="s">
        <v>47</v>
      </c>
      <c r="C378" t="s">
        <v>18</v>
      </c>
      <c r="D378" t="s">
        <v>24</v>
      </c>
      <c r="E378" t="s">
        <v>13</v>
      </c>
      <c r="F378" t="s">
        <v>19</v>
      </c>
      <c r="G378" s="2">
        <v>3941</v>
      </c>
      <c r="H378" s="2">
        <v>5153</v>
      </c>
      <c r="I378" s="2">
        <v>5</v>
      </c>
    </row>
    <row r="379" spans="1:9" x14ac:dyDescent="0.25">
      <c r="A379">
        <v>2019</v>
      </c>
      <c r="B379" t="s">
        <v>48</v>
      </c>
      <c r="C379" t="s">
        <v>9</v>
      </c>
      <c r="D379" t="s">
        <v>10</v>
      </c>
      <c r="E379" t="s">
        <v>11</v>
      </c>
      <c r="F379" t="s">
        <v>59</v>
      </c>
      <c r="G379" s="2">
        <v>10043</v>
      </c>
      <c r="H379" s="2">
        <v>15150</v>
      </c>
      <c r="I379" s="2">
        <v>18</v>
      </c>
    </row>
    <row r="380" spans="1:9" x14ac:dyDescent="0.25">
      <c r="A380">
        <v>2019</v>
      </c>
      <c r="B380" t="s">
        <v>50</v>
      </c>
      <c r="C380" t="s">
        <v>9</v>
      </c>
      <c r="D380" t="s">
        <v>39</v>
      </c>
      <c r="E380" t="s">
        <v>11</v>
      </c>
      <c r="F380" t="s">
        <v>28</v>
      </c>
      <c r="G380" s="2">
        <v>7137</v>
      </c>
      <c r="H380" s="2">
        <v>11602</v>
      </c>
      <c r="I380" s="2">
        <v>14</v>
      </c>
    </row>
    <row r="381" spans="1:9" x14ac:dyDescent="0.25">
      <c r="A381">
        <v>2019</v>
      </c>
      <c r="B381" t="s">
        <v>47</v>
      </c>
      <c r="C381" t="s">
        <v>9</v>
      </c>
      <c r="D381" t="s">
        <v>39</v>
      </c>
      <c r="E381" t="s">
        <v>13</v>
      </c>
      <c r="F381" t="s">
        <v>17</v>
      </c>
      <c r="G381" s="2">
        <v>29391</v>
      </c>
      <c r="H381" s="2">
        <v>33634</v>
      </c>
      <c r="I381" s="2">
        <v>5</v>
      </c>
    </row>
    <row r="382" spans="1:9" x14ac:dyDescent="0.25">
      <c r="A382">
        <v>2019</v>
      </c>
      <c r="B382" t="s">
        <v>53</v>
      </c>
      <c r="C382" t="s">
        <v>29</v>
      </c>
      <c r="D382" t="s">
        <v>36</v>
      </c>
      <c r="E382" t="s">
        <v>22</v>
      </c>
      <c r="F382" t="s">
        <v>32</v>
      </c>
      <c r="G382" s="2">
        <v>26759</v>
      </c>
      <c r="H382" s="2">
        <v>33237</v>
      </c>
      <c r="I382" s="2">
        <v>3</v>
      </c>
    </row>
    <row r="383" spans="1:9" x14ac:dyDescent="0.25">
      <c r="A383">
        <v>2019</v>
      </c>
      <c r="B383" t="s">
        <v>48</v>
      </c>
      <c r="C383" t="s">
        <v>29</v>
      </c>
      <c r="D383" t="s">
        <v>34</v>
      </c>
      <c r="E383" t="s">
        <v>11</v>
      </c>
      <c r="F383" t="s">
        <v>15</v>
      </c>
      <c r="G383" s="2">
        <v>3329</v>
      </c>
      <c r="H383" s="2">
        <v>5203</v>
      </c>
      <c r="I383" s="2">
        <v>11</v>
      </c>
    </row>
    <row r="384" spans="1:9" x14ac:dyDescent="0.25">
      <c r="A384">
        <v>2018</v>
      </c>
      <c r="B384" t="s">
        <v>51</v>
      </c>
      <c r="C384" t="s">
        <v>9</v>
      </c>
      <c r="D384" t="s">
        <v>39</v>
      </c>
      <c r="E384" t="s">
        <v>22</v>
      </c>
      <c r="F384" t="s">
        <v>35</v>
      </c>
      <c r="G384" s="2">
        <v>4286</v>
      </c>
      <c r="H384" s="2">
        <v>5126</v>
      </c>
      <c r="I384" s="2">
        <v>3</v>
      </c>
    </row>
    <row r="385" spans="1:9" x14ac:dyDescent="0.25">
      <c r="A385">
        <v>2018</v>
      </c>
      <c r="B385" t="s">
        <v>16</v>
      </c>
      <c r="C385" t="s">
        <v>29</v>
      </c>
      <c r="D385" t="s">
        <v>36</v>
      </c>
      <c r="E385" t="s">
        <v>22</v>
      </c>
      <c r="F385" t="s">
        <v>38</v>
      </c>
      <c r="G385" s="2">
        <v>55800</v>
      </c>
      <c r="H385" s="2">
        <v>64494</v>
      </c>
      <c r="I385" s="2">
        <v>2</v>
      </c>
    </row>
    <row r="386" spans="1:9" x14ac:dyDescent="0.25">
      <c r="A386">
        <v>2018</v>
      </c>
      <c r="B386" t="s">
        <v>44</v>
      </c>
      <c r="C386" t="s">
        <v>9</v>
      </c>
      <c r="D386" t="s">
        <v>39</v>
      </c>
      <c r="E386" t="s">
        <v>22</v>
      </c>
      <c r="F386" t="s">
        <v>35</v>
      </c>
      <c r="G386" s="2">
        <v>2248</v>
      </c>
      <c r="H386" s="2">
        <v>2930</v>
      </c>
      <c r="I386" s="2">
        <v>2</v>
      </c>
    </row>
    <row r="387" spans="1:9" x14ac:dyDescent="0.25">
      <c r="A387">
        <v>2019</v>
      </c>
      <c r="B387" t="s">
        <v>45</v>
      </c>
      <c r="C387" t="s">
        <v>18</v>
      </c>
      <c r="D387" t="s">
        <v>25</v>
      </c>
      <c r="E387" t="s">
        <v>11</v>
      </c>
      <c r="F387" t="s">
        <v>15</v>
      </c>
      <c r="G387" s="2">
        <v>1108</v>
      </c>
      <c r="H387" s="2">
        <v>1904</v>
      </c>
      <c r="I387" s="2">
        <v>4</v>
      </c>
    </row>
    <row r="388" spans="1:9" x14ac:dyDescent="0.25">
      <c r="A388">
        <v>2018</v>
      </c>
      <c r="B388" t="s">
        <v>45</v>
      </c>
      <c r="C388" t="s">
        <v>20</v>
      </c>
      <c r="D388" t="s">
        <v>21</v>
      </c>
      <c r="E388" t="s">
        <v>11</v>
      </c>
      <c r="F388" t="s">
        <v>59</v>
      </c>
      <c r="G388" s="2">
        <v>8462</v>
      </c>
      <c r="H388" s="2">
        <v>13143</v>
      </c>
      <c r="I388" s="2">
        <v>10</v>
      </c>
    </row>
    <row r="389" spans="1:9" x14ac:dyDescent="0.25">
      <c r="A389">
        <v>2019</v>
      </c>
      <c r="B389" t="s">
        <v>53</v>
      </c>
      <c r="C389" t="s">
        <v>29</v>
      </c>
      <c r="D389" t="s">
        <v>34</v>
      </c>
      <c r="E389" t="s">
        <v>26</v>
      </c>
      <c r="F389" t="s">
        <v>40</v>
      </c>
      <c r="G389" s="2">
        <v>1216</v>
      </c>
      <c r="H389" s="2">
        <v>6002</v>
      </c>
      <c r="I389" s="2">
        <v>8</v>
      </c>
    </row>
    <row r="390" spans="1:9" x14ac:dyDescent="0.25">
      <c r="A390">
        <v>2018</v>
      </c>
      <c r="B390" t="s">
        <v>45</v>
      </c>
      <c r="C390" t="s">
        <v>9</v>
      </c>
      <c r="D390" t="s">
        <v>12</v>
      </c>
      <c r="E390" t="s">
        <v>13</v>
      </c>
      <c r="F390" t="s">
        <v>33</v>
      </c>
      <c r="G390" s="2">
        <v>45068</v>
      </c>
      <c r="H390" s="2">
        <v>61927</v>
      </c>
      <c r="I390" s="2">
        <v>5</v>
      </c>
    </row>
    <row r="391" spans="1:9" x14ac:dyDescent="0.25">
      <c r="A391">
        <v>2018</v>
      </c>
      <c r="B391" t="s">
        <v>44</v>
      </c>
      <c r="C391" t="s">
        <v>20</v>
      </c>
      <c r="D391" t="s">
        <v>21</v>
      </c>
      <c r="E391" t="s">
        <v>26</v>
      </c>
      <c r="F391" t="s">
        <v>31</v>
      </c>
      <c r="G391" s="2">
        <v>3705</v>
      </c>
      <c r="H391" s="2">
        <v>16039</v>
      </c>
      <c r="I391" s="2">
        <v>9</v>
      </c>
    </row>
    <row r="392" spans="1:9" x14ac:dyDescent="0.25">
      <c r="A392">
        <v>2019</v>
      </c>
      <c r="B392" t="s">
        <v>46</v>
      </c>
      <c r="C392" t="s">
        <v>9</v>
      </c>
      <c r="D392" t="s">
        <v>12</v>
      </c>
      <c r="E392" t="s">
        <v>22</v>
      </c>
      <c r="F392" t="s">
        <v>23</v>
      </c>
      <c r="G392" s="2">
        <v>41190</v>
      </c>
      <c r="H392" s="2">
        <v>48583</v>
      </c>
      <c r="I392" s="2">
        <v>2</v>
      </c>
    </row>
    <row r="393" spans="1:9" x14ac:dyDescent="0.25">
      <c r="A393">
        <v>2018</v>
      </c>
      <c r="B393" t="s">
        <v>45</v>
      </c>
      <c r="C393" t="s">
        <v>20</v>
      </c>
      <c r="D393" t="s">
        <v>21</v>
      </c>
      <c r="E393" t="s">
        <v>13</v>
      </c>
      <c r="F393" t="s">
        <v>14</v>
      </c>
      <c r="G393" s="2">
        <v>90421</v>
      </c>
      <c r="H393" s="2">
        <v>117271</v>
      </c>
      <c r="I393" s="2">
        <v>4</v>
      </c>
    </row>
    <row r="394" spans="1:9" x14ac:dyDescent="0.25">
      <c r="A394">
        <v>2019</v>
      </c>
      <c r="B394" t="s">
        <v>50</v>
      </c>
      <c r="C394" t="s">
        <v>20</v>
      </c>
      <c r="D394" t="s">
        <v>21</v>
      </c>
      <c r="E394" t="s">
        <v>11</v>
      </c>
      <c r="F394" t="s">
        <v>15</v>
      </c>
      <c r="G394" s="2">
        <v>1394</v>
      </c>
      <c r="H394" s="2">
        <v>2402</v>
      </c>
      <c r="I394" s="2">
        <v>5</v>
      </c>
    </row>
    <row r="395" spans="1:9" x14ac:dyDescent="0.25">
      <c r="A395">
        <v>2019</v>
      </c>
      <c r="B395" t="s">
        <v>44</v>
      </c>
      <c r="C395" t="s">
        <v>9</v>
      </c>
      <c r="D395" t="s">
        <v>39</v>
      </c>
      <c r="E395" t="s">
        <v>11</v>
      </c>
      <c r="F395" t="s">
        <v>59</v>
      </c>
      <c r="G395" s="2">
        <v>4155</v>
      </c>
      <c r="H395" s="2">
        <v>6987</v>
      </c>
      <c r="I395" s="2">
        <v>14</v>
      </c>
    </row>
    <row r="396" spans="1:9" x14ac:dyDescent="0.25">
      <c r="A396">
        <v>2018</v>
      </c>
      <c r="B396" t="s">
        <v>48</v>
      </c>
      <c r="C396" t="s">
        <v>18</v>
      </c>
      <c r="D396" t="s">
        <v>25</v>
      </c>
      <c r="E396" t="s">
        <v>26</v>
      </c>
      <c r="F396" t="s">
        <v>27</v>
      </c>
      <c r="G396" s="2">
        <v>6265</v>
      </c>
      <c r="H396" s="2">
        <v>29107</v>
      </c>
      <c r="I396" s="2">
        <v>4</v>
      </c>
    </row>
    <row r="397" spans="1:9" x14ac:dyDescent="0.25">
      <c r="A397">
        <v>2018</v>
      </c>
      <c r="B397" t="s">
        <v>53</v>
      </c>
      <c r="C397" t="s">
        <v>18</v>
      </c>
      <c r="D397" t="s">
        <v>25</v>
      </c>
      <c r="E397" t="s">
        <v>13</v>
      </c>
      <c r="F397" t="s">
        <v>19</v>
      </c>
      <c r="G397" s="2">
        <v>2475</v>
      </c>
      <c r="H397" s="2">
        <v>2825</v>
      </c>
      <c r="I397" s="2">
        <v>3</v>
      </c>
    </row>
    <row r="398" spans="1:9" x14ac:dyDescent="0.25">
      <c r="A398">
        <v>2019</v>
      </c>
      <c r="B398" t="s">
        <v>16</v>
      </c>
      <c r="C398" t="s">
        <v>20</v>
      </c>
      <c r="D398" t="s">
        <v>21</v>
      </c>
      <c r="E398" t="s">
        <v>13</v>
      </c>
      <c r="F398" t="s">
        <v>33</v>
      </c>
      <c r="G398" s="2">
        <v>63651</v>
      </c>
      <c r="H398" s="2">
        <v>75753</v>
      </c>
      <c r="I398" s="2">
        <v>5</v>
      </c>
    </row>
    <row r="399" spans="1:9" x14ac:dyDescent="0.25">
      <c r="A399">
        <v>2018</v>
      </c>
      <c r="B399" t="s">
        <v>45</v>
      </c>
      <c r="C399" t="s">
        <v>18</v>
      </c>
      <c r="D399" t="s">
        <v>18</v>
      </c>
      <c r="E399" t="s">
        <v>13</v>
      </c>
      <c r="F399" t="s">
        <v>19</v>
      </c>
      <c r="G399" s="2">
        <v>4899</v>
      </c>
      <c r="H399" s="2">
        <v>5939</v>
      </c>
      <c r="I399" s="2">
        <v>4</v>
      </c>
    </row>
    <row r="400" spans="1:9" x14ac:dyDescent="0.25">
      <c r="A400">
        <v>2019</v>
      </c>
      <c r="B400" t="s">
        <v>16</v>
      </c>
      <c r="C400" t="s">
        <v>9</v>
      </c>
      <c r="D400" t="s">
        <v>39</v>
      </c>
      <c r="E400" t="s">
        <v>11</v>
      </c>
      <c r="F400" t="s">
        <v>41</v>
      </c>
      <c r="G400" s="2">
        <v>2107</v>
      </c>
      <c r="H400" s="2">
        <v>3221</v>
      </c>
      <c r="I400" s="2">
        <v>5</v>
      </c>
    </row>
    <row r="401" spans="1:9" x14ac:dyDescent="0.25">
      <c r="A401">
        <v>2019</v>
      </c>
      <c r="B401" t="s">
        <v>49</v>
      </c>
      <c r="C401" t="s">
        <v>9</v>
      </c>
      <c r="D401" t="s">
        <v>39</v>
      </c>
      <c r="E401" t="s">
        <v>13</v>
      </c>
      <c r="F401" t="s">
        <v>17</v>
      </c>
      <c r="G401" s="2">
        <v>20028</v>
      </c>
      <c r="H401" s="2">
        <v>25819</v>
      </c>
      <c r="I401" s="2">
        <v>3</v>
      </c>
    </row>
    <row r="402" spans="1:9" x14ac:dyDescent="0.25">
      <c r="A402">
        <v>2019</v>
      </c>
      <c r="B402" t="s">
        <v>52</v>
      </c>
      <c r="C402" t="s">
        <v>18</v>
      </c>
      <c r="D402" t="s">
        <v>18</v>
      </c>
      <c r="E402" t="s">
        <v>11</v>
      </c>
      <c r="F402" t="s">
        <v>41</v>
      </c>
      <c r="G402" s="2">
        <v>6141</v>
      </c>
      <c r="H402" s="2">
        <v>10636</v>
      </c>
      <c r="I402" s="2">
        <v>14</v>
      </c>
    </row>
    <row r="403" spans="1:9" x14ac:dyDescent="0.25">
      <c r="A403">
        <v>2018</v>
      </c>
      <c r="B403" t="s">
        <v>50</v>
      </c>
      <c r="C403" t="s">
        <v>9</v>
      </c>
      <c r="D403" t="s">
        <v>39</v>
      </c>
      <c r="E403" t="s">
        <v>13</v>
      </c>
      <c r="F403" t="s">
        <v>19</v>
      </c>
      <c r="G403" s="2">
        <v>2174</v>
      </c>
      <c r="H403" s="2">
        <v>2908</v>
      </c>
      <c r="I403" s="2">
        <v>2</v>
      </c>
    </row>
    <row r="404" spans="1:9" x14ac:dyDescent="0.25">
      <c r="A404">
        <v>2019</v>
      </c>
      <c r="B404" t="s">
        <v>16</v>
      </c>
      <c r="C404" t="s">
        <v>18</v>
      </c>
      <c r="D404" t="s">
        <v>24</v>
      </c>
      <c r="E404" t="s">
        <v>26</v>
      </c>
      <c r="F404" t="s">
        <v>31</v>
      </c>
      <c r="G404" s="2">
        <v>3281</v>
      </c>
      <c r="H404" s="2">
        <v>28590</v>
      </c>
      <c r="I404" s="2">
        <v>8</v>
      </c>
    </row>
    <row r="405" spans="1:9" x14ac:dyDescent="0.25">
      <c r="A405">
        <v>2019</v>
      </c>
      <c r="B405" t="s">
        <v>53</v>
      </c>
      <c r="C405" t="s">
        <v>29</v>
      </c>
      <c r="D405" t="s">
        <v>34</v>
      </c>
      <c r="E405" t="s">
        <v>13</v>
      </c>
      <c r="F405" t="s">
        <v>17</v>
      </c>
      <c r="G405" s="2">
        <v>45663</v>
      </c>
      <c r="H405" s="2">
        <v>61694</v>
      </c>
      <c r="I405" s="2">
        <v>6</v>
      </c>
    </row>
    <row r="406" spans="1:9" x14ac:dyDescent="0.25">
      <c r="A406">
        <v>2019</v>
      </c>
      <c r="B406" t="s">
        <v>46</v>
      </c>
      <c r="C406" t="s">
        <v>20</v>
      </c>
      <c r="D406" t="s">
        <v>21</v>
      </c>
      <c r="E406" t="s">
        <v>11</v>
      </c>
      <c r="F406" t="s">
        <v>41</v>
      </c>
      <c r="G406" s="2">
        <v>1394</v>
      </c>
      <c r="H406" s="2">
        <v>2187</v>
      </c>
      <c r="I406" s="2">
        <v>3</v>
      </c>
    </row>
    <row r="407" spans="1:9" x14ac:dyDescent="0.25">
      <c r="A407">
        <v>2018</v>
      </c>
      <c r="B407" t="s">
        <v>46</v>
      </c>
      <c r="C407" t="s">
        <v>18</v>
      </c>
      <c r="D407" t="s">
        <v>25</v>
      </c>
      <c r="E407" t="s">
        <v>11</v>
      </c>
      <c r="F407" t="s">
        <v>15</v>
      </c>
      <c r="G407" s="2">
        <v>4437</v>
      </c>
      <c r="H407" s="2">
        <v>6832</v>
      </c>
      <c r="I407" s="2">
        <v>16</v>
      </c>
    </row>
    <row r="408" spans="1:9" x14ac:dyDescent="0.25">
      <c r="A408">
        <v>2018</v>
      </c>
      <c r="B408" t="s">
        <v>49</v>
      </c>
      <c r="C408" t="s">
        <v>20</v>
      </c>
      <c r="D408" t="s">
        <v>21</v>
      </c>
      <c r="E408" t="s">
        <v>13</v>
      </c>
      <c r="F408" t="s">
        <v>17</v>
      </c>
      <c r="G408" s="2">
        <v>31507</v>
      </c>
      <c r="H408" s="2">
        <v>41665</v>
      </c>
      <c r="I408" s="2">
        <v>5</v>
      </c>
    </row>
    <row r="409" spans="1:9" x14ac:dyDescent="0.25">
      <c r="A409">
        <v>2018</v>
      </c>
      <c r="B409" t="s">
        <v>51</v>
      </c>
      <c r="C409" t="s">
        <v>18</v>
      </c>
      <c r="D409" t="s">
        <v>25</v>
      </c>
      <c r="E409" t="s">
        <v>26</v>
      </c>
      <c r="F409" t="s">
        <v>40</v>
      </c>
      <c r="G409" s="2">
        <v>350</v>
      </c>
      <c r="H409" s="2">
        <v>3316</v>
      </c>
      <c r="I409" s="2">
        <v>5</v>
      </c>
    </row>
    <row r="410" spans="1:9" x14ac:dyDescent="0.25">
      <c r="A410">
        <v>2018</v>
      </c>
      <c r="B410" t="s">
        <v>50</v>
      </c>
      <c r="C410" t="s">
        <v>18</v>
      </c>
      <c r="D410" t="s">
        <v>25</v>
      </c>
      <c r="E410" t="s">
        <v>11</v>
      </c>
      <c r="F410" t="s">
        <v>59</v>
      </c>
      <c r="G410" s="2">
        <v>1460</v>
      </c>
      <c r="H410" s="2">
        <v>2356</v>
      </c>
      <c r="I410" s="2">
        <v>7</v>
      </c>
    </row>
    <row r="411" spans="1:9" x14ac:dyDescent="0.25">
      <c r="A411">
        <v>2018</v>
      </c>
      <c r="B411" t="s">
        <v>44</v>
      </c>
      <c r="C411" t="s">
        <v>18</v>
      </c>
      <c r="D411" t="s">
        <v>25</v>
      </c>
      <c r="E411" t="s">
        <v>22</v>
      </c>
      <c r="F411" t="s">
        <v>23</v>
      </c>
      <c r="G411" s="2">
        <v>66816</v>
      </c>
      <c r="H411" s="2">
        <v>77517</v>
      </c>
      <c r="I411" s="2">
        <v>3</v>
      </c>
    </row>
    <row r="412" spans="1:9" x14ac:dyDescent="0.25">
      <c r="A412">
        <v>2018</v>
      </c>
      <c r="B412" t="s">
        <v>53</v>
      </c>
      <c r="C412" t="s">
        <v>20</v>
      </c>
      <c r="D412" t="s">
        <v>21</v>
      </c>
      <c r="E412" t="s">
        <v>22</v>
      </c>
      <c r="F412" t="s">
        <v>38</v>
      </c>
      <c r="G412" s="2">
        <v>54969</v>
      </c>
      <c r="H412" s="2">
        <v>64869</v>
      </c>
      <c r="I412" s="2">
        <v>2</v>
      </c>
    </row>
    <row r="413" spans="1:9" x14ac:dyDescent="0.25">
      <c r="A413">
        <v>2018</v>
      </c>
      <c r="B413" t="s">
        <v>45</v>
      </c>
      <c r="C413" t="s">
        <v>18</v>
      </c>
      <c r="D413" t="s">
        <v>25</v>
      </c>
      <c r="E413" t="s">
        <v>13</v>
      </c>
      <c r="F413" t="s">
        <v>33</v>
      </c>
      <c r="G413" s="2">
        <v>57748</v>
      </c>
      <c r="H413" s="2">
        <v>76362</v>
      </c>
      <c r="I413" s="2">
        <v>4</v>
      </c>
    </row>
    <row r="414" spans="1:9" x14ac:dyDescent="0.25">
      <c r="A414">
        <v>2018</v>
      </c>
      <c r="B414" t="s">
        <v>44</v>
      </c>
      <c r="C414" t="s">
        <v>18</v>
      </c>
      <c r="D414" t="s">
        <v>18</v>
      </c>
      <c r="E414" t="s">
        <v>11</v>
      </c>
      <c r="F414" t="s">
        <v>59</v>
      </c>
      <c r="G414" s="2">
        <v>2139</v>
      </c>
      <c r="H414" s="2">
        <v>3504</v>
      </c>
      <c r="I414" s="2">
        <v>9</v>
      </c>
    </row>
    <row r="415" spans="1:9" x14ac:dyDescent="0.25">
      <c r="A415">
        <v>2019</v>
      </c>
      <c r="B415" t="s">
        <v>48</v>
      </c>
      <c r="C415" t="s">
        <v>18</v>
      </c>
      <c r="D415" t="s">
        <v>25</v>
      </c>
      <c r="E415" t="s">
        <v>13</v>
      </c>
      <c r="F415" t="s">
        <v>17</v>
      </c>
      <c r="G415" s="2">
        <v>18284</v>
      </c>
      <c r="H415" s="2">
        <v>21186</v>
      </c>
      <c r="I415" s="2">
        <v>4</v>
      </c>
    </row>
    <row r="416" spans="1:9" x14ac:dyDescent="0.25">
      <c r="A416">
        <v>2018</v>
      </c>
      <c r="B416" t="s">
        <v>43</v>
      </c>
      <c r="C416" t="s">
        <v>20</v>
      </c>
      <c r="D416" t="s">
        <v>21</v>
      </c>
      <c r="E416" t="s">
        <v>13</v>
      </c>
      <c r="F416" t="s">
        <v>33</v>
      </c>
      <c r="G416" s="2">
        <v>32672</v>
      </c>
      <c r="H416" s="2">
        <v>44778</v>
      </c>
      <c r="I416" s="2">
        <v>4</v>
      </c>
    </row>
    <row r="417" spans="1:9" x14ac:dyDescent="0.25">
      <c r="A417">
        <v>2018</v>
      </c>
      <c r="B417" t="s">
        <v>51</v>
      </c>
      <c r="C417" t="s">
        <v>29</v>
      </c>
      <c r="D417" t="s">
        <v>34</v>
      </c>
      <c r="E417" t="s">
        <v>26</v>
      </c>
      <c r="F417" t="s">
        <v>31</v>
      </c>
      <c r="G417" s="2">
        <v>1746</v>
      </c>
      <c r="H417" s="2">
        <v>7814</v>
      </c>
      <c r="I417" s="2">
        <v>3</v>
      </c>
    </row>
    <row r="418" spans="1:9" x14ac:dyDescent="0.25">
      <c r="A418">
        <v>2019</v>
      </c>
      <c r="B418" t="s">
        <v>52</v>
      </c>
      <c r="C418" t="s">
        <v>18</v>
      </c>
      <c r="D418" t="s">
        <v>18</v>
      </c>
      <c r="E418" t="s">
        <v>13</v>
      </c>
      <c r="F418" t="s">
        <v>17</v>
      </c>
      <c r="G418" s="2">
        <v>31234</v>
      </c>
      <c r="H418" s="2">
        <v>35685</v>
      </c>
      <c r="I418" s="2">
        <v>5</v>
      </c>
    </row>
    <row r="419" spans="1:9" x14ac:dyDescent="0.25">
      <c r="A419">
        <v>2018</v>
      </c>
      <c r="B419" t="s">
        <v>48</v>
      </c>
      <c r="C419" t="s">
        <v>29</v>
      </c>
      <c r="D419" t="s">
        <v>36</v>
      </c>
      <c r="E419" t="s">
        <v>22</v>
      </c>
      <c r="F419" t="s">
        <v>32</v>
      </c>
      <c r="G419" s="2">
        <v>30275</v>
      </c>
      <c r="H419" s="2">
        <v>35148</v>
      </c>
      <c r="I419" s="2">
        <v>3</v>
      </c>
    </row>
    <row r="420" spans="1:9" x14ac:dyDescent="0.25">
      <c r="A420">
        <v>2019</v>
      </c>
      <c r="B420" t="s">
        <v>44</v>
      </c>
      <c r="C420" t="s">
        <v>29</v>
      </c>
      <c r="D420" t="s">
        <v>34</v>
      </c>
      <c r="E420" t="s">
        <v>13</v>
      </c>
      <c r="F420" t="s">
        <v>19</v>
      </c>
      <c r="G420" s="2">
        <v>4391</v>
      </c>
      <c r="H420" s="2">
        <v>4997</v>
      </c>
      <c r="I420" s="2">
        <v>3</v>
      </c>
    </row>
    <row r="421" spans="1:9" x14ac:dyDescent="0.25">
      <c r="A421">
        <v>2019</v>
      </c>
      <c r="B421" t="s">
        <v>43</v>
      </c>
      <c r="C421" t="s">
        <v>20</v>
      </c>
      <c r="D421" t="s">
        <v>21</v>
      </c>
      <c r="E421" t="s">
        <v>22</v>
      </c>
      <c r="F421" t="s">
        <v>38</v>
      </c>
      <c r="G421" s="2">
        <v>35152</v>
      </c>
      <c r="H421" s="2">
        <v>41706</v>
      </c>
      <c r="I421" s="2">
        <v>2</v>
      </c>
    </row>
    <row r="422" spans="1:9" x14ac:dyDescent="0.25">
      <c r="A422">
        <v>2018</v>
      </c>
      <c r="B422" t="s">
        <v>48</v>
      </c>
      <c r="C422" t="s">
        <v>9</v>
      </c>
      <c r="D422" t="s">
        <v>39</v>
      </c>
      <c r="E422" t="s">
        <v>11</v>
      </c>
      <c r="F422" t="s">
        <v>59</v>
      </c>
      <c r="G422" s="2">
        <v>3860</v>
      </c>
      <c r="H422" s="2">
        <v>5833</v>
      </c>
      <c r="I422" s="2">
        <v>4</v>
      </c>
    </row>
    <row r="423" spans="1:9" x14ac:dyDescent="0.25">
      <c r="A423">
        <v>2019</v>
      </c>
      <c r="B423" t="s">
        <v>50</v>
      </c>
      <c r="C423" t="s">
        <v>18</v>
      </c>
      <c r="D423" t="s">
        <v>25</v>
      </c>
      <c r="E423" t="s">
        <v>11</v>
      </c>
      <c r="F423" t="s">
        <v>28</v>
      </c>
      <c r="G423" s="2">
        <v>3135</v>
      </c>
      <c r="H423" s="2">
        <v>5317</v>
      </c>
      <c r="I423" s="2">
        <v>8</v>
      </c>
    </row>
    <row r="424" spans="1:9" x14ac:dyDescent="0.25">
      <c r="A424">
        <v>2019</v>
      </c>
      <c r="B424" t="s">
        <v>51</v>
      </c>
      <c r="C424" t="s">
        <v>29</v>
      </c>
      <c r="D424" t="s">
        <v>34</v>
      </c>
      <c r="E424" t="s">
        <v>22</v>
      </c>
      <c r="F424" t="s">
        <v>38</v>
      </c>
      <c r="G424" s="2">
        <v>49021</v>
      </c>
      <c r="H424" s="2">
        <v>62128</v>
      </c>
      <c r="I424" s="2">
        <v>3</v>
      </c>
    </row>
    <row r="425" spans="1:9" x14ac:dyDescent="0.25">
      <c r="A425">
        <v>2019</v>
      </c>
      <c r="B425" t="s">
        <v>46</v>
      </c>
      <c r="C425" t="s">
        <v>29</v>
      </c>
      <c r="D425" t="s">
        <v>30</v>
      </c>
      <c r="E425" t="s">
        <v>13</v>
      </c>
      <c r="F425" t="s">
        <v>33</v>
      </c>
      <c r="G425" s="2">
        <v>20637</v>
      </c>
      <c r="H425" s="2">
        <v>24000</v>
      </c>
      <c r="I425" s="2">
        <v>2</v>
      </c>
    </row>
    <row r="426" spans="1:9" x14ac:dyDescent="0.25">
      <c r="A426">
        <v>2018</v>
      </c>
      <c r="B426" t="s">
        <v>48</v>
      </c>
      <c r="C426" t="s">
        <v>9</v>
      </c>
      <c r="D426" t="s">
        <v>12</v>
      </c>
      <c r="E426" t="s">
        <v>13</v>
      </c>
      <c r="F426" t="s">
        <v>17</v>
      </c>
      <c r="G426" s="2">
        <v>19448</v>
      </c>
      <c r="H426" s="2">
        <v>21776</v>
      </c>
      <c r="I426" s="2">
        <v>2</v>
      </c>
    </row>
    <row r="427" spans="1:9" x14ac:dyDescent="0.25">
      <c r="A427">
        <v>2019</v>
      </c>
      <c r="B427" t="s">
        <v>53</v>
      </c>
      <c r="C427" t="s">
        <v>29</v>
      </c>
      <c r="D427" t="s">
        <v>30</v>
      </c>
      <c r="E427" t="s">
        <v>26</v>
      </c>
      <c r="F427" t="s">
        <v>31</v>
      </c>
      <c r="G427" s="2">
        <v>1060</v>
      </c>
      <c r="H427" s="2">
        <v>8469</v>
      </c>
      <c r="I427" s="2">
        <v>5</v>
      </c>
    </row>
    <row r="428" spans="1:9" x14ac:dyDescent="0.25">
      <c r="A428">
        <v>2019</v>
      </c>
      <c r="B428" t="s">
        <v>52</v>
      </c>
      <c r="C428" t="s">
        <v>29</v>
      </c>
      <c r="D428" t="s">
        <v>34</v>
      </c>
      <c r="E428" t="s">
        <v>26</v>
      </c>
      <c r="F428" t="s">
        <v>31</v>
      </c>
      <c r="G428" s="2">
        <v>4430</v>
      </c>
      <c r="H428" s="2">
        <v>18990</v>
      </c>
      <c r="I428" s="2">
        <v>5</v>
      </c>
    </row>
    <row r="429" spans="1:9" x14ac:dyDescent="0.25">
      <c r="A429">
        <v>2019</v>
      </c>
      <c r="B429" t="s">
        <v>45</v>
      </c>
      <c r="C429" t="s">
        <v>18</v>
      </c>
      <c r="D429" t="s">
        <v>24</v>
      </c>
      <c r="E429" t="s">
        <v>13</v>
      </c>
      <c r="F429" t="s">
        <v>17</v>
      </c>
      <c r="G429" s="2">
        <v>34295</v>
      </c>
      <c r="H429" s="2">
        <v>42239</v>
      </c>
      <c r="I429" s="2">
        <v>5</v>
      </c>
    </row>
    <row r="430" spans="1:9" x14ac:dyDescent="0.25">
      <c r="A430">
        <v>2019</v>
      </c>
      <c r="B430" t="s">
        <v>45</v>
      </c>
      <c r="C430" t="s">
        <v>9</v>
      </c>
      <c r="D430" t="s">
        <v>10</v>
      </c>
      <c r="E430" t="s">
        <v>13</v>
      </c>
      <c r="F430" t="s">
        <v>14</v>
      </c>
      <c r="G430" s="2">
        <v>81574</v>
      </c>
      <c r="H430" s="2">
        <v>91050</v>
      </c>
      <c r="I430" s="2">
        <v>4</v>
      </c>
    </row>
    <row r="431" spans="1:9" x14ac:dyDescent="0.25">
      <c r="A431">
        <v>2019</v>
      </c>
      <c r="B431" t="s">
        <v>50</v>
      </c>
      <c r="C431" t="s">
        <v>18</v>
      </c>
      <c r="D431" t="s">
        <v>25</v>
      </c>
      <c r="E431" t="s">
        <v>26</v>
      </c>
      <c r="F431" t="s">
        <v>40</v>
      </c>
      <c r="G431" s="2">
        <v>763</v>
      </c>
      <c r="H431" s="2">
        <v>7011</v>
      </c>
      <c r="I431" s="2">
        <v>9</v>
      </c>
    </row>
    <row r="432" spans="1:9" x14ac:dyDescent="0.25">
      <c r="A432">
        <v>2019</v>
      </c>
      <c r="B432" t="s">
        <v>52</v>
      </c>
      <c r="C432" t="s">
        <v>18</v>
      </c>
      <c r="D432" t="s">
        <v>25</v>
      </c>
      <c r="E432" t="s">
        <v>11</v>
      </c>
      <c r="F432" t="s">
        <v>15</v>
      </c>
      <c r="G432" s="2">
        <v>2079</v>
      </c>
      <c r="H432" s="2">
        <v>3313</v>
      </c>
      <c r="I432" s="2">
        <v>10</v>
      </c>
    </row>
    <row r="433" spans="1:9" x14ac:dyDescent="0.25">
      <c r="A433">
        <v>2019</v>
      </c>
      <c r="B433" t="s">
        <v>44</v>
      </c>
      <c r="C433" t="s">
        <v>29</v>
      </c>
      <c r="D433" t="s">
        <v>36</v>
      </c>
      <c r="E433" t="s">
        <v>22</v>
      </c>
      <c r="F433" t="s">
        <v>38</v>
      </c>
      <c r="G433" s="2">
        <v>125903</v>
      </c>
      <c r="H433" s="2">
        <v>143847</v>
      </c>
      <c r="I433" s="2">
        <v>4</v>
      </c>
    </row>
    <row r="434" spans="1:9" x14ac:dyDescent="0.25">
      <c r="A434">
        <v>2019</v>
      </c>
      <c r="B434" t="s">
        <v>50</v>
      </c>
      <c r="C434" t="s">
        <v>18</v>
      </c>
      <c r="D434" t="s">
        <v>18</v>
      </c>
      <c r="E434" t="s">
        <v>13</v>
      </c>
      <c r="F434" t="s">
        <v>17</v>
      </c>
      <c r="G434" s="2">
        <v>29931</v>
      </c>
      <c r="H434" s="2">
        <v>33986</v>
      </c>
      <c r="I434" s="2">
        <v>3</v>
      </c>
    </row>
    <row r="435" spans="1:9" x14ac:dyDescent="0.25">
      <c r="A435">
        <v>2018</v>
      </c>
      <c r="B435" t="s">
        <v>44</v>
      </c>
      <c r="C435" t="s">
        <v>18</v>
      </c>
      <c r="D435" t="s">
        <v>18</v>
      </c>
      <c r="E435" t="s">
        <v>22</v>
      </c>
      <c r="F435" t="s">
        <v>23</v>
      </c>
      <c r="G435" s="2">
        <v>14492</v>
      </c>
      <c r="H435" s="2">
        <v>19020</v>
      </c>
      <c r="I435" s="2">
        <v>1</v>
      </c>
    </row>
    <row r="436" spans="1:9" x14ac:dyDescent="0.25">
      <c r="A436">
        <v>2019</v>
      </c>
      <c r="B436" t="s">
        <v>47</v>
      </c>
      <c r="C436" t="s">
        <v>29</v>
      </c>
      <c r="D436" t="s">
        <v>30</v>
      </c>
      <c r="E436" t="s">
        <v>11</v>
      </c>
      <c r="F436" t="s">
        <v>28</v>
      </c>
      <c r="G436" s="2">
        <v>2835</v>
      </c>
      <c r="H436" s="2">
        <v>4419</v>
      </c>
      <c r="I436" s="2">
        <v>8</v>
      </c>
    </row>
    <row r="437" spans="1:9" x14ac:dyDescent="0.25">
      <c r="A437">
        <v>2019</v>
      </c>
      <c r="B437" t="s">
        <v>49</v>
      </c>
      <c r="C437" t="s">
        <v>18</v>
      </c>
      <c r="D437" t="s">
        <v>18</v>
      </c>
      <c r="E437" t="s">
        <v>11</v>
      </c>
      <c r="F437" t="s">
        <v>28</v>
      </c>
      <c r="G437" s="2">
        <v>5325</v>
      </c>
      <c r="H437" s="2">
        <v>9276</v>
      </c>
      <c r="I437" s="2">
        <v>13</v>
      </c>
    </row>
    <row r="438" spans="1:9" x14ac:dyDescent="0.25">
      <c r="A438">
        <v>2019</v>
      </c>
      <c r="B438" t="s">
        <v>52</v>
      </c>
      <c r="C438" t="s">
        <v>18</v>
      </c>
      <c r="D438" t="s">
        <v>24</v>
      </c>
      <c r="E438" t="s">
        <v>13</v>
      </c>
      <c r="F438" t="s">
        <v>19</v>
      </c>
      <c r="G438" s="2">
        <v>3332</v>
      </c>
      <c r="H438" s="2">
        <v>4474</v>
      </c>
      <c r="I438" s="2">
        <v>5</v>
      </c>
    </row>
    <row r="439" spans="1:9" x14ac:dyDescent="0.25">
      <c r="A439">
        <v>2019</v>
      </c>
      <c r="B439" t="s">
        <v>16</v>
      </c>
      <c r="C439" t="s">
        <v>9</v>
      </c>
      <c r="D439" t="s">
        <v>12</v>
      </c>
      <c r="E439" t="s">
        <v>22</v>
      </c>
      <c r="F439" t="s">
        <v>32</v>
      </c>
      <c r="G439" s="2">
        <v>31921</v>
      </c>
      <c r="H439" s="2">
        <v>38288</v>
      </c>
      <c r="I439" s="2">
        <v>3</v>
      </c>
    </row>
    <row r="440" spans="1:9" x14ac:dyDescent="0.25">
      <c r="A440">
        <v>2019</v>
      </c>
      <c r="B440" t="s">
        <v>53</v>
      </c>
      <c r="C440" t="s">
        <v>9</v>
      </c>
      <c r="D440" t="s">
        <v>12</v>
      </c>
      <c r="E440" t="s">
        <v>13</v>
      </c>
      <c r="F440" t="s">
        <v>14</v>
      </c>
      <c r="G440" s="2">
        <v>111875</v>
      </c>
      <c r="H440" s="2">
        <v>144738</v>
      </c>
      <c r="I440" s="2">
        <v>5</v>
      </c>
    </row>
    <row r="441" spans="1:9" x14ac:dyDescent="0.25">
      <c r="A441">
        <v>2019</v>
      </c>
      <c r="B441" t="s">
        <v>46</v>
      </c>
      <c r="C441" t="s">
        <v>18</v>
      </c>
      <c r="D441" t="s">
        <v>25</v>
      </c>
      <c r="E441" t="s">
        <v>22</v>
      </c>
      <c r="F441" t="s">
        <v>35</v>
      </c>
      <c r="G441" s="2">
        <v>4004</v>
      </c>
      <c r="H441" s="2">
        <v>4831</v>
      </c>
      <c r="I441" s="2">
        <v>2</v>
      </c>
    </row>
    <row r="442" spans="1:9" x14ac:dyDescent="0.25">
      <c r="A442">
        <v>2018</v>
      </c>
      <c r="B442" t="s">
        <v>43</v>
      </c>
      <c r="C442" t="s">
        <v>29</v>
      </c>
      <c r="D442" t="s">
        <v>36</v>
      </c>
      <c r="E442" t="s">
        <v>13</v>
      </c>
      <c r="F442" t="s">
        <v>19</v>
      </c>
      <c r="G442" s="2">
        <v>4007</v>
      </c>
      <c r="H442" s="2">
        <v>4695</v>
      </c>
      <c r="I442" s="2">
        <v>4</v>
      </c>
    </row>
    <row r="443" spans="1:9" x14ac:dyDescent="0.25">
      <c r="A443">
        <v>2019</v>
      </c>
      <c r="B443" t="s">
        <v>45</v>
      </c>
      <c r="C443" t="s">
        <v>18</v>
      </c>
      <c r="D443" t="s">
        <v>25</v>
      </c>
      <c r="E443" t="s">
        <v>22</v>
      </c>
      <c r="F443" t="s">
        <v>32</v>
      </c>
      <c r="G443" s="2">
        <v>15498</v>
      </c>
      <c r="H443" s="2">
        <v>19947</v>
      </c>
      <c r="I443" s="2">
        <v>2</v>
      </c>
    </row>
    <row r="444" spans="1:9" x14ac:dyDescent="0.25">
      <c r="A444">
        <v>2019</v>
      </c>
      <c r="B444" t="s">
        <v>44</v>
      </c>
      <c r="C444" t="s">
        <v>9</v>
      </c>
      <c r="D444" t="s">
        <v>39</v>
      </c>
      <c r="E444" t="s">
        <v>11</v>
      </c>
      <c r="F444" t="s">
        <v>41</v>
      </c>
      <c r="G444" s="2">
        <v>3833</v>
      </c>
      <c r="H444" s="2">
        <v>6837</v>
      </c>
      <c r="I444" s="2">
        <v>12</v>
      </c>
    </row>
    <row r="445" spans="1:9" x14ac:dyDescent="0.25">
      <c r="A445">
        <v>2019</v>
      </c>
      <c r="B445" t="s">
        <v>46</v>
      </c>
      <c r="C445" t="s">
        <v>29</v>
      </c>
      <c r="D445" t="s">
        <v>36</v>
      </c>
      <c r="E445" t="s">
        <v>13</v>
      </c>
      <c r="F445" t="s">
        <v>19</v>
      </c>
      <c r="G445" s="2">
        <v>3769</v>
      </c>
      <c r="H445" s="2">
        <v>4252</v>
      </c>
      <c r="I445" s="2">
        <v>5</v>
      </c>
    </row>
    <row r="446" spans="1:9" x14ac:dyDescent="0.25">
      <c r="A446">
        <v>2019</v>
      </c>
      <c r="B446" t="s">
        <v>16</v>
      </c>
      <c r="C446" t="s">
        <v>18</v>
      </c>
      <c r="D446" t="s">
        <v>24</v>
      </c>
      <c r="E446" t="s">
        <v>11</v>
      </c>
      <c r="F446" t="s">
        <v>28</v>
      </c>
      <c r="G446" s="2">
        <v>3437</v>
      </c>
      <c r="H446" s="2">
        <v>5821</v>
      </c>
      <c r="I446" s="2">
        <v>11</v>
      </c>
    </row>
    <row r="447" spans="1:9" x14ac:dyDescent="0.25">
      <c r="A447">
        <v>2019</v>
      </c>
      <c r="B447" t="s">
        <v>49</v>
      </c>
      <c r="C447" t="s">
        <v>9</v>
      </c>
      <c r="D447" t="s">
        <v>39</v>
      </c>
      <c r="E447" t="s">
        <v>26</v>
      </c>
      <c r="F447" t="s">
        <v>31</v>
      </c>
      <c r="G447" s="2">
        <v>2885</v>
      </c>
      <c r="H447" s="2">
        <v>11694</v>
      </c>
      <c r="I447" s="2">
        <v>4</v>
      </c>
    </row>
    <row r="448" spans="1:9" x14ac:dyDescent="0.25">
      <c r="A448">
        <v>2019</v>
      </c>
      <c r="B448" t="s">
        <v>46</v>
      </c>
      <c r="C448" t="s">
        <v>9</v>
      </c>
      <c r="D448" t="s">
        <v>39</v>
      </c>
      <c r="E448" t="s">
        <v>13</v>
      </c>
      <c r="F448" t="s">
        <v>33</v>
      </c>
      <c r="G448" s="2">
        <v>26848</v>
      </c>
      <c r="H448" s="2">
        <v>36620</v>
      </c>
      <c r="I448" s="2">
        <v>3</v>
      </c>
    </row>
    <row r="449" spans="1:9" x14ac:dyDescent="0.25">
      <c r="A449">
        <v>2019</v>
      </c>
      <c r="B449" t="s">
        <v>48</v>
      </c>
      <c r="C449" t="s">
        <v>18</v>
      </c>
      <c r="D449" t="s">
        <v>24</v>
      </c>
      <c r="E449" t="s">
        <v>22</v>
      </c>
      <c r="F449" t="s">
        <v>32</v>
      </c>
      <c r="G449" s="2">
        <v>37429</v>
      </c>
      <c r="H449" s="2">
        <v>48080</v>
      </c>
      <c r="I449" s="2">
        <v>4</v>
      </c>
    </row>
    <row r="450" spans="1:9" x14ac:dyDescent="0.25">
      <c r="A450">
        <v>2018</v>
      </c>
      <c r="B450" t="s">
        <v>51</v>
      </c>
      <c r="C450" t="s">
        <v>18</v>
      </c>
      <c r="D450" t="s">
        <v>18</v>
      </c>
      <c r="E450" t="s">
        <v>22</v>
      </c>
      <c r="F450" t="s">
        <v>23</v>
      </c>
      <c r="G450" s="2">
        <v>28608</v>
      </c>
      <c r="H450" s="2">
        <v>32765</v>
      </c>
      <c r="I450" s="2">
        <v>2</v>
      </c>
    </row>
    <row r="451" spans="1:9" x14ac:dyDescent="0.25">
      <c r="A451">
        <v>2019</v>
      </c>
      <c r="B451" t="s">
        <v>48</v>
      </c>
      <c r="C451" t="s">
        <v>18</v>
      </c>
      <c r="D451" t="s">
        <v>18</v>
      </c>
      <c r="E451" t="s">
        <v>11</v>
      </c>
      <c r="F451" t="s">
        <v>15</v>
      </c>
      <c r="G451" s="2">
        <v>3644</v>
      </c>
      <c r="H451" s="2">
        <v>5842</v>
      </c>
      <c r="I451" s="2">
        <v>13</v>
      </c>
    </row>
    <row r="452" spans="1:9" x14ac:dyDescent="0.25">
      <c r="A452">
        <v>2018</v>
      </c>
      <c r="B452" t="s">
        <v>16</v>
      </c>
      <c r="C452" t="s">
        <v>20</v>
      </c>
      <c r="D452" t="s">
        <v>21</v>
      </c>
      <c r="E452" t="s">
        <v>22</v>
      </c>
      <c r="F452" t="s">
        <v>35</v>
      </c>
      <c r="G452" s="2">
        <v>4956</v>
      </c>
      <c r="H452" s="2">
        <v>6202</v>
      </c>
      <c r="I452" s="2">
        <v>2</v>
      </c>
    </row>
    <row r="453" spans="1:9" x14ac:dyDescent="0.25">
      <c r="A453">
        <v>2019</v>
      </c>
      <c r="B453" t="s">
        <v>47</v>
      </c>
      <c r="C453" t="s">
        <v>29</v>
      </c>
      <c r="D453" t="s">
        <v>30</v>
      </c>
      <c r="E453" t="s">
        <v>22</v>
      </c>
      <c r="F453" t="s">
        <v>23</v>
      </c>
      <c r="G453" s="2">
        <v>32810</v>
      </c>
      <c r="H453" s="2">
        <v>40917</v>
      </c>
      <c r="I453" s="2">
        <v>2</v>
      </c>
    </row>
    <row r="454" spans="1:9" x14ac:dyDescent="0.25">
      <c r="A454">
        <v>2019</v>
      </c>
      <c r="B454" t="s">
        <v>43</v>
      </c>
      <c r="C454" t="s">
        <v>9</v>
      </c>
      <c r="D454" t="s">
        <v>12</v>
      </c>
      <c r="E454" t="s">
        <v>22</v>
      </c>
      <c r="F454" t="s">
        <v>38</v>
      </c>
      <c r="G454" s="2">
        <v>60863</v>
      </c>
      <c r="H454" s="2">
        <v>79866</v>
      </c>
      <c r="I454" s="2">
        <v>2</v>
      </c>
    </row>
    <row r="455" spans="1:9" x14ac:dyDescent="0.25">
      <c r="A455">
        <v>2019</v>
      </c>
      <c r="B455" t="s">
        <v>52</v>
      </c>
      <c r="C455" t="s">
        <v>20</v>
      </c>
      <c r="D455" t="s">
        <v>21</v>
      </c>
      <c r="E455" t="s">
        <v>22</v>
      </c>
      <c r="F455" t="s">
        <v>32</v>
      </c>
      <c r="G455" s="2">
        <v>27677</v>
      </c>
      <c r="H455" s="2">
        <v>34947</v>
      </c>
      <c r="I455" s="2">
        <v>4</v>
      </c>
    </row>
    <row r="456" spans="1:9" x14ac:dyDescent="0.25">
      <c r="A456">
        <v>2018</v>
      </c>
      <c r="B456" t="s">
        <v>46</v>
      </c>
      <c r="C456" t="s">
        <v>18</v>
      </c>
      <c r="D456" t="s">
        <v>18</v>
      </c>
      <c r="E456" t="s">
        <v>22</v>
      </c>
      <c r="F456" t="s">
        <v>38</v>
      </c>
      <c r="G456" s="2">
        <v>56429</v>
      </c>
      <c r="H456" s="2">
        <v>68964</v>
      </c>
      <c r="I456" s="2">
        <v>3</v>
      </c>
    </row>
    <row r="457" spans="1:9" x14ac:dyDescent="0.25">
      <c r="A457">
        <v>2019</v>
      </c>
      <c r="B457" t="s">
        <v>47</v>
      </c>
      <c r="C457" t="s">
        <v>29</v>
      </c>
      <c r="D457" t="s">
        <v>34</v>
      </c>
      <c r="E457" t="s">
        <v>13</v>
      </c>
      <c r="F457" t="s">
        <v>33</v>
      </c>
      <c r="G457" s="2">
        <v>67649</v>
      </c>
      <c r="H457" s="2">
        <v>77178</v>
      </c>
      <c r="I457" s="2">
        <v>5</v>
      </c>
    </row>
    <row r="458" spans="1:9" x14ac:dyDescent="0.25">
      <c r="A458">
        <v>2018</v>
      </c>
      <c r="B458" t="s">
        <v>47</v>
      </c>
      <c r="C458" t="s">
        <v>18</v>
      </c>
      <c r="D458" t="s">
        <v>25</v>
      </c>
      <c r="E458" t="s">
        <v>13</v>
      </c>
      <c r="F458" t="s">
        <v>19</v>
      </c>
      <c r="G458" s="2">
        <v>5334</v>
      </c>
      <c r="H458" s="2">
        <v>7226</v>
      </c>
      <c r="I458" s="2">
        <v>4</v>
      </c>
    </row>
    <row r="459" spans="1:9" x14ac:dyDescent="0.25">
      <c r="A459">
        <v>2019</v>
      </c>
      <c r="B459" t="s">
        <v>52</v>
      </c>
      <c r="C459" t="s">
        <v>18</v>
      </c>
      <c r="D459" t="s">
        <v>18</v>
      </c>
      <c r="E459" t="s">
        <v>22</v>
      </c>
      <c r="F459" t="s">
        <v>35</v>
      </c>
      <c r="G459" s="2">
        <v>4356</v>
      </c>
      <c r="H459" s="2">
        <v>5456</v>
      </c>
      <c r="I459" s="2">
        <v>4</v>
      </c>
    </row>
    <row r="460" spans="1:9" x14ac:dyDescent="0.25">
      <c r="A460">
        <v>2019</v>
      </c>
      <c r="B460" t="s">
        <v>51</v>
      </c>
      <c r="C460" t="s">
        <v>18</v>
      </c>
      <c r="D460" t="s">
        <v>24</v>
      </c>
      <c r="E460" t="s">
        <v>22</v>
      </c>
      <c r="F460" t="s">
        <v>35</v>
      </c>
      <c r="G460" s="2">
        <v>7766</v>
      </c>
      <c r="H460" s="2">
        <v>9134</v>
      </c>
      <c r="I460" s="2">
        <v>3</v>
      </c>
    </row>
    <row r="461" spans="1:9" x14ac:dyDescent="0.25">
      <c r="A461">
        <v>2018</v>
      </c>
      <c r="B461" t="s">
        <v>52</v>
      </c>
      <c r="C461" t="s">
        <v>20</v>
      </c>
      <c r="D461" t="s">
        <v>21</v>
      </c>
      <c r="E461" t="s">
        <v>11</v>
      </c>
      <c r="F461" t="s">
        <v>15</v>
      </c>
      <c r="G461" s="2">
        <v>1094</v>
      </c>
      <c r="H461" s="2">
        <v>1925</v>
      </c>
      <c r="I461" s="2">
        <v>6</v>
      </c>
    </row>
    <row r="462" spans="1:9" x14ac:dyDescent="0.25">
      <c r="A462">
        <v>2019</v>
      </c>
      <c r="B462" t="s">
        <v>16</v>
      </c>
      <c r="C462" t="s">
        <v>18</v>
      </c>
      <c r="D462" t="s">
        <v>25</v>
      </c>
      <c r="E462" t="s">
        <v>11</v>
      </c>
      <c r="F462" t="s">
        <v>59</v>
      </c>
      <c r="G462" s="2">
        <v>7782</v>
      </c>
      <c r="H462" s="2">
        <v>12304</v>
      </c>
      <c r="I462" s="2">
        <v>12</v>
      </c>
    </row>
    <row r="463" spans="1:9" x14ac:dyDescent="0.25">
      <c r="A463">
        <v>2019</v>
      </c>
      <c r="B463" t="s">
        <v>45</v>
      </c>
      <c r="C463" t="s">
        <v>18</v>
      </c>
      <c r="D463" t="s">
        <v>18</v>
      </c>
      <c r="E463" t="s">
        <v>11</v>
      </c>
      <c r="F463" t="s">
        <v>15</v>
      </c>
      <c r="G463" s="2">
        <v>4505</v>
      </c>
      <c r="H463" s="2">
        <v>7909</v>
      </c>
      <c r="I463" s="2">
        <v>17</v>
      </c>
    </row>
    <row r="464" spans="1:9" x14ac:dyDescent="0.25">
      <c r="A464">
        <v>2019</v>
      </c>
      <c r="B464" t="s">
        <v>16</v>
      </c>
      <c r="C464" t="s">
        <v>9</v>
      </c>
      <c r="D464" t="s">
        <v>10</v>
      </c>
      <c r="E464" t="s">
        <v>13</v>
      </c>
      <c r="F464" t="s">
        <v>17</v>
      </c>
      <c r="G464" s="2">
        <v>29700</v>
      </c>
      <c r="H464" s="2">
        <v>33268</v>
      </c>
      <c r="I464" s="2">
        <v>5</v>
      </c>
    </row>
    <row r="465" spans="1:9" x14ac:dyDescent="0.25">
      <c r="A465">
        <v>2018</v>
      </c>
      <c r="B465" t="s">
        <v>44</v>
      </c>
      <c r="C465" t="s">
        <v>20</v>
      </c>
      <c r="D465" t="s">
        <v>21</v>
      </c>
      <c r="E465" t="s">
        <v>13</v>
      </c>
      <c r="F465" t="s">
        <v>33</v>
      </c>
      <c r="G465" s="2">
        <v>70185</v>
      </c>
      <c r="H465" s="2">
        <v>81089</v>
      </c>
      <c r="I465" s="2">
        <v>6</v>
      </c>
    </row>
    <row r="466" spans="1:9" x14ac:dyDescent="0.25">
      <c r="A466">
        <v>2018</v>
      </c>
      <c r="B466" t="s">
        <v>16</v>
      </c>
      <c r="C466" t="s">
        <v>18</v>
      </c>
      <c r="D466" t="s">
        <v>25</v>
      </c>
      <c r="E466" t="s">
        <v>22</v>
      </c>
      <c r="F466" t="s">
        <v>32</v>
      </c>
      <c r="G466" s="2">
        <v>17394</v>
      </c>
      <c r="H466" s="2">
        <v>22134</v>
      </c>
      <c r="I466" s="2">
        <v>2</v>
      </c>
    </row>
    <row r="467" spans="1:9" x14ac:dyDescent="0.25">
      <c r="A467">
        <v>2019</v>
      </c>
      <c r="B467" t="s">
        <v>52</v>
      </c>
      <c r="C467" t="s">
        <v>18</v>
      </c>
      <c r="D467" t="s">
        <v>24</v>
      </c>
      <c r="E467" t="s">
        <v>22</v>
      </c>
      <c r="F467" t="s">
        <v>35</v>
      </c>
      <c r="G467" s="2">
        <v>6708</v>
      </c>
      <c r="H467" s="2">
        <v>8245</v>
      </c>
      <c r="I467" s="2">
        <v>3</v>
      </c>
    </row>
    <row r="468" spans="1:9" x14ac:dyDescent="0.25">
      <c r="A468">
        <v>2018</v>
      </c>
      <c r="B468" t="s">
        <v>52</v>
      </c>
      <c r="C468" t="s">
        <v>18</v>
      </c>
      <c r="D468" t="s">
        <v>24</v>
      </c>
      <c r="E468" t="s">
        <v>13</v>
      </c>
      <c r="F468" t="s">
        <v>17</v>
      </c>
      <c r="G468" s="2">
        <v>29590</v>
      </c>
      <c r="H468" s="2">
        <v>39736</v>
      </c>
      <c r="I468" s="2">
        <v>5</v>
      </c>
    </row>
    <row r="469" spans="1:9" x14ac:dyDescent="0.25">
      <c r="A469">
        <v>2018</v>
      </c>
      <c r="B469" t="s">
        <v>51</v>
      </c>
      <c r="C469" t="s">
        <v>20</v>
      </c>
      <c r="D469" t="s">
        <v>21</v>
      </c>
      <c r="E469" t="s">
        <v>13</v>
      </c>
      <c r="F469" t="s">
        <v>17</v>
      </c>
      <c r="G469" s="2">
        <v>18815</v>
      </c>
      <c r="H469" s="2">
        <v>24580</v>
      </c>
      <c r="I469" s="2">
        <v>4</v>
      </c>
    </row>
    <row r="470" spans="1:9" x14ac:dyDescent="0.25">
      <c r="A470">
        <v>2018</v>
      </c>
      <c r="B470" t="s">
        <v>16</v>
      </c>
      <c r="C470" t="s">
        <v>18</v>
      </c>
      <c r="D470" t="s">
        <v>18</v>
      </c>
      <c r="E470" t="s">
        <v>22</v>
      </c>
      <c r="F470" t="s">
        <v>38</v>
      </c>
      <c r="G470" s="2">
        <v>46679</v>
      </c>
      <c r="H470" s="2">
        <v>57419</v>
      </c>
      <c r="I470" s="2">
        <v>2</v>
      </c>
    </row>
    <row r="471" spans="1:9" x14ac:dyDescent="0.25">
      <c r="A471">
        <v>2019</v>
      </c>
      <c r="B471" t="s">
        <v>52</v>
      </c>
      <c r="C471" t="s">
        <v>20</v>
      </c>
      <c r="D471" t="s">
        <v>21</v>
      </c>
      <c r="E471" t="s">
        <v>13</v>
      </c>
      <c r="F471" t="s">
        <v>17</v>
      </c>
      <c r="G471" s="2">
        <v>34740</v>
      </c>
      <c r="H471" s="2">
        <v>42867</v>
      </c>
      <c r="I471" s="2">
        <v>5</v>
      </c>
    </row>
    <row r="472" spans="1:9" x14ac:dyDescent="0.25">
      <c r="A472">
        <v>2018</v>
      </c>
      <c r="B472" t="s">
        <v>50</v>
      </c>
      <c r="C472" t="s">
        <v>9</v>
      </c>
      <c r="D472" t="s">
        <v>39</v>
      </c>
      <c r="E472" t="s">
        <v>11</v>
      </c>
      <c r="F472" t="s">
        <v>15</v>
      </c>
      <c r="G472" s="2">
        <v>1291</v>
      </c>
      <c r="H472" s="2">
        <v>2244</v>
      </c>
      <c r="I472" s="2">
        <v>6</v>
      </c>
    </row>
    <row r="473" spans="1:9" x14ac:dyDescent="0.25">
      <c r="A473">
        <v>2018</v>
      </c>
      <c r="B473" t="s">
        <v>49</v>
      </c>
      <c r="C473" t="s">
        <v>18</v>
      </c>
      <c r="D473" t="s">
        <v>18</v>
      </c>
      <c r="E473" t="s">
        <v>13</v>
      </c>
      <c r="F473" t="s">
        <v>17</v>
      </c>
      <c r="G473" s="2">
        <v>43412</v>
      </c>
      <c r="H473" s="2">
        <v>51704</v>
      </c>
      <c r="I473" s="2">
        <v>6</v>
      </c>
    </row>
    <row r="474" spans="1:9" x14ac:dyDescent="0.25">
      <c r="A474">
        <v>2019</v>
      </c>
      <c r="B474" t="s">
        <v>53</v>
      </c>
      <c r="C474" t="s">
        <v>18</v>
      </c>
      <c r="D474" t="s">
        <v>25</v>
      </c>
      <c r="E474" t="s">
        <v>11</v>
      </c>
      <c r="F474" t="s">
        <v>41</v>
      </c>
      <c r="G474" s="2">
        <v>3037</v>
      </c>
      <c r="H474" s="2">
        <v>4900</v>
      </c>
      <c r="I474" s="2">
        <v>7</v>
      </c>
    </row>
    <row r="475" spans="1:9" x14ac:dyDescent="0.25">
      <c r="A475">
        <v>2019</v>
      </c>
      <c r="B475" t="s">
        <v>45</v>
      </c>
      <c r="C475" t="s">
        <v>18</v>
      </c>
      <c r="D475" t="s">
        <v>25</v>
      </c>
      <c r="E475" t="s">
        <v>13</v>
      </c>
      <c r="F475" t="s">
        <v>17</v>
      </c>
      <c r="G475" s="2">
        <v>48566</v>
      </c>
      <c r="H475" s="2">
        <v>57887</v>
      </c>
      <c r="I475" s="2">
        <v>6</v>
      </c>
    </row>
    <row r="476" spans="1:9" x14ac:dyDescent="0.25">
      <c r="A476">
        <v>2018</v>
      </c>
      <c r="B476" t="s">
        <v>52</v>
      </c>
      <c r="C476" t="s">
        <v>9</v>
      </c>
      <c r="D476" t="s">
        <v>12</v>
      </c>
      <c r="E476" t="s">
        <v>11</v>
      </c>
      <c r="F476" t="s">
        <v>28</v>
      </c>
      <c r="G476" s="2">
        <v>1693</v>
      </c>
      <c r="H476" s="2">
        <v>2737</v>
      </c>
      <c r="I476" s="2">
        <v>3</v>
      </c>
    </row>
    <row r="477" spans="1:9" x14ac:dyDescent="0.25">
      <c r="A477">
        <v>2018</v>
      </c>
      <c r="B477" t="s">
        <v>46</v>
      </c>
      <c r="C477" t="s">
        <v>20</v>
      </c>
      <c r="D477" t="s">
        <v>37</v>
      </c>
      <c r="E477" t="s">
        <v>13</v>
      </c>
      <c r="F477" t="s">
        <v>19</v>
      </c>
      <c r="G477" s="2">
        <v>3130</v>
      </c>
      <c r="H477" s="2">
        <v>3708</v>
      </c>
      <c r="I477" s="2">
        <v>3</v>
      </c>
    </row>
    <row r="478" spans="1:9" x14ac:dyDescent="0.25">
      <c r="A478">
        <v>2018</v>
      </c>
      <c r="B478" t="s">
        <v>16</v>
      </c>
      <c r="C478" t="s">
        <v>18</v>
      </c>
      <c r="D478" t="s">
        <v>18</v>
      </c>
      <c r="E478" t="s">
        <v>22</v>
      </c>
      <c r="F478" t="s">
        <v>32</v>
      </c>
      <c r="G478" s="2">
        <v>39178</v>
      </c>
      <c r="H478" s="2">
        <v>49929</v>
      </c>
      <c r="I478" s="2">
        <v>4</v>
      </c>
    </row>
    <row r="479" spans="1:9" x14ac:dyDescent="0.25">
      <c r="A479">
        <v>2018</v>
      </c>
      <c r="B479" t="s">
        <v>52</v>
      </c>
      <c r="C479" t="s">
        <v>20</v>
      </c>
      <c r="D479" t="s">
        <v>37</v>
      </c>
      <c r="E479" t="s">
        <v>13</v>
      </c>
      <c r="F479" t="s">
        <v>19</v>
      </c>
      <c r="G479" s="2">
        <v>4581</v>
      </c>
      <c r="H479" s="2">
        <v>6257</v>
      </c>
      <c r="I479" s="2">
        <v>5</v>
      </c>
    </row>
    <row r="480" spans="1:9" x14ac:dyDescent="0.25">
      <c r="A480">
        <v>2019</v>
      </c>
      <c r="B480" t="s">
        <v>16</v>
      </c>
      <c r="C480" t="s">
        <v>20</v>
      </c>
      <c r="D480" t="s">
        <v>21</v>
      </c>
      <c r="E480" t="s">
        <v>11</v>
      </c>
      <c r="F480" t="s">
        <v>28</v>
      </c>
      <c r="G480" s="2">
        <v>6335</v>
      </c>
      <c r="H480" s="2">
        <v>10238</v>
      </c>
      <c r="I480" s="2">
        <v>12</v>
      </c>
    </row>
    <row r="481" spans="1:9" x14ac:dyDescent="0.25">
      <c r="A481">
        <v>2019</v>
      </c>
      <c r="B481" t="s">
        <v>45</v>
      </c>
      <c r="C481" t="s">
        <v>18</v>
      </c>
      <c r="D481" t="s">
        <v>18</v>
      </c>
      <c r="E481" t="s">
        <v>11</v>
      </c>
      <c r="F481" t="s">
        <v>41</v>
      </c>
      <c r="G481" s="2">
        <v>3647</v>
      </c>
      <c r="H481" s="2">
        <v>5699</v>
      </c>
      <c r="I481" s="2">
        <v>9</v>
      </c>
    </row>
    <row r="482" spans="1:9" x14ac:dyDescent="0.25">
      <c r="A482">
        <v>2019</v>
      </c>
      <c r="B482" t="s">
        <v>52</v>
      </c>
      <c r="C482" t="s">
        <v>29</v>
      </c>
      <c r="D482" t="s">
        <v>36</v>
      </c>
      <c r="E482" t="s">
        <v>22</v>
      </c>
      <c r="F482" t="s">
        <v>32</v>
      </c>
      <c r="G482" s="2">
        <v>19620</v>
      </c>
      <c r="H482" s="2">
        <v>23721</v>
      </c>
      <c r="I482" s="2">
        <v>3</v>
      </c>
    </row>
    <row r="483" spans="1:9" x14ac:dyDescent="0.25">
      <c r="A483">
        <v>2019</v>
      </c>
      <c r="B483" t="s">
        <v>43</v>
      </c>
      <c r="C483" t="s">
        <v>9</v>
      </c>
      <c r="D483" t="s">
        <v>10</v>
      </c>
      <c r="E483" t="s">
        <v>22</v>
      </c>
      <c r="F483" t="s">
        <v>35</v>
      </c>
      <c r="G483" s="2">
        <v>6114</v>
      </c>
      <c r="H483" s="2">
        <v>7976</v>
      </c>
      <c r="I483" s="2">
        <v>3</v>
      </c>
    </row>
    <row r="484" spans="1:9" x14ac:dyDescent="0.25">
      <c r="A484">
        <v>2019</v>
      </c>
      <c r="B484" t="s">
        <v>50</v>
      </c>
      <c r="C484" t="s">
        <v>18</v>
      </c>
      <c r="D484" t="s">
        <v>25</v>
      </c>
      <c r="E484" t="s">
        <v>13</v>
      </c>
      <c r="F484" t="s">
        <v>19</v>
      </c>
      <c r="G484" s="2">
        <v>5448</v>
      </c>
      <c r="H484" s="2">
        <v>6757</v>
      </c>
      <c r="I484" s="2">
        <v>7</v>
      </c>
    </row>
    <row r="485" spans="1:9" x14ac:dyDescent="0.25">
      <c r="A485">
        <v>2019</v>
      </c>
      <c r="B485" t="s">
        <v>49</v>
      </c>
      <c r="C485" t="s">
        <v>29</v>
      </c>
      <c r="D485" t="s">
        <v>36</v>
      </c>
      <c r="E485" t="s">
        <v>11</v>
      </c>
      <c r="F485" t="s">
        <v>15</v>
      </c>
      <c r="G485" s="2">
        <v>3721</v>
      </c>
      <c r="H485" s="2">
        <v>6246</v>
      </c>
      <c r="I485" s="2">
        <v>16</v>
      </c>
    </row>
    <row r="486" spans="1:9" x14ac:dyDescent="0.25">
      <c r="A486">
        <v>2019</v>
      </c>
      <c r="B486" t="s">
        <v>43</v>
      </c>
      <c r="C486" t="s">
        <v>9</v>
      </c>
      <c r="D486" t="s">
        <v>39</v>
      </c>
      <c r="E486" t="s">
        <v>26</v>
      </c>
      <c r="F486" t="s">
        <v>27</v>
      </c>
      <c r="G486" s="2">
        <v>8679</v>
      </c>
      <c r="H486" s="2">
        <v>43024</v>
      </c>
      <c r="I486" s="2">
        <v>6</v>
      </c>
    </row>
    <row r="487" spans="1:9" x14ac:dyDescent="0.25">
      <c r="A487">
        <v>2019</v>
      </c>
      <c r="B487" t="s">
        <v>16</v>
      </c>
      <c r="C487" t="s">
        <v>9</v>
      </c>
      <c r="D487" t="s">
        <v>12</v>
      </c>
      <c r="E487" t="s">
        <v>13</v>
      </c>
      <c r="F487" t="s">
        <v>17</v>
      </c>
      <c r="G487" s="2">
        <v>15949</v>
      </c>
      <c r="H487" s="2">
        <v>18764</v>
      </c>
      <c r="I487" s="2">
        <v>2</v>
      </c>
    </row>
    <row r="488" spans="1:9" x14ac:dyDescent="0.25">
      <c r="A488">
        <v>2019</v>
      </c>
      <c r="B488" t="s">
        <v>49</v>
      </c>
      <c r="C488" t="s">
        <v>9</v>
      </c>
      <c r="D488" t="s">
        <v>39</v>
      </c>
      <c r="E488" t="s">
        <v>22</v>
      </c>
      <c r="F488" t="s">
        <v>32</v>
      </c>
      <c r="G488" s="2">
        <v>39801</v>
      </c>
      <c r="H488" s="2">
        <v>46864</v>
      </c>
      <c r="I488" s="2">
        <v>5</v>
      </c>
    </row>
    <row r="489" spans="1:9" x14ac:dyDescent="0.25">
      <c r="A489">
        <v>2019</v>
      </c>
      <c r="B489" t="s">
        <v>47</v>
      </c>
      <c r="C489" t="s">
        <v>18</v>
      </c>
      <c r="D489" t="s">
        <v>25</v>
      </c>
      <c r="E489" t="s">
        <v>11</v>
      </c>
      <c r="F489" t="s">
        <v>41</v>
      </c>
      <c r="G489" s="2">
        <v>2291</v>
      </c>
      <c r="H489" s="2">
        <v>3357</v>
      </c>
      <c r="I489" s="2">
        <v>6</v>
      </c>
    </row>
    <row r="490" spans="1:9" x14ac:dyDescent="0.25">
      <c r="A490">
        <v>2018</v>
      </c>
      <c r="B490" t="s">
        <v>16</v>
      </c>
      <c r="C490" t="s">
        <v>29</v>
      </c>
      <c r="D490" t="s">
        <v>34</v>
      </c>
      <c r="E490" t="s">
        <v>13</v>
      </c>
      <c r="F490" t="s">
        <v>17</v>
      </c>
      <c r="G490" s="2">
        <v>9509</v>
      </c>
      <c r="H490" s="2">
        <v>12021</v>
      </c>
      <c r="I490" s="2">
        <v>2</v>
      </c>
    </row>
    <row r="491" spans="1:9" x14ac:dyDescent="0.25">
      <c r="A491">
        <v>2019</v>
      </c>
      <c r="B491" t="s">
        <v>47</v>
      </c>
      <c r="C491" t="s">
        <v>18</v>
      </c>
      <c r="D491" t="s">
        <v>18</v>
      </c>
      <c r="E491" t="s">
        <v>13</v>
      </c>
      <c r="F491" t="s">
        <v>33</v>
      </c>
      <c r="G491" s="2">
        <v>56477</v>
      </c>
      <c r="H491" s="2">
        <v>76180</v>
      </c>
      <c r="I491" s="2">
        <v>4</v>
      </c>
    </row>
    <row r="492" spans="1:9" x14ac:dyDescent="0.25">
      <c r="A492">
        <v>2019</v>
      </c>
      <c r="B492" t="s">
        <v>16</v>
      </c>
      <c r="C492" t="s">
        <v>20</v>
      </c>
      <c r="D492" t="s">
        <v>21</v>
      </c>
      <c r="E492" t="s">
        <v>13</v>
      </c>
      <c r="F492" t="s">
        <v>14</v>
      </c>
      <c r="G492" s="2">
        <v>90355</v>
      </c>
      <c r="H492" s="2">
        <v>110022</v>
      </c>
      <c r="I492" s="2">
        <v>4</v>
      </c>
    </row>
    <row r="493" spans="1:9" x14ac:dyDescent="0.25">
      <c r="A493">
        <v>2019</v>
      </c>
      <c r="B493" t="s">
        <v>16</v>
      </c>
      <c r="C493" t="s">
        <v>29</v>
      </c>
      <c r="D493" t="s">
        <v>34</v>
      </c>
      <c r="E493" t="s">
        <v>11</v>
      </c>
      <c r="F493" t="s">
        <v>28</v>
      </c>
      <c r="G493" s="2">
        <v>4655</v>
      </c>
      <c r="H493" s="2">
        <v>7410</v>
      </c>
      <c r="I493" s="2">
        <v>11</v>
      </c>
    </row>
    <row r="494" spans="1:9" x14ac:dyDescent="0.25">
      <c r="A494">
        <v>2019</v>
      </c>
      <c r="B494" t="s">
        <v>47</v>
      </c>
      <c r="C494" t="s">
        <v>18</v>
      </c>
      <c r="D494" t="s">
        <v>24</v>
      </c>
      <c r="E494" t="s">
        <v>11</v>
      </c>
      <c r="F494" t="s">
        <v>15</v>
      </c>
      <c r="G494" s="2">
        <v>573</v>
      </c>
      <c r="H494" s="2">
        <v>1036</v>
      </c>
      <c r="I494" s="2">
        <v>4</v>
      </c>
    </row>
    <row r="495" spans="1:9" x14ac:dyDescent="0.25">
      <c r="A495">
        <v>2019</v>
      </c>
      <c r="B495" t="s">
        <v>53</v>
      </c>
      <c r="C495" t="s">
        <v>9</v>
      </c>
      <c r="D495" t="s">
        <v>39</v>
      </c>
      <c r="E495" t="s">
        <v>22</v>
      </c>
      <c r="F495" t="s">
        <v>23</v>
      </c>
      <c r="G495" s="2">
        <v>40347</v>
      </c>
      <c r="H495" s="2">
        <v>51977</v>
      </c>
      <c r="I495" s="2">
        <v>3</v>
      </c>
    </row>
    <row r="496" spans="1:9" x14ac:dyDescent="0.25">
      <c r="A496">
        <v>2018</v>
      </c>
      <c r="B496" t="s">
        <v>52</v>
      </c>
      <c r="C496" t="s">
        <v>20</v>
      </c>
      <c r="D496" t="s">
        <v>21</v>
      </c>
      <c r="E496" t="s">
        <v>22</v>
      </c>
      <c r="F496" t="s">
        <v>32</v>
      </c>
      <c r="G496" s="2">
        <v>7212</v>
      </c>
      <c r="H496" s="2">
        <v>8628</v>
      </c>
      <c r="I496" s="2">
        <v>1</v>
      </c>
    </row>
    <row r="497" spans="1:9" x14ac:dyDescent="0.25">
      <c r="A497">
        <v>2019</v>
      </c>
      <c r="B497" t="s">
        <v>51</v>
      </c>
      <c r="C497" t="s">
        <v>20</v>
      </c>
      <c r="D497" t="s">
        <v>21</v>
      </c>
      <c r="E497" t="s">
        <v>13</v>
      </c>
      <c r="F497" t="s">
        <v>14</v>
      </c>
      <c r="G497" s="2">
        <v>43621</v>
      </c>
      <c r="H497" s="2">
        <v>53008</v>
      </c>
      <c r="I497" s="2">
        <v>2</v>
      </c>
    </row>
    <row r="498" spans="1:9" x14ac:dyDescent="0.25">
      <c r="A498">
        <v>2018</v>
      </c>
      <c r="B498" t="s">
        <v>52</v>
      </c>
      <c r="C498" t="s">
        <v>18</v>
      </c>
      <c r="D498" t="s">
        <v>18</v>
      </c>
      <c r="E498" t="s">
        <v>13</v>
      </c>
      <c r="F498" t="s">
        <v>14</v>
      </c>
      <c r="G498" s="2">
        <v>60026</v>
      </c>
      <c r="H498" s="2">
        <v>76610</v>
      </c>
      <c r="I498" s="2">
        <v>3</v>
      </c>
    </row>
    <row r="499" spans="1:9" x14ac:dyDescent="0.25">
      <c r="A499">
        <v>2019</v>
      </c>
      <c r="B499" t="s">
        <v>45</v>
      </c>
      <c r="C499" t="s">
        <v>29</v>
      </c>
      <c r="D499" t="s">
        <v>36</v>
      </c>
      <c r="E499" t="s">
        <v>11</v>
      </c>
      <c r="F499" t="s">
        <v>41</v>
      </c>
      <c r="G499" s="2">
        <v>5385</v>
      </c>
      <c r="H499" s="2">
        <v>8464</v>
      </c>
      <c r="I499" s="2">
        <v>9</v>
      </c>
    </row>
    <row r="500" spans="1:9" x14ac:dyDescent="0.25">
      <c r="A500">
        <v>2019</v>
      </c>
      <c r="B500" t="s">
        <v>47</v>
      </c>
      <c r="C500" t="s">
        <v>29</v>
      </c>
      <c r="D500" t="s">
        <v>30</v>
      </c>
      <c r="E500" t="s">
        <v>11</v>
      </c>
      <c r="F500" t="s">
        <v>15</v>
      </c>
      <c r="G500" s="2">
        <v>707</v>
      </c>
      <c r="H500" s="2">
        <v>1060</v>
      </c>
      <c r="I500" s="2">
        <v>4</v>
      </c>
    </row>
    <row r="501" spans="1:9" x14ac:dyDescent="0.25">
      <c r="A501">
        <v>2019</v>
      </c>
      <c r="B501" t="s">
        <v>16</v>
      </c>
      <c r="C501" t="s">
        <v>29</v>
      </c>
      <c r="D501" t="s">
        <v>34</v>
      </c>
      <c r="E501" t="s">
        <v>13</v>
      </c>
      <c r="F501" t="s">
        <v>17</v>
      </c>
      <c r="G501" s="2">
        <v>10599</v>
      </c>
      <c r="H501" s="2">
        <v>14103</v>
      </c>
      <c r="I501" s="2">
        <v>2</v>
      </c>
    </row>
    <row r="502" spans="1:9" x14ac:dyDescent="0.25">
      <c r="A502">
        <v>2018</v>
      </c>
      <c r="B502" t="s">
        <v>47</v>
      </c>
      <c r="C502" t="s">
        <v>18</v>
      </c>
      <c r="D502" t="s">
        <v>18</v>
      </c>
      <c r="E502" t="s">
        <v>22</v>
      </c>
      <c r="F502" t="s">
        <v>23</v>
      </c>
      <c r="G502" s="2">
        <v>35178</v>
      </c>
      <c r="H502" s="2">
        <v>44836</v>
      </c>
      <c r="I502" s="2">
        <v>3</v>
      </c>
    </row>
    <row r="503" spans="1:9" x14ac:dyDescent="0.25">
      <c r="A503">
        <v>2018</v>
      </c>
      <c r="B503" t="s">
        <v>50</v>
      </c>
      <c r="C503" t="s">
        <v>20</v>
      </c>
      <c r="D503" t="s">
        <v>37</v>
      </c>
      <c r="E503" t="s">
        <v>13</v>
      </c>
      <c r="F503" t="s">
        <v>33</v>
      </c>
      <c r="G503" s="2">
        <v>77288</v>
      </c>
      <c r="H503" s="2">
        <v>94640</v>
      </c>
      <c r="I503" s="2">
        <v>6</v>
      </c>
    </row>
    <row r="504" spans="1:9" x14ac:dyDescent="0.25">
      <c r="A504">
        <v>2018</v>
      </c>
      <c r="B504" t="s">
        <v>16</v>
      </c>
      <c r="C504" t="s">
        <v>18</v>
      </c>
      <c r="D504" t="s">
        <v>18</v>
      </c>
      <c r="E504" t="s">
        <v>26</v>
      </c>
      <c r="F504" t="s">
        <v>27</v>
      </c>
      <c r="G504" s="2">
        <v>6465</v>
      </c>
      <c r="H504" s="2">
        <v>41924</v>
      </c>
      <c r="I504" s="2">
        <v>6</v>
      </c>
    </row>
    <row r="505" spans="1:9" x14ac:dyDescent="0.25">
      <c r="A505">
        <v>2018</v>
      </c>
      <c r="B505" t="s">
        <v>53</v>
      </c>
      <c r="C505" t="s">
        <v>9</v>
      </c>
      <c r="D505" t="s">
        <v>39</v>
      </c>
      <c r="E505" t="s">
        <v>11</v>
      </c>
      <c r="F505" t="s">
        <v>28</v>
      </c>
      <c r="G505" s="2">
        <v>2386</v>
      </c>
      <c r="H505" s="2">
        <v>4130</v>
      </c>
      <c r="I505" s="2">
        <v>5</v>
      </c>
    </row>
    <row r="506" spans="1:9" x14ac:dyDescent="0.25">
      <c r="A506">
        <v>2019</v>
      </c>
      <c r="B506" t="s">
        <v>52</v>
      </c>
      <c r="C506" t="s">
        <v>20</v>
      </c>
      <c r="D506" t="s">
        <v>21</v>
      </c>
      <c r="E506" t="s">
        <v>11</v>
      </c>
      <c r="F506" t="s">
        <v>28</v>
      </c>
      <c r="G506" s="2">
        <v>3107</v>
      </c>
      <c r="H506" s="2">
        <v>4660</v>
      </c>
      <c r="I506" s="2">
        <v>4</v>
      </c>
    </row>
    <row r="507" spans="1:9" x14ac:dyDescent="0.25">
      <c r="A507">
        <v>2019</v>
      </c>
      <c r="B507" t="s">
        <v>51</v>
      </c>
      <c r="C507" t="s">
        <v>18</v>
      </c>
      <c r="D507" t="s">
        <v>25</v>
      </c>
      <c r="E507" t="s">
        <v>13</v>
      </c>
      <c r="F507" t="s">
        <v>33</v>
      </c>
      <c r="G507" s="2">
        <v>39971</v>
      </c>
      <c r="H507" s="2">
        <v>45496</v>
      </c>
      <c r="I507" s="2">
        <v>3</v>
      </c>
    </row>
    <row r="508" spans="1:9" x14ac:dyDescent="0.25">
      <c r="A508">
        <v>2019</v>
      </c>
      <c r="B508" t="s">
        <v>53</v>
      </c>
      <c r="C508" t="s">
        <v>18</v>
      </c>
      <c r="D508" t="s">
        <v>25</v>
      </c>
      <c r="E508" t="s">
        <v>13</v>
      </c>
      <c r="F508" t="s">
        <v>19</v>
      </c>
      <c r="G508" s="2">
        <v>5835</v>
      </c>
      <c r="H508" s="2">
        <v>6879</v>
      </c>
      <c r="I508" s="2">
        <v>6</v>
      </c>
    </row>
    <row r="509" spans="1:9" x14ac:dyDescent="0.25">
      <c r="A509">
        <v>2019</v>
      </c>
      <c r="B509" t="s">
        <v>47</v>
      </c>
      <c r="C509" t="s">
        <v>20</v>
      </c>
      <c r="D509" t="s">
        <v>37</v>
      </c>
      <c r="E509" t="s">
        <v>13</v>
      </c>
      <c r="F509" t="s">
        <v>33</v>
      </c>
      <c r="G509" s="2">
        <v>42598</v>
      </c>
      <c r="H509" s="2">
        <v>56418</v>
      </c>
      <c r="I509" s="2">
        <v>4</v>
      </c>
    </row>
    <row r="510" spans="1:9" x14ac:dyDescent="0.25">
      <c r="A510">
        <v>2019</v>
      </c>
      <c r="B510" t="s">
        <v>46</v>
      </c>
      <c r="C510" t="s">
        <v>29</v>
      </c>
      <c r="D510" t="s">
        <v>34</v>
      </c>
      <c r="E510" t="s">
        <v>13</v>
      </c>
      <c r="F510" t="s">
        <v>14</v>
      </c>
      <c r="G510" s="2">
        <v>35229</v>
      </c>
      <c r="H510" s="2">
        <v>45219</v>
      </c>
      <c r="I510" s="2">
        <v>2</v>
      </c>
    </row>
    <row r="511" spans="1:9" x14ac:dyDescent="0.25">
      <c r="A511">
        <v>2018</v>
      </c>
      <c r="B511" t="s">
        <v>49</v>
      </c>
      <c r="C511" t="s">
        <v>18</v>
      </c>
      <c r="D511" t="s">
        <v>25</v>
      </c>
      <c r="E511" t="s">
        <v>13</v>
      </c>
      <c r="F511" t="s">
        <v>33</v>
      </c>
      <c r="G511" s="2">
        <v>91927</v>
      </c>
      <c r="H511" s="2">
        <v>111399</v>
      </c>
      <c r="I511" s="2">
        <v>6</v>
      </c>
    </row>
    <row r="512" spans="1:9" x14ac:dyDescent="0.25">
      <c r="A512">
        <v>2019</v>
      </c>
      <c r="B512" t="s">
        <v>49</v>
      </c>
      <c r="C512" t="s">
        <v>9</v>
      </c>
      <c r="D512" t="s">
        <v>39</v>
      </c>
      <c r="E512" t="s">
        <v>22</v>
      </c>
      <c r="F512" t="s">
        <v>32</v>
      </c>
      <c r="G512" s="2">
        <v>33632</v>
      </c>
      <c r="H512" s="2">
        <v>39568</v>
      </c>
      <c r="I512" s="2">
        <v>3</v>
      </c>
    </row>
    <row r="513" spans="1:9" x14ac:dyDescent="0.25">
      <c r="A513">
        <v>2018</v>
      </c>
      <c r="B513" t="s">
        <v>52</v>
      </c>
      <c r="C513" t="s">
        <v>9</v>
      </c>
      <c r="D513" t="s">
        <v>39</v>
      </c>
      <c r="E513" t="s">
        <v>13</v>
      </c>
      <c r="F513" t="s">
        <v>33</v>
      </c>
      <c r="G513" s="2">
        <v>40501</v>
      </c>
      <c r="H513" s="2">
        <v>55188</v>
      </c>
      <c r="I513" s="2">
        <v>5</v>
      </c>
    </row>
    <row r="514" spans="1:9" x14ac:dyDescent="0.25">
      <c r="A514">
        <v>2019</v>
      </c>
      <c r="B514" t="s">
        <v>47</v>
      </c>
      <c r="C514" t="s">
        <v>18</v>
      </c>
      <c r="D514" t="s">
        <v>24</v>
      </c>
      <c r="E514" t="s">
        <v>13</v>
      </c>
      <c r="F514" t="s">
        <v>33</v>
      </c>
      <c r="G514" s="2">
        <v>64432</v>
      </c>
      <c r="H514" s="2">
        <v>75996</v>
      </c>
      <c r="I514" s="2">
        <v>5</v>
      </c>
    </row>
    <row r="515" spans="1:9" x14ac:dyDescent="0.25">
      <c r="A515">
        <v>2018</v>
      </c>
      <c r="B515" t="s">
        <v>44</v>
      </c>
      <c r="C515" t="s">
        <v>18</v>
      </c>
      <c r="D515" t="s">
        <v>24</v>
      </c>
      <c r="E515" t="s">
        <v>11</v>
      </c>
      <c r="F515" t="s">
        <v>15</v>
      </c>
      <c r="G515" s="2">
        <v>1442</v>
      </c>
      <c r="H515" s="2">
        <v>2327</v>
      </c>
      <c r="I515" s="2">
        <v>7</v>
      </c>
    </row>
    <row r="516" spans="1:9" x14ac:dyDescent="0.25">
      <c r="A516">
        <v>2019</v>
      </c>
      <c r="B516" t="s">
        <v>45</v>
      </c>
      <c r="C516" t="s">
        <v>9</v>
      </c>
      <c r="D516" t="s">
        <v>12</v>
      </c>
      <c r="E516" t="s">
        <v>11</v>
      </c>
      <c r="F516" t="s">
        <v>28</v>
      </c>
      <c r="G516" s="2">
        <v>5742</v>
      </c>
      <c r="H516" s="2">
        <v>8684</v>
      </c>
      <c r="I516" s="2">
        <v>14</v>
      </c>
    </row>
    <row r="517" spans="1:9" x14ac:dyDescent="0.25">
      <c r="A517">
        <v>2019</v>
      </c>
      <c r="B517" t="s">
        <v>49</v>
      </c>
      <c r="C517" t="s">
        <v>9</v>
      </c>
      <c r="D517" t="s">
        <v>12</v>
      </c>
      <c r="E517" t="s">
        <v>13</v>
      </c>
      <c r="F517" t="s">
        <v>19</v>
      </c>
      <c r="G517" s="2">
        <v>4938</v>
      </c>
      <c r="H517" s="2">
        <v>6231</v>
      </c>
      <c r="I517" s="2">
        <v>5</v>
      </c>
    </row>
    <row r="518" spans="1:9" x14ac:dyDescent="0.25">
      <c r="A518">
        <v>2019</v>
      </c>
      <c r="B518" t="s">
        <v>48</v>
      </c>
      <c r="C518" t="s">
        <v>18</v>
      </c>
      <c r="D518" t="s">
        <v>25</v>
      </c>
      <c r="E518" t="s">
        <v>26</v>
      </c>
      <c r="F518" t="s">
        <v>31</v>
      </c>
      <c r="G518" s="2">
        <v>1779</v>
      </c>
      <c r="H518" s="2">
        <v>9457</v>
      </c>
      <c r="I518" s="2">
        <v>3</v>
      </c>
    </row>
    <row r="519" spans="1:9" x14ac:dyDescent="0.25">
      <c r="A519">
        <v>2019</v>
      </c>
      <c r="B519" t="s">
        <v>46</v>
      </c>
      <c r="C519" t="s">
        <v>29</v>
      </c>
      <c r="D519" t="s">
        <v>34</v>
      </c>
      <c r="E519" t="s">
        <v>13</v>
      </c>
      <c r="F519" t="s">
        <v>19</v>
      </c>
      <c r="G519" s="2">
        <v>2856</v>
      </c>
      <c r="H519" s="2">
        <v>3708</v>
      </c>
      <c r="I519" s="2">
        <v>4</v>
      </c>
    </row>
    <row r="520" spans="1:9" x14ac:dyDescent="0.25">
      <c r="A520">
        <v>2018</v>
      </c>
      <c r="B520" t="s">
        <v>48</v>
      </c>
      <c r="C520" t="s">
        <v>18</v>
      </c>
      <c r="D520" t="s">
        <v>25</v>
      </c>
      <c r="E520" t="s">
        <v>13</v>
      </c>
      <c r="F520" t="s">
        <v>17</v>
      </c>
      <c r="G520" s="2">
        <v>12330</v>
      </c>
      <c r="H520" s="2">
        <v>16266</v>
      </c>
      <c r="I520" s="2">
        <v>2</v>
      </c>
    </row>
    <row r="521" spans="1:9" x14ac:dyDescent="0.25">
      <c r="A521">
        <v>2019</v>
      </c>
      <c r="B521" t="s">
        <v>51</v>
      </c>
      <c r="C521" t="s">
        <v>18</v>
      </c>
      <c r="D521" t="s">
        <v>18</v>
      </c>
      <c r="E521" t="s">
        <v>13</v>
      </c>
      <c r="F521" t="s">
        <v>17</v>
      </c>
      <c r="G521" s="2">
        <v>12462</v>
      </c>
      <c r="H521" s="2">
        <v>14368</v>
      </c>
      <c r="I521" s="2">
        <v>3</v>
      </c>
    </row>
    <row r="522" spans="1:9" x14ac:dyDescent="0.25">
      <c r="A522">
        <v>2018</v>
      </c>
      <c r="B522" t="s">
        <v>50</v>
      </c>
      <c r="C522" t="s">
        <v>9</v>
      </c>
      <c r="D522" t="s">
        <v>12</v>
      </c>
      <c r="E522" t="s">
        <v>26</v>
      </c>
      <c r="F522" t="s">
        <v>27</v>
      </c>
      <c r="G522" s="2">
        <v>5077</v>
      </c>
      <c r="H522" s="2">
        <v>41619</v>
      </c>
      <c r="I522" s="2">
        <v>4</v>
      </c>
    </row>
    <row r="523" spans="1:9" x14ac:dyDescent="0.25">
      <c r="A523">
        <v>2018</v>
      </c>
      <c r="B523" t="s">
        <v>44</v>
      </c>
      <c r="C523" t="s">
        <v>29</v>
      </c>
      <c r="D523" t="s">
        <v>30</v>
      </c>
      <c r="E523" t="s">
        <v>11</v>
      </c>
      <c r="F523" t="s">
        <v>59</v>
      </c>
      <c r="G523" s="2">
        <v>7287</v>
      </c>
      <c r="H523" s="2">
        <v>12260</v>
      </c>
      <c r="I523" s="2">
        <v>18</v>
      </c>
    </row>
    <row r="524" spans="1:9" x14ac:dyDescent="0.25">
      <c r="A524">
        <v>2019</v>
      </c>
      <c r="B524" t="s">
        <v>16</v>
      </c>
      <c r="C524" t="s">
        <v>20</v>
      </c>
      <c r="D524" t="s">
        <v>21</v>
      </c>
      <c r="E524" t="s">
        <v>13</v>
      </c>
      <c r="F524" t="s">
        <v>17</v>
      </c>
      <c r="G524" s="2">
        <v>21162</v>
      </c>
      <c r="H524" s="2">
        <v>25515</v>
      </c>
      <c r="I524" s="2">
        <v>3</v>
      </c>
    </row>
    <row r="525" spans="1:9" x14ac:dyDescent="0.25">
      <c r="A525">
        <v>2019</v>
      </c>
      <c r="B525" t="s">
        <v>47</v>
      </c>
      <c r="C525" t="s">
        <v>20</v>
      </c>
      <c r="D525" t="s">
        <v>21</v>
      </c>
      <c r="E525" t="s">
        <v>11</v>
      </c>
      <c r="F525" t="s">
        <v>28</v>
      </c>
      <c r="G525" s="2">
        <v>7728</v>
      </c>
      <c r="H525" s="2">
        <v>12906</v>
      </c>
      <c r="I525" s="2">
        <v>16</v>
      </c>
    </row>
    <row r="526" spans="1:9" x14ac:dyDescent="0.25">
      <c r="A526">
        <v>2019</v>
      </c>
      <c r="B526" t="s">
        <v>52</v>
      </c>
      <c r="C526" t="s">
        <v>20</v>
      </c>
      <c r="D526" t="s">
        <v>21</v>
      </c>
      <c r="E526" t="s">
        <v>22</v>
      </c>
      <c r="F526" t="s">
        <v>35</v>
      </c>
      <c r="G526" s="2">
        <v>5568</v>
      </c>
      <c r="H526" s="2">
        <v>6630</v>
      </c>
      <c r="I526" s="2">
        <v>2</v>
      </c>
    </row>
    <row r="527" spans="1:9" x14ac:dyDescent="0.25">
      <c r="A527">
        <v>2019</v>
      </c>
      <c r="B527" t="s">
        <v>49</v>
      </c>
      <c r="C527" t="s">
        <v>29</v>
      </c>
      <c r="D527" t="s">
        <v>30</v>
      </c>
      <c r="E527" t="s">
        <v>22</v>
      </c>
      <c r="F527" t="s">
        <v>38</v>
      </c>
      <c r="G527" s="2">
        <v>30936</v>
      </c>
      <c r="H527" s="2">
        <v>38530</v>
      </c>
      <c r="I527" s="2">
        <v>2</v>
      </c>
    </row>
    <row r="528" spans="1:9" x14ac:dyDescent="0.25">
      <c r="A528">
        <v>2019</v>
      </c>
      <c r="B528" t="s">
        <v>48</v>
      </c>
      <c r="C528" t="s">
        <v>9</v>
      </c>
      <c r="D528" t="s">
        <v>12</v>
      </c>
      <c r="E528" t="s">
        <v>13</v>
      </c>
      <c r="F528" t="s">
        <v>19</v>
      </c>
      <c r="G528" s="2">
        <v>2560</v>
      </c>
      <c r="H528" s="2">
        <v>3122</v>
      </c>
      <c r="I528" s="2">
        <v>2</v>
      </c>
    </row>
    <row r="529" spans="1:9" x14ac:dyDescent="0.25">
      <c r="A529">
        <v>2019</v>
      </c>
      <c r="B529" t="s">
        <v>49</v>
      </c>
      <c r="C529" t="s">
        <v>29</v>
      </c>
      <c r="D529" t="s">
        <v>30</v>
      </c>
      <c r="E529" t="s">
        <v>13</v>
      </c>
      <c r="F529" t="s">
        <v>33</v>
      </c>
      <c r="G529" s="2">
        <v>71278</v>
      </c>
      <c r="H529" s="2">
        <v>88492</v>
      </c>
      <c r="I529" s="2">
        <v>6</v>
      </c>
    </row>
    <row r="530" spans="1:9" x14ac:dyDescent="0.25">
      <c r="A530">
        <v>2018</v>
      </c>
      <c r="B530" t="s">
        <v>46</v>
      </c>
      <c r="C530" t="s">
        <v>29</v>
      </c>
      <c r="D530" t="s">
        <v>30</v>
      </c>
      <c r="E530" t="s">
        <v>11</v>
      </c>
      <c r="F530" t="s">
        <v>41</v>
      </c>
      <c r="G530" s="2">
        <v>2109</v>
      </c>
      <c r="H530" s="2">
        <v>3456</v>
      </c>
      <c r="I530" s="2">
        <v>5</v>
      </c>
    </row>
    <row r="531" spans="1:9" x14ac:dyDescent="0.25">
      <c r="A531">
        <v>2019</v>
      </c>
      <c r="B531" t="s">
        <v>44</v>
      </c>
      <c r="C531" t="s">
        <v>18</v>
      </c>
      <c r="D531" t="s">
        <v>18</v>
      </c>
      <c r="E531" t="s">
        <v>22</v>
      </c>
      <c r="F531" t="s">
        <v>35</v>
      </c>
      <c r="G531" s="2">
        <v>5946</v>
      </c>
      <c r="H531" s="2">
        <v>7865</v>
      </c>
      <c r="I531" s="2">
        <v>4</v>
      </c>
    </row>
    <row r="532" spans="1:9" x14ac:dyDescent="0.25">
      <c r="A532">
        <v>2018</v>
      </c>
      <c r="B532" t="s">
        <v>49</v>
      </c>
      <c r="C532" t="s">
        <v>29</v>
      </c>
      <c r="D532" t="s">
        <v>34</v>
      </c>
      <c r="E532" t="s">
        <v>13</v>
      </c>
      <c r="F532" t="s">
        <v>19</v>
      </c>
      <c r="G532" s="2">
        <v>6294</v>
      </c>
      <c r="H532" s="2">
        <v>7772</v>
      </c>
      <c r="I532" s="2">
        <v>7</v>
      </c>
    </row>
    <row r="533" spans="1:9" x14ac:dyDescent="0.25">
      <c r="A533">
        <v>2018</v>
      </c>
      <c r="B533" t="s">
        <v>45</v>
      </c>
      <c r="C533" t="s">
        <v>29</v>
      </c>
      <c r="D533" t="s">
        <v>36</v>
      </c>
      <c r="E533" t="s">
        <v>11</v>
      </c>
      <c r="F533" t="s">
        <v>59</v>
      </c>
      <c r="G533" s="2">
        <v>2310</v>
      </c>
      <c r="H533" s="2">
        <v>4182</v>
      </c>
      <c r="I533" s="2">
        <v>5</v>
      </c>
    </row>
    <row r="534" spans="1:9" x14ac:dyDescent="0.25">
      <c r="A534">
        <v>2019</v>
      </c>
      <c r="B534" t="s">
        <v>45</v>
      </c>
      <c r="C534" t="s">
        <v>29</v>
      </c>
      <c r="D534" t="s">
        <v>34</v>
      </c>
      <c r="E534" t="s">
        <v>22</v>
      </c>
      <c r="F534" t="s">
        <v>32</v>
      </c>
      <c r="G534" s="2">
        <v>16802</v>
      </c>
      <c r="H534" s="2">
        <v>20488</v>
      </c>
      <c r="I534" s="2">
        <v>2</v>
      </c>
    </row>
    <row r="535" spans="1:9" x14ac:dyDescent="0.25">
      <c r="A535">
        <v>2018</v>
      </c>
      <c r="B535" t="s">
        <v>51</v>
      </c>
      <c r="C535" t="s">
        <v>29</v>
      </c>
      <c r="D535" t="s">
        <v>30</v>
      </c>
      <c r="E535" t="s">
        <v>22</v>
      </c>
      <c r="F535" t="s">
        <v>35</v>
      </c>
      <c r="G535" s="2">
        <v>2897</v>
      </c>
      <c r="H535" s="2">
        <v>3739</v>
      </c>
      <c r="I535" s="2">
        <v>3</v>
      </c>
    </row>
    <row r="536" spans="1:9" x14ac:dyDescent="0.25">
      <c r="A536">
        <v>2019</v>
      </c>
      <c r="B536" t="s">
        <v>52</v>
      </c>
      <c r="C536" t="s">
        <v>29</v>
      </c>
      <c r="D536" t="s">
        <v>34</v>
      </c>
      <c r="E536" t="s">
        <v>26</v>
      </c>
      <c r="F536" t="s">
        <v>27</v>
      </c>
      <c r="G536" s="2">
        <v>5147</v>
      </c>
      <c r="H536" s="2">
        <v>21021</v>
      </c>
      <c r="I536" s="2">
        <v>2</v>
      </c>
    </row>
    <row r="537" spans="1:9" x14ac:dyDescent="0.25">
      <c r="A537">
        <v>2018</v>
      </c>
      <c r="B537" t="s">
        <v>51</v>
      </c>
      <c r="C537" t="s">
        <v>9</v>
      </c>
      <c r="D537" t="s">
        <v>12</v>
      </c>
      <c r="E537" t="s">
        <v>22</v>
      </c>
      <c r="F537" t="s">
        <v>23</v>
      </c>
      <c r="G537" s="2">
        <v>43438</v>
      </c>
      <c r="H537" s="2">
        <v>54086</v>
      </c>
      <c r="I537" s="2">
        <v>2</v>
      </c>
    </row>
    <row r="538" spans="1:9" x14ac:dyDescent="0.25">
      <c r="A538">
        <v>2019</v>
      </c>
      <c r="B538" t="s">
        <v>45</v>
      </c>
      <c r="C538" t="s">
        <v>9</v>
      </c>
      <c r="D538" t="s">
        <v>39</v>
      </c>
      <c r="E538" t="s">
        <v>11</v>
      </c>
      <c r="F538" t="s">
        <v>41</v>
      </c>
      <c r="G538" s="2">
        <v>2792</v>
      </c>
      <c r="H538" s="2">
        <v>4698</v>
      </c>
      <c r="I538" s="2">
        <v>5</v>
      </c>
    </row>
    <row r="539" spans="1:9" x14ac:dyDescent="0.25">
      <c r="A539">
        <v>2019</v>
      </c>
      <c r="B539" t="s">
        <v>43</v>
      </c>
      <c r="C539" t="s">
        <v>18</v>
      </c>
      <c r="D539" t="s">
        <v>24</v>
      </c>
      <c r="E539" t="s">
        <v>26</v>
      </c>
      <c r="F539" t="s">
        <v>27</v>
      </c>
      <c r="G539" s="2">
        <v>6925</v>
      </c>
      <c r="H539" s="2">
        <v>37119</v>
      </c>
      <c r="I539" s="2">
        <v>4</v>
      </c>
    </row>
    <row r="540" spans="1:9" x14ac:dyDescent="0.25">
      <c r="A540">
        <v>2019</v>
      </c>
      <c r="B540" t="s">
        <v>16</v>
      </c>
      <c r="C540" t="s">
        <v>18</v>
      </c>
      <c r="D540" t="s">
        <v>25</v>
      </c>
      <c r="E540" t="s">
        <v>11</v>
      </c>
      <c r="F540" t="s">
        <v>41</v>
      </c>
      <c r="G540" s="2">
        <v>4088</v>
      </c>
      <c r="H540" s="2">
        <v>6341</v>
      </c>
      <c r="I540" s="2">
        <v>7</v>
      </c>
    </row>
    <row r="541" spans="1:9" x14ac:dyDescent="0.25">
      <c r="A541">
        <v>2018</v>
      </c>
      <c r="B541" t="s">
        <v>45</v>
      </c>
      <c r="C541" t="s">
        <v>29</v>
      </c>
      <c r="D541" t="s">
        <v>30</v>
      </c>
      <c r="E541" t="s">
        <v>22</v>
      </c>
      <c r="F541" t="s">
        <v>38</v>
      </c>
      <c r="G541" s="2">
        <v>57299</v>
      </c>
      <c r="H541" s="2">
        <v>68619</v>
      </c>
      <c r="I541" s="2">
        <v>2</v>
      </c>
    </row>
    <row r="542" spans="1:9" x14ac:dyDescent="0.25">
      <c r="A542">
        <v>2018</v>
      </c>
      <c r="B542" t="s">
        <v>53</v>
      </c>
      <c r="C542" t="s">
        <v>20</v>
      </c>
      <c r="D542" t="s">
        <v>21</v>
      </c>
      <c r="E542" t="s">
        <v>22</v>
      </c>
      <c r="F542" t="s">
        <v>32</v>
      </c>
      <c r="G542" s="2">
        <v>55740</v>
      </c>
      <c r="H542" s="2">
        <v>74201</v>
      </c>
      <c r="I542" s="2">
        <v>4</v>
      </c>
    </row>
    <row r="543" spans="1:9" x14ac:dyDescent="0.25">
      <c r="A543">
        <v>2018</v>
      </c>
      <c r="B543" t="s">
        <v>50</v>
      </c>
      <c r="C543" t="s">
        <v>20</v>
      </c>
      <c r="D543" t="s">
        <v>37</v>
      </c>
      <c r="E543" t="s">
        <v>22</v>
      </c>
      <c r="F543" t="s">
        <v>38</v>
      </c>
      <c r="G543" s="2">
        <v>37793</v>
      </c>
      <c r="H543" s="2">
        <v>47875</v>
      </c>
      <c r="I543" s="2">
        <v>2</v>
      </c>
    </row>
    <row r="544" spans="1:9" x14ac:dyDescent="0.25">
      <c r="A544">
        <v>2018</v>
      </c>
      <c r="B544" t="s">
        <v>16</v>
      </c>
      <c r="C544" t="s">
        <v>18</v>
      </c>
      <c r="D544" t="s">
        <v>24</v>
      </c>
      <c r="E544" t="s">
        <v>13</v>
      </c>
      <c r="F544" t="s">
        <v>19</v>
      </c>
      <c r="G544" s="2">
        <v>1642</v>
      </c>
      <c r="H544" s="2">
        <v>2137</v>
      </c>
      <c r="I544" s="2">
        <v>2</v>
      </c>
    </row>
    <row r="545" spans="1:9" x14ac:dyDescent="0.25">
      <c r="A545">
        <v>2019</v>
      </c>
      <c r="B545" t="s">
        <v>46</v>
      </c>
      <c r="C545" t="s">
        <v>9</v>
      </c>
      <c r="D545" t="s">
        <v>12</v>
      </c>
      <c r="E545" t="s">
        <v>13</v>
      </c>
      <c r="F545" t="s">
        <v>14</v>
      </c>
      <c r="G545" s="2">
        <v>121825</v>
      </c>
      <c r="H545" s="2">
        <v>152661</v>
      </c>
      <c r="I545" s="2">
        <v>6</v>
      </c>
    </row>
    <row r="546" spans="1:9" x14ac:dyDescent="0.25">
      <c r="A546">
        <v>2018</v>
      </c>
      <c r="B546" t="s">
        <v>44</v>
      </c>
      <c r="C546" t="s">
        <v>20</v>
      </c>
      <c r="D546" t="s">
        <v>21</v>
      </c>
      <c r="E546" t="s">
        <v>13</v>
      </c>
      <c r="F546" t="s">
        <v>17</v>
      </c>
      <c r="G546" s="2">
        <v>7925</v>
      </c>
      <c r="H546" s="2">
        <v>10191</v>
      </c>
      <c r="I546" s="2">
        <v>2</v>
      </c>
    </row>
    <row r="547" spans="1:9" x14ac:dyDescent="0.25">
      <c r="A547">
        <v>2019</v>
      </c>
      <c r="B547" t="s">
        <v>48</v>
      </c>
      <c r="C547" t="s">
        <v>20</v>
      </c>
      <c r="D547" t="s">
        <v>21</v>
      </c>
      <c r="E547" t="s">
        <v>13</v>
      </c>
      <c r="F547" t="s">
        <v>33</v>
      </c>
      <c r="G547" s="2">
        <v>34756</v>
      </c>
      <c r="H547" s="2">
        <v>42508</v>
      </c>
      <c r="I547" s="2">
        <v>3</v>
      </c>
    </row>
    <row r="548" spans="1:9" x14ac:dyDescent="0.25">
      <c r="A548">
        <v>2018</v>
      </c>
      <c r="B548" t="s">
        <v>50</v>
      </c>
      <c r="C548" t="s">
        <v>18</v>
      </c>
      <c r="D548" t="s">
        <v>18</v>
      </c>
      <c r="E548" t="s">
        <v>13</v>
      </c>
      <c r="F548" t="s">
        <v>14</v>
      </c>
      <c r="G548" s="2">
        <v>93313</v>
      </c>
      <c r="H548" s="2">
        <v>105642</v>
      </c>
      <c r="I548" s="2">
        <v>4</v>
      </c>
    </row>
    <row r="549" spans="1:9" x14ac:dyDescent="0.25">
      <c r="A549">
        <v>2018</v>
      </c>
      <c r="B549" t="s">
        <v>16</v>
      </c>
      <c r="C549" t="s">
        <v>18</v>
      </c>
      <c r="D549" t="s">
        <v>18</v>
      </c>
      <c r="E549" t="s">
        <v>13</v>
      </c>
      <c r="F549" t="s">
        <v>19</v>
      </c>
      <c r="G549" s="2">
        <v>4964</v>
      </c>
      <c r="H549" s="2">
        <v>6218</v>
      </c>
      <c r="I549" s="2">
        <v>4</v>
      </c>
    </row>
    <row r="550" spans="1:9" x14ac:dyDescent="0.25">
      <c r="A550">
        <v>2019</v>
      </c>
      <c r="B550" t="s">
        <v>52</v>
      </c>
      <c r="C550" t="s">
        <v>9</v>
      </c>
      <c r="D550" t="s">
        <v>39</v>
      </c>
      <c r="E550" t="s">
        <v>22</v>
      </c>
      <c r="F550" t="s">
        <v>23</v>
      </c>
      <c r="G550" s="2">
        <v>69505</v>
      </c>
      <c r="H550" s="2">
        <v>91224</v>
      </c>
      <c r="I550" s="2">
        <v>4</v>
      </c>
    </row>
    <row r="551" spans="1:9" x14ac:dyDescent="0.25">
      <c r="A551">
        <v>2018</v>
      </c>
      <c r="B551" t="s">
        <v>52</v>
      </c>
      <c r="C551" t="s">
        <v>9</v>
      </c>
      <c r="D551" t="s">
        <v>39</v>
      </c>
      <c r="E551" t="s">
        <v>13</v>
      </c>
      <c r="F551" t="s">
        <v>17</v>
      </c>
      <c r="G551" s="2">
        <v>33807</v>
      </c>
      <c r="H551" s="2">
        <v>42589</v>
      </c>
      <c r="I551" s="2">
        <v>6</v>
      </c>
    </row>
    <row r="552" spans="1:9" x14ac:dyDescent="0.25">
      <c r="A552">
        <v>2019</v>
      </c>
      <c r="B552" t="s">
        <v>49</v>
      </c>
      <c r="C552" t="s">
        <v>9</v>
      </c>
      <c r="D552" t="s">
        <v>39</v>
      </c>
      <c r="E552" t="s">
        <v>13</v>
      </c>
      <c r="F552" t="s">
        <v>17</v>
      </c>
      <c r="G552" s="2">
        <v>24114</v>
      </c>
      <c r="H552" s="2">
        <v>28078</v>
      </c>
      <c r="I552" s="2">
        <v>5</v>
      </c>
    </row>
    <row r="553" spans="1:9" x14ac:dyDescent="0.25">
      <c r="A553">
        <v>2019</v>
      </c>
      <c r="B553" t="s">
        <v>50</v>
      </c>
      <c r="C553" t="s">
        <v>29</v>
      </c>
      <c r="D553" t="s">
        <v>34</v>
      </c>
      <c r="E553" t="s">
        <v>22</v>
      </c>
      <c r="F553" t="s">
        <v>23</v>
      </c>
      <c r="G553" s="2">
        <v>74812</v>
      </c>
      <c r="H553" s="2">
        <v>96900</v>
      </c>
      <c r="I553" s="2">
        <v>3</v>
      </c>
    </row>
    <row r="554" spans="1:9" x14ac:dyDescent="0.25">
      <c r="A554">
        <v>2019</v>
      </c>
      <c r="B554" t="s">
        <v>16</v>
      </c>
      <c r="C554" t="s">
        <v>18</v>
      </c>
      <c r="D554" t="s">
        <v>25</v>
      </c>
      <c r="E554" t="s">
        <v>22</v>
      </c>
      <c r="F554" t="s">
        <v>23</v>
      </c>
      <c r="G554" s="2">
        <v>33295</v>
      </c>
      <c r="H554" s="2">
        <v>38820</v>
      </c>
      <c r="I554" s="2">
        <v>2</v>
      </c>
    </row>
    <row r="555" spans="1:9" x14ac:dyDescent="0.25">
      <c r="A555">
        <v>2018</v>
      </c>
      <c r="B555" t="s">
        <v>45</v>
      </c>
      <c r="C555" t="s">
        <v>20</v>
      </c>
      <c r="D555" t="s">
        <v>21</v>
      </c>
      <c r="E555" t="s">
        <v>13</v>
      </c>
      <c r="F555" t="s">
        <v>17</v>
      </c>
      <c r="G555" s="2">
        <v>26055</v>
      </c>
      <c r="H555" s="2">
        <v>34948</v>
      </c>
      <c r="I555" s="2">
        <v>5</v>
      </c>
    </row>
    <row r="556" spans="1:9" x14ac:dyDescent="0.25">
      <c r="A556">
        <v>2018</v>
      </c>
      <c r="B556" t="s">
        <v>47</v>
      </c>
      <c r="C556" t="s">
        <v>29</v>
      </c>
      <c r="D556" t="s">
        <v>30</v>
      </c>
      <c r="E556" t="s">
        <v>11</v>
      </c>
      <c r="F556" t="s">
        <v>59</v>
      </c>
      <c r="G556" s="2">
        <v>3081</v>
      </c>
      <c r="H556" s="2">
        <v>5407</v>
      </c>
      <c r="I556" s="2">
        <v>5</v>
      </c>
    </row>
    <row r="557" spans="1:9" x14ac:dyDescent="0.25">
      <c r="A557">
        <v>2018</v>
      </c>
      <c r="B557" t="s">
        <v>16</v>
      </c>
      <c r="C557" t="s">
        <v>9</v>
      </c>
      <c r="D557" t="s">
        <v>39</v>
      </c>
      <c r="E557" t="s">
        <v>22</v>
      </c>
      <c r="F557" t="s">
        <v>23</v>
      </c>
      <c r="G557" s="2">
        <v>40847</v>
      </c>
      <c r="H557" s="2">
        <v>48411</v>
      </c>
      <c r="I557" s="2">
        <v>2</v>
      </c>
    </row>
    <row r="558" spans="1:9" x14ac:dyDescent="0.25">
      <c r="A558">
        <v>2019</v>
      </c>
      <c r="B558" t="s">
        <v>53</v>
      </c>
      <c r="C558" t="s">
        <v>18</v>
      </c>
      <c r="D558" t="s">
        <v>18</v>
      </c>
      <c r="E558" t="s">
        <v>13</v>
      </c>
      <c r="F558" t="s">
        <v>19</v>
      </c>
      <c r="G558" s="2">
        <v>6353</v>
      </c>
      <c r="H558" s="2">
        <v>7492</v>
      </c>
      <c r="I558" s="2">
        <v>5</v>
      </c>
    </row>
    <row r="559" spans="1:9" x14ac:dyDescent="0.25">
      <c r="A559">
        <v>2018</v>
      </c>
      <c r="B559" t="s">
        <v>46</v>
      </c>
      <c r="C559" t="s">
        <v>18</v>
      </c>
      <c r="D559" t="s">
        <v>18</v>
      </c>
      <c r="E559" t="s">
        <v>26</v>
      </c>
      <c r="F559" t="s">
        <v>31</v>
      </c>
      <c r="G559" s="2">
        <v>1147</v>
      </c>
      <c r="H559" s="2">
        <v>6740</v>
      </c>
      <c r="I559" s="2">
        <v>3</v>
      </c>
    </row>
    <row r="560" spans="1:9" x14ac:dyDescent="0.25">
      <c r="A560">
        <v>2018</v>
      </c>
      <c r="B560" t="s">
        <v>47</v>
      </c>
      <c r="C560" t="s">
        <v>9</v>
      </c>
      <c r="D560" t="s">
        <v>12</v>
      </c>
      <c r="E560" t="s">
        <v>13</v>
      </c>
      <c r="F560" t="s">
        <v>33</v>
      </c>
      <c r="G560" s="2">
        <v>26737</v>
      </c>
      <c r="H560" s="2">
        <v>33645</v>
      </c>
      <c r="I560" s="2">
        <v>2</v>
      </c>
    </row>
    <row r="561" spans="1:9" x14ac:dyDescent="0.25">
      <c r="A561">
        <v>2019</v>
      </c>
      <c r="B561" t="s">
        <v>16</v>
      </c>
      <c r="C561" t="s">
        <v>9</v>
      </c>
      <c r="D561" t="s">
        <v>12</v>
      </c>
      <c r="E561" t="s">
        <v>11</v>
      </c>
      <c r="F561" t="s">
        <v>15</v>
      </c>
      <c r="G561" s="2">
        <v>3149</v>
      </c>
      <c r="H561" s="2">
        <v>5132</v>
      </c>
      <c r="I561" s="2">
        <v>14</v>
      </c>
    </row>
    <row r="562" spans="1:9" x14ac:dyDescent="0.25">
      <c r="A562">
        <v>2018</v>
      </c>
      <c r="B562" t="s">
        <v>47</v>
      </c>
      <c r="C562" t="s">
        <v>18</v>
      </c>
      <c r="D562" t="s">
        <v>18</v>
      </c>
      <c r="E562" t="s">
        <v>13</v>
      </c>
      <c r="F562" t="s">
        <v>33</v>
      </c>
      <c r="G562" s="2">
        <v>39015</v>
      </c>
      <c r="H562" s="2">
        <v>43424</v>
      </c>
      <c r="I562" s="2">
        <v>3</v>
      </c>
    </row>
    <row r="563" spans="1:9" x14ac:dyDescent="0.25">
      <c r="A563">
        <v>2019</v>
      </c>
      <c r="B563" t="s">
        <v>51</v>
      </c>
      <c r="C563" t="s">
        <v>9</v>
      </c>
      <c r="D563" t="s">
        <v>10</v>
      </c>
      <c r="E563" t="s">
        <v>11</v>
      </c>
      <c r="F563" t="s">
        <v>59</v>
      </c>
      <c r="G563" s="2">
        <v>2802</v>
      </c>
      <c r="H563" s="2">
        <v>4468</v>
      </c>
      <c r="I563" s="2">
        <v>6</v>
      </c>
    </row>
    <row r="564" spans="1:9" x14ac:dyDescent="0.25">
      <c r="A564">
        <v>2019</v>
      </c>
      <c r="B564" t="s">
        <v>51</v>
      </c>
      <c r="C564" t="s">
        <v>18</v>
      </c>
      <c r="D564" t="s">
        <v>18</v>
      </c>
      <c r="E564" t="s">
        <v>22</v>
      </c>
      <c r="F564" t="s">
        <v>32</v>
      </c>
      <c r="G564" s="2">
        <v>13661</v>
      </c>
      <c r="H564" s="2">
        <v>16670</v>
      </c>
      <c r="I564" s="2">
        <v>2</v>
      </c>
    </row>
    <row r="565" spans="1:9" x14ac:dyDescent="0.25">
      <c r="A565">
        <v>2018</v>
      </c>
      <c r="B565" t="s">
        <v>16</v>
      </c>
      <c r="C565" t="s">
        <v>18</v>
      </c>
      <c r="D565" t="s">
        <v>18</v>
      </c>
      <c r="E565" t="s">
        <v>13</v>
      </c>
      <c r="F565" t="s">
        <v>14</v>
      </c>
      <c r="G565" s="2">
        <v>128708</v>
      </c>
      <c r="H565" s="2">
        <v>166913</v>
      </c>
      <c r="I565" s="2">
        <v>7</v>
      </c>
    </row>
    <row r="566" spans="1:9" x14ac:dyDescent="0.25">
      <c r="A566">
        <v>2019</v>
      </c>
      <c r="B566" t="s">
        <v>49</v>
      </c>
      <c r="C566" t="s">
        <v>9</v>
      </c>
      <c r="D566" t="s">
        <v>12</v>
      </c>
      <c r="E566" t="s">
        <v>13</v>
      </c>
      <c r="F566" t="s">
        <v>17</v>
      </c>
      <c r="G566" s="2">
        <v>48137</v>
      </c>
      <c r="H566" s="2">
        <v>65442</v>
      </c>
      <c r="I566" s="2">
        <v>6</v>
      </c>
    </row>
    <row r="567" spans="1:9" x14ac:dyDescent="0.25">
      <c r="A567">
        <v>2018</v>
      </c>
      <c r="B567" t="s">
        <v>45</v>
      </c>
      <c r="C567" t="s">
        <v>9</v>
      </c>
      <c r="D567" t="s">
        <v>39</v>
      </c>
      <c r="E567" t="s">
        <v>13</v>
      </c>
      <c r="F567" t="s">
        <v>17</v>
      </c>
      <c r="G567" s="2">
        <v>13557</v>
      </c>
      <c r="H567" s="2">
        <v>16309</v>
      </c>
      <c r="I567" s="2">
        <v>2</v>
      </c>
    </row>
    <row r="568" spans="1:9" x14ac:dyDescent="0.25">
      <c r="A568">
        <v>2018</v>
      </c>
      <c r="B568" t="s">
        <v>46</v>
      </c>
      <c r="C568" t="s">
        <v>9</v>
      </c>
      <c r="D568" t="s">
        <v>12</v>
      </c>
      <c r="E568" t="s">
        <v>13</v>
      </c>
      <c r="F568" t="s">
        <v>17</v>
      </c>
      <c r="G568" s="2">
        <v>15498</v>
      </c>
      <c r="H568" s="2">
        <v>20692</v>
      </c>
      <c r="I568" s="2">
        <v>3</v>
      </c>
    </row>
    <row r="569" spans="1:9" x14ac:dyDescent="0.25">
      <c r="A569">
        <v>2018</v>
      </c>
      <c r="B569" t="s">
        <v>43</v>
      </c>
      <c r="C569" t="s">
        <v>18</v>
      </c>
      <c r="D569" t="s">
        <v>18</v>
      </c>
      <c r="E569" t="s">
        <v>13</v>
      </c>
      <c r="F569" t="s">
        <v>14</v>
      </c>
      <c r="G569" s="2">
        <v>81292</v>
      </c>
      <c r="H569" s="2">
        <v>108081</v>
      </c>
      <c r="I569" s="2">
        <v>4</v>
      </c>
    </row>
    <row r="570" spans="1:9" x14ac:dyDescent="0.25">
      <c r="A570">
        <v>2018</v>
      </c>
      <c r="B570" t="s">
        <v>46</v>
      </c>
      <c r="C570" t="s">
        <v>18</v>
      </c>
      <c r="D570" t="s">
        <v>18</v>
      </c>
      <c r="E570" t="s">
        <v>13</v>
      </c>
      <c r="F570" t="s">
        <v>14</v>
      </c>
      <c r="G570" s="2">
        <v>124252</v>
      </c>
      <c r="H570" s="2">
        <v>145476</v>
      </c>
      <c r="I570" s="2">
        <v>6</v>
      </c>
    </row>
    <row r="571" spans="1:9" x14ac:dyDescent="0.25">
      <c r="A571">
        <v>2018</v>
      </c>
      <c r="B571" t="s">
        <v>49</v>
      </c>
      <c r="C571" t="s">
        <v>18</v>
      </c>
      <c r="D571" t="s">
        <v>24</v>
      </c>
      <c r="E571" t="s">
        <v>11</v>
      </c>
      <c r="F571" t="s">
        <v>28</v>
      </c>
      <c r="G571" s="2">
        <v>5913</v>
      </c>
      <c r="H571" s="2">
        <v>10128</v>
      </c>
      <c r="I571" s="2">
        <v>13</v>
      </c>
    </row>
    <row r="572" spans="1:9" x14ac:dyDescent="0.25">
      <c r="A572">
        <v>2019</v>
      </c>
      <c r="B572" t="s">
        <v>52</v>
      </c>
      <c r="C572" t="s">
        <v>29</v>
      </c>
      <c r="D572" t="s">
        <v>34</v>
      </c>
      <c r="E572" t="s">
        <v>22</v>
      </c>
      <c r="F572" t="s">
        <v>35</v>
      </c>
      <c r="G572" s="2">
        <v>4961</v>
      </c>
      <c r="H572" s="2">
        <v>5837</v>
      </c>
      <c r="I572" s="2">
        <v>3</v>
      </c>
    </row>
    <row r="573" spans="1:9" x14ac:dyDescent="0.25">
      <c r="A573">
        <v>2019</v>
      </c>
      <c r="B573" t="s">
        <v>16</v>
      </c>
      <c r="C573" t="s">
        <v>29</v>
      </c>
      <c r="D573" t="s">
        <v>30</v>
      </c>
      <c r="E573" t="s">
        <v>22</v>
      </c>
      <c r="F573" t="s">
        <v>35</v>
      </c>
      <c r="G573" s="2">
        <v>2508</v>
      </c>
      <c r="H573" s="2">
        <v>3205</v>
      </c>
      <c r="I573" s="2">
        <v>2</v>
      </c>
    </row>
    <row r="574" spans="1:9" x14ac:dyDescent="0.25">
      <c r="A574">
        <v>2019</v>
      </c>
      <c r="B574" t="s">
        <v>47</v>
      </c>
      <c r="C574" t="s">
        <v>29</v>
      </c>
      <c r="D574" t="s">
        <v>36</v>
      </c>
      <c r="E574" t="s">
        <v>22</v>
      </c>
      <c r="F574" t="s">
        <v>23</v>
      </c>
      <c r="G574" s="2">
        <v>57049</v>
      </c>
      <c r="H574" s="2">
        <v>70832</v>
      </c>
      <c r="I574" s="2">
        <v>4</v>
      </c>
    </row>
    <row r="575" spans="1:9" x14ac:dyDescent="0.25">
      <c r="A575">
        <v>2019</v>
      </c>
      <c r="B575" t="s">
        <v>50</v>
      </c>
      <c r="C575" t="s">
        <v>20</v>
      </c>
      <c r="D575" t="s">
        <v>21</v>
      </c>
      <c r="E575" t="s">
        <v>13</v>
      </c>
      <c r="F575" t="s">
        <v>14</v>
      </c>
      <c r="G575" s="2">
        <v>43988</v>
      </c>
      <c r="H575" s="2">
        <v>54431</v>
      </c>
      <c r="I575" s="2">
        <v>2</v>
      </c>
    </row>
    <row r="576" spans="1:9" x14ac:dyDescent="0.25">
      <c r="A576">
        <v>2019</v>
      </c>
      <c r="B576" t="s">
        <v>47</v>
      </c>
      <c r="C576" t="s">
        <v>9</v>
      </c>
      <c r="D576" t="s">
        <v>39</v>
      </c>
      <c r="E576" t="s">
        <v>22</v>
      </c>
      <c r="F576" t="s">
        <v>32</v>
      </c>
      <c r="G576" s="2">
        <v>45082</v>
      </c>
      <c r="H576" s="2">
        <v>55556</v>
      </c>
      <c r="I576" s="2">
        <v>5</v>
      </c>
    </row>
    <row r="577" spans="1:9" x14ac:dyDescent="0.25">
      <c r="A577">
        <v>2018</v>
      </c>
      <c r="B577" t="s">
        <v>51</v>
      </c>
      <c r="C577" t="s">
        <v>29</v>
      </c>
      <c r="D577" t="s">
        <v>34</v>
      </c>
      <c r="E577" t="s">
        <v>22</v>
      </c>
      <c r="F577" t="s">
        <v>35</v>
      </c>
      <c r="G577" s="2">
        <v>7615</v>
      </c>
      <c r="H577" s="2">
        <v>9100</v>
      </c>
      <c r="I577" s="2">
        <v>3</v>
      </c>
    </row>
    <row r="578" spans="1:9" x14ac:dyDescent="0.25">
      <c r="A578">
        <v>2018</v>
      </c>
      <c r="B578" t="s">
        <v>51</v>
      </c>
      <c r="C578" t="s">
        <v>18</v>
      </c>
      <c r="D578" t="s">
        <v>18</v>
      </c>
      <c r="E578" t="s">
        <v>26</v>
      </c>
      <c r="F578" t="s">
        <v>31</v>
      </c>
      <c r="G578" s="2">
        <v>1073</v>
      </c>
      <c r="H578" s="2">
        <v>6742</v>
      </c>
      <c r="I578" s="2">
        <v>3</v>
      </c>
    </row>
    <row r="579" spans="1:9" x14ac:dyDescent="0.25">
      <c r="A579">
        <v>2018</v>
      </c>
      <c r="B579" t="s">
        <v>46</v>
      </c>
      <c r="C579" t="s">
        <v>9</v>
      </c>
      <c r="D579" t="s">
        <v>12</v>
      </c>
      <c r="E579" t="s">
        <v>13</v>
      </c>
      <c r="F579" t="s">
        <v>17</v>
      </c>
      <c r="G579" s="2">
        <v>24658</v>
      </c>
      <c r="H579" s="2">
        <v>33906</v>
      </c>
      <c r="I579" s="2">
        <v>4</v>
      </c>
    </row>
    <row r="580" spans="1:9" x14ac:dyDescent="0.25">
      <c r="A580">
        <v>2018</v>
      </c>
      <c r="B580" t="s">
        <v>49</v>
      </c>
      <c r="C580" t="s">
        <v>18</v>
      </c>
      <c r="D580" t="s">
        <v>18</v>
      </c>
      <c r="E580" t="s">
        <v>11</v>
      </c>
      <c r="F580" t="s">
        <v>59</v>
      </c>
      <c r="G580" s="2">
        <v>4063</v>
      </c>
      <c r="H580" s="2">
        <v>6422</v>
      </c>
      <c r="I580" s="2">
        <v>11</v>
      </c>
    </row>
    <row r="581" spans="1:9" x14ac:dyDescent="0.25">
      <c r="A581">
        <v>2019</v>
      </c>
      <c r="B581" t="s">
        <v>44</v>
      </c>
      <c r="C581" t="s">
        <v>9</v>
      </c>
      <c r="D581" t="s">
        <v>10</v>
      </c>
      <c r="E581" t="s">
        <v>13</v>
      </c>
      <c r="F581" t="s">
        <v>14</v>
      </c>
      <c r="G581" s="2">
        <v>147878</v>
      </c>
      <c r="H581" s="2">
        <v>200865</v>
      </c>
      <c r="I581" s="2">
        <v>6</v>
      </c>
    </row>
    <row r="582" spans="1:9" x14ac:dyDescent="0.25">
      <c r="A582">
        <v>2018</v>
      </c>
      <c r="B582" t="s">
        <v>50</v>
      </c>
      <c r="C582" t="s">
        <v>29</v>
      </c>
      <c r="D582" t="s">
        <v>30</v>
      </c>
      <c r="E582" t="s">
        <v>22</v>
      </c>
      <c r="F582" t="s">
        <v>23</v>
      </c>
      <c r="G582" s="2">
        <v>52492</v>
      </c>
      <c r="H582" s="2">
        <v>62183</v>
      </c>
      <c r="I582" s="2">
        <v>3</v>
      </c>
    </row>
    <row r="583" spans="1:9" x14ac:dyDescent="0.25">
      <c r="A583">
        <v>2019</v>
      </c>
      <c r="B583" t="s">
        <v>49</v>
      </c>
      <c r="C583" t="s">
        <v>18</v>
      </c>
      <c r="D583" t="s">
        <v>25</v>
      </c>
      <c r="E583" t="s">
        <v>22</v>
      </c>
      <c r="F583" t="s">
        <v>32</v>
      </c>
      <c r="G583" s="2">
        <v>30882</v>
      </c>
      <c r="H583" s="2">
        <v>35623</v>
      </c>
      <c r="I583" s="2">
        <v>3</v>
      </c>
    </row>
    <row r="584" spans="1:9" x14ac:dyDescent="0.25">
      <c r="A584">
        <v>2019</v>
      </c>
      <c r="B584" t="s">
        <v>52</v>
      </c>
      <c r="C584" t="s">
        <v>20</v>
      </c>
      <c r="D584" t="s">
        <v>21</v>
      </c>
      <c r="E584" t="s">
        <v>13</v>
      </c>
      <c r="F584" t="s">
        <v>17</v>
      </c>
      <c r="G584" s="2">
        <v>19137</v>
      </c>
      <c r="H584" s="2">
        <v>23985</v>
      </c>
      <c r="I584" s="2">
        <v>3</v>
      </c>
    </row>
    <row r="585" spans="1:9" x14ac:dyDescent="0.25">
      <c r="A585">
        <v>2018</v>
      </c>
      <c r="B585" t="s">
        <v>49</v>
      </c>
      <c r="C585" t="s">
        <v>18</v>
      </c>
      <c r="D585" t="s">
        <v>18</v>
      </c>
      <c r="E585" t="s">
        <v>22</v>
      </c>
      <c r="F585" t="s">
        <v>35</v>
      </c>
      <c r="G585" s="2">
        <v>1811</v>
      </c>
      <c r="H585" s="2">
        <v>2359</v>
      </c>
      <c r="I585" s="2">
        <v>2</v>
      </c>
    </row>
    <row r="586" spans="1:9" x14ac:dyDescent="0.25">
      <c r="A586">
        <v>2019</v>
      </c>
      <c r="B586" t="s">
        <v>53</v>
      </c>
      <c r="C586" t="s">
        <v>18</v>
      </c>
      <c r="D586" t="s">
        <v>18</v>
      </c>
      <c r="E586" t="s">
        <v>13</v>
      </c>
      <c r="F586" t="s">
        <v>17</v>
      </c>
      <c r="G586" s="2">
        <v>18735</v>
      </c>
      <c r="H586" s="2">
        <v>22177</v>
      </c>
      <c r="I586" s="2">
        <v>3</v>
      </c>
    </row>
    <row r="587" spans="1:9" x14ac:dyDescent="0.25">
      <c r="A587">
        <v>2019</v>
      </c>
      <c r="B587" t="s">
        <v>46</v>
      </c>
      <c r="C587" t="s">
        <v>20</v>
      </c>
      <c r="D587" t="s">
        <v>37</v>
      </c>
      <c r="E587" t="s">
        <v>22</v>
      </c>
      <c r="F587" t="s">
        <v>32</v>
      </c>
      <c r="G587" s="2">
        <v>9588</v>
      </c>
      <c r="H587" s="2">
        <v>11061</v>
      </c>
      <c r="I587" s="2">
        <v>1</v>
      </c>
    </row>
    <row r="588" spans="1:9" x14ac:dyDescent="0.25">
      <c r="A588">
        <v>2019</v>
      </c>
      <c r="B588" t="s">
        <v>53</v>
      </c>
      <c r="C588" t="s">
        <v>9</v>
      </c>
      <c r="D588" t="s">
        <v>39</v>
      </c>
      <c r="E588" t="s">
        <v>22</v>
      </c>
      <c r="F588" t="s">
        <v>23</v>
      </c>
      <c r="G588" s="2">
        <v>42422</v>
      </c>
      <c r="H588" s="2">
        <v>52071</v>
      </c>
      <c r="I588" s="2">
        <v>3</v>
      </c>
    </row>
    <row r="589" spans="1:9" x14ac:dyDescent="0.25">
      <c r="A589">
        <v>2019</v>
      </c>
      <c r="B589" t="s">
        <v>48</v>
      </c>
      <c r="C589" t="s">
        <v>9</v>
      </c>
      <c r="D589" t="s">
        <v>12</v>
      </c>
      <c r="E589" t="s">
        <v>22</v>
      </c>
      <c r="F589" t="s">
        <v>23</v>
      </c>
      <c r="G589" s="2">
        <v>97732</v>
      </c>
      <c r="H589" s="2">
        <v>119169</v>
      </c>
      <c r="I589" s="2">
        <v>4</v>
      </c>
    </row>
    <row r="590" spans="1:9" x14ac:dyDescent="0.25">
      <c r="A590">
        <v>2018</v>
      </c>
      <c r="B590" t="s">
        <v>45</v>
      </c>
      <c r="C590" t="s">
        <v>20</v>
      </c>
      <c r="D590" t="s">
        <v>37</v>
      </c>
      <c r="E590" t="s">
        <v>22</v>
      </c>
      <c r="F590" t="s">
        <v>38</v>
      </c>
      <c r="G590" s="2">
        <v>47229</v>
      </c>
      <c r="H590" s="2">
        <v>57275</v>
      </c>
      <c r="I590" s="2">
        <v>2</v>
      </c>
    </row>
    <row r="591" spans="1:9" x14ac:dyDescent="0.25">
      <c r="A591">
        <v>2018</v>
      </c>
      <c r="B591" t="s">
        <v>53</v>
      </c>
      <c r="C591" t="s">
        <v>29</v>
      </c>
      <c r="D591" t="s">
        <v>34</v>
      </c>
      <c r="E591" t="s">
        <v>11</v>
      </c>
      <c r="F591" t="s">
        <v>59</v>
      </c>
      <c r="G591" s="2">
        <v>6733</v>
      </c>
      <c r="H591" s="2">
        <v>10388</v>
      </c>
      <c r="I591" s="2">
        <v>13</v>
      </c>
    </row>
    <row r="592" spans="1:9" x14ac:dyDescent="0.25">
      <c r="A592">
        <v>2018</v>
      </c>
      <c r="B592" t="s">
        <v>45</v>
      </c>
      <c r="C592" t="s">
        <v>20</v>
      </c>
      <c r="D592" t="s">
        <v>21</v>
      </c>
      <c r="E592" t="s">
        <v>22</v>
      </c>
      <c r="F592" t="s">
        <v>38</v>
      </c>
      <c r="G592" s="2">
        <v>71338</v>
      </c>
      <c r="H592" s="2">
        <v>90691</v>
      </c>
      <c r="I592" s="2">
        <v>4</v>
      </c>
    </row>
    <row r="593" spans="1:9" x14ac:dyDescent="0.25">
      <c r="A593">
        <v>2019</v>
      </c>
      <c r="B593" t="s">
        <v>43</v>
      </c>
      <c r="C593" t="s">
        <v>18</v>
      </c>
      <c r="D593" t="s">
        <v>18</v>
      </c>
      <c r="E593" t="s">
        <v>13</v>
      </c>
      <c r="F593" t="s">
        <v>14</v>
      </c>
      <c r="G593" s="2">
        <v>136970</v>
      </c>
      <c r="H593" s="2">
        <v>160669</v>
      </c>
      <c r="I593" s="2">
        <v>5</v>
      </c>
    </row>
    <row r="594" spans="1:9" x14ac:dyDescent="0.25">
      <c r="A594">
        <v>2018</v>
      </c>
      <c r="B594" t="s">
        <v>47</v>
      </c>
      <c r="C594" t="s">
        <v>18</v>
      </c>
      <c r="D594" t="s">
        <v>18</v>
      </c>
      <c r="E594" t="s">
        <v>13</v>
      </c>
      <c r="F594" t="s">
        <v>14</v>
      </c>
      <c r="G594" s="2">
        <v>86171</v>
      </c>
      <c r="H594" s="2">
        <v>100060</v>
      </c>
      <c r="I594" s="2">
        <v>4</v>
      </c>
    </row>
    <row r="595" spans="1:9" x14ac:dyDescent="0.25">
      <c r="A595">
        <v>2019</v>
      </c>
      <c r="B595" t="s">
        <v>46</v>
      </c>
      <c r="C595" t="s">
        <v>29</v>
      </c>
      <c r="D595" t="s">
        <v>30</v>
      </c>
      <c r="E595" t="s">
        <v>13</v>
      </c>
      <c r="F595" t="s">
        <v>14</v>
      </c>
      <c r="G595" s="2">
        <v>155868</v>
      </c>
      <c r="H595" s="2">
        <v>203669</v>
      </c>
      <c r="I595" s="2">
        <v>7</v>
      </c>
    </row>
    <row r="596" spans="1:9" x14ac:dyDescent="0.25">
      <c r="A596">
        <v>2018</v>
      </c>
      <c r="B596" t="s">
        <v>16</v>
      </c>
      <c r="C596" t="s">
        <v>18</v>
      </c>
      <c r="D596" t="s">
        <v>25</v>
      </c>
      <c r="E596" t="s">
        <v>22</v>
      </c>
      <c r="F596" t="s">
        <v>38</v>
      </c>
      <c r="G596" s="2">
        <v>74915</v>
      </c>
      <c r="H596" s="2">
        <v>97995</v>
      </c>
      <c r="I596" s="2">
        <v>4</v>
      </c>
    </row>
    <row r="597" spans="1:9" x14ac:dyDescent="0.25">
      <c r="A597">
        <v>2018</v>
      </c>
      <c r="B597" t="s">
        <v>50</v>
      </c>
      <c r="C597" t="s">
        <v>20</v>
      </c>
      <c r="D597" t="s">
        <v>21</v>
      </c>
      <c r="E597" t="s">
        <v>11</v>
      </c>
      <c r="F597" t="s">
        <v>28</v>
      </c>
      <c r="G597" s="2">
        <v>3752</v>
      </c>
      <c r="H597" s="2">
        <v>5647</v>
      </c>
      <c r="I597" s="2">
        <v>6</v>
      </c>
    </row>
    <row r="598" spans="1:9" x14ac:dyDescent="0.25">
      <c r="A598">
        <v>2018</v>
      </c>
      <c r="B598" t="s">
        <v>44</v>
      </c>
      <c r="C598" t="s">
        <v>18</v>
      </c>
      <c r="D598" t="s">
        <v>18</v>
      </c>
      <c r="E598" t="s">
        <v>13</v>
      </c>
      <c r="F598" t="s">
        <v>19</v>
      </c>
      <c r="G598" s="2">
        <v>4078</v>
      </c>
      <c r="H598" s="2">
        <v>5136</v>
      </c>
      <c r="I598" s="2">
        <v>3</v>
      </c>
    </row>
    <row r="599" spans="1:9" x14ac:dyDescent="0.25">
      <c r="A599">
        <v>2018</v>
      </c>
      <c r="B599" t="s">
        <v>53</v>
      </c>
      <c r="C599" t="s">
        <v>18</v>
      </c>
      <c r="D599" t="s">
        <v>24</v>
      </c>
      <c r="E599" t="s">
        <v>22</v>
      </c>
      <c r="F599" t="s">
        <v>38</v>
      </c>
      <c r="G599" s="2">
        <v>64564</v>
      </c>
      <c r="H599" s="2">
        <v>76863</v>
      </c>
      <c r="I599" s="2">
        <v>3</v>
      </c>
    </row>
    <row r="600" spans="1:9" x14ac:dyDescent="0.25">
      <c r="A600">
        <v>2018</v>
      </c>
      <c r="B600" t="s">
        <v>47</v>
      </c>
      <c r="C600" t="s">
        <v>18</v>
      </c>
      <c r="D600" t="s">
        <v>18</v>
      </c>
      <c r="E600" t="s">
        <v>11</v>
      </c>
      <c r="F600" t="s">
        <v>28</v>
      </c>
      <c r="G600" s="2">
        <v>2692</v>
      </c>
      <c r="H600" s="2">
        <v>3983</v>
      </c>
      <c r="I600" s="2">
        <v>8</v>
      </c>
    </row>
    <row r="601" spans="1:9" x14ac:dyDescent="0.25">
      <c r="A601">
        <v>2019</v>
      </c>
      <c r="B601" t="s">
        <v>51</v>
      </c>
      <c r="C601" t="s">
        <v>18</v>
      </c>
      <c r="D601" t="s">
        <v>25</v>
      </c>
      <c r="E601" t="s">
        <v>13</v>
      </c>
      <c r="F601" t="s">
        <v>19</v>
      </c>
      <c r="G601" s="2">
        <v>4259</v>
      </c>
      <c r="H601" s="2">
        <v>5397</v>
      </c>
      <c r="I601" s="2">
        <v>5</v>
      </c>
    </row>
    <row r="602" spans="1:9" x14ac:dyDescent="0.25">
      <c r="A602">
        <v>2019</v>
      </c>
      <c r="B602" t="s">
        <v>50</v>
      </c>
      <c r="C602" t="s">
        <v>9</v>
      </c>
      <c r="D602" t="s">
        <v>39</v>
      </c>
      <c r="E602" t="s">
        <v>22</v>
      </c>
      <c r="F602" t="s">
        <v>32</v>
      </c>
      <c r="G602" s="2">
        <v>43356</v>
      </c>
      <c r="H602" s="2">
        <v>57051</v>
      </c>
      <c r="I602" s="2">
        <v>5</v>
      </c>
    </row>
    <row r="603" spans="1:9" x14ac:dyDescent="0.25">
      <c r="A603">
        <v>2019</v>
      </c>
      <c r="B603" t="s">
        <v>52</v>
      </c>
      <c r="C603" t="s">
        <v>9</v>
      </c>
      <c r="D603" t="s">
        <v>12</v>
      </c>
      <c r="E603" t="s">
        <v>11</v>
      </c>
      <c r="F603" t="s">
        <v>15</v>
      </c>
      <c r="G603" s="2">
        <v>1771</v>
      </c>
      <c r="H603" s="2">
        <v>3064</v>
      </c>
      <c r="I603" s="2">
        <v>8</v>
      </c>
    </row>
    <row r="604" spans="1:9" x14ac:dyDescent="0.25">
      <c r="A604">
        <v>2018</v>
      </c>
      <c r="B604" t="s">
        <v>47</v>
      </c>
      <c r="C604" t="s">
        <v>18</v>
      </c>
      <c r="D604" t="s">
        <v>18</v>
      </c>
      <c r="E604" t="s">
        <v>22</v>
      </c>
      <c r="F604" t="s">
        <v>38</v>
      </c>
      <c r="G604" s="2">
        <v>75407</v>
      </c>
      <c r="H604" s="2">
        <v>97067</v>
      </c>
      <c r="I604" s="2">
        <v>3</v>
      </c>
    </row>
    <row r="605" spans="1:9" x14ac:dyDescent="0.25">
      <c r="A605">
        <v>2019</v>
      </c>
      <c r="B605" t="s">
        <v>52</v>
      </c>
      <c r="C605" t="s">
        <v>9</v>
      </c>
      <c r="D605" t="s">
        <v>10</v>
      </c>
      <c r="E605" t="s">
        <v>26</v>
      </c>
      <c r="F605" t="s">
        <v>40</v>
      </c>
      <c r="G605" s="2">
        <v>327</v>
      </c>
      <c r="H605" s="2">
        <v>2850</v>
      </c>
      <c r="I605" s="2">
        <v>5</v>
      </c>
    </row>
    <row r="606" spans="1:9" x14ac:dyDescent="0.25">
      <c r="A606">
        <v>2019</v>
      </c>
      <c r="B606" t="s">
        <v>51</v>
      </c>
      <c r="C606" t="s">
        <v>9</v>
      </c>
      <c r="D606" t="s">
        <v>39</v>
      </c>
      <c r="E606" t="s">
        <v>22</v>
      </c>
      <c r="F606" t="s">
        <v>35</v>
      </c>
      <c r="G606" s="2">
        <v>2171</v>
      </c>
      <c r="H606" s="2">
        <v>2657</v>
      </c>
      <c r="I606" s="2">
        <v>2</v>
      </c>
    </row>
    <row r="607" spans="1:9" x14ac:dyDescent="0.25">
      <c r="A607">
        <v>2018</v>
      </c>
      <c r="B607" t="s">
        <v>51</v>
      </c>
      <c r="C607" t="s">
        <v>9</v>
      </c>
      <c r="D607" t="s">
        <v>39</v>
      </c>
      <c r="E607" t="s">
        <v>13</v>
      </c>
      <c r="F607" t="s">
        <v>33</v>
      </c>
      <c r="G607" s="2">
        <v>35049</v>
      </c>
      <c r="H607" s="2">
        <v>48185</v>
      </c>
      <c r="I607" s="2">
        <v>4</v>
      </c>
    </row>
    <row r="608" spans="1:9" x14ac:dyDescent="0.25">
      <c r="A608">
        <v>2018</v>
      </c>
      <c r="B608" t="s">
        <v>50</v>
      </c>
      <c r="C608" t="s">
        <v>29</v>
      </c>
      <c r="D608" t="s">
        <v>36</v>
      </c>
      <c r="E608" t="s">
        <v>26</v>
      </c>
      <c r="F608" t="s">
        <v>31</v>
      </c>
      <c r="G608" s="2">
        <v>1144</v>
      </c>
      <c r="H608" s="2">
        <v>5456</v>
      </c>
      <c r="I608" s="2">
        <v>3</v>
      </c>
    </row>
    <row r="609" spans="1:9" x14ac:dyDescent="0.25">
      <c r="A609">
        <v>2019</v>
      </c>
      <c r="B609" t="s">
        <v>50</v>
      </c>
      <c r="C609" t="s">
        <v>18</v>
      </c>
      <c r="D609" t="s">
        <v>24</v>
      </c>
      <c r="E609" t="s">
        <v>13</v>
      </c>
      <c r="F609" t="s">
        <v>17</v>
      </c>
      <c r="G609" s="2">
        <v>33651</v>
      </c>
      <c r="H609" s="2">
        <v>41627</v>
      </c>
      <c r="I609" s="2">
        <v>5</v>
      </c>
    </row>
    <row r="610" spans="1:9" x14ac:dyDescent="0.25">
      <c r="A610">
        <v>2018</v>
      </c>
      <c r="B610" t="s">
        <v>52</v>
      </c>
      <c r="C610" t="s">
        <v>29</v>
      </c>
      <c r="D610" t="s">
        <v>34</v>
      </c>
      <c r="E610" t="s">
        <v>13</v>
      </c>
      <c r="F610" t="s">
        <v>19</v>
      </c>
      <c r="G610" s="2">
        <v>7673</v>
      </c>
      <c r="H610" s="2">
        <v>10480</v>
      </c>
      <c r="I610" s="2">
        <v>6</v>
      </c>
    </row>
    <row r="611" spans="1:9" x14ac:dyDescent="0.25">
      <c r="A611">
        <v>2019</v>
      </c>
      <c r="B611" t="s">
        <v>48</v>
      </c>
      <c r="C611" t="s">
        <v>9</v>
      </c>
      <c r="D611" t="s">
        <v>10</v>
      </c>
      <c r="E611" t="s">
        <v>26</v>
      </c>
      <c r="F611" t="s">
        <v>31</v>
      </c>
      <c r="G611" s="2">
        <v>2132</v>
      </c>
      <c r="H611" s="2">
        <v>10953</v>
      </c>
      <c r="I611" s="2">
        <v>5</v>
      </c>
    </row>
    <row r="612" spans="1:9" x14ac:dyDescent="0.25">
      <c r="A612">
        <v>2018</v>
      </c>
      <c r="B612" t="s">
        <v>53</v>
      </c>
      <c r="C612" t="s">
        <v>18</v>
      </c>
      <c r="D612" t="s">
        <v>18</v>
      </c>
      <c r="E612" t="s">
        <v>22</v>
      </c>
      <c r="F612" t="s">
        <v>23</v>
      </c>
      <c r="G612" s="2">
        <v>84926</v>
      </c>
      <c r="H612" s="2">
        <v>102921</v>
      </c>
      <c r="I612" s="2">
        <v>4</v>
      </c>
    </row>
    <row r="613" spans="1:9" x14ac:dyDescent="0.25">
      <c r="A613">
        <v>2019</v>
      </c>
      <c r="B613" t="s">
        <v>52</v>
      </c>
      <c r="C613" t="s">
        <v>29</v>
      </c>
      <c r="D613" t="s">
        <v>36</v>
      </c>
      <c r="E613" t="s">
        <v>13</v>
      </c>
      <c r="F613" t="s">
        <v>19</v>
      </c>
      <c r="G613" s="2">
        <v>3894</v>
      </c>
      <c r="H613" s="2">
        <v>4963</v>
      </c>
      <c r="I613" s="2">
        <v>4</v>
      </c>
    </row>
    <row r="614" spans="1:9" x14ac:dyDescent="0.25">
      <c r="A614">
        <v>2018</v>
      </c>
      <c r="B614" t="s">
        <v>53</v>
      </c>
      <c r="C614" t="s">
        <v>29</v>
      </c>
      <c r="D614" t="s">
        <v>34</v>
      </c>
      <c r="E614" t="s">
        <v>22</v>
      </c>
      <c r="F614" t="s">
        <v>38</v>
      </c>
      <c r="G614" s="2">
        <v>74069</v>
      </c>
      <c r="H614" s="2">
        <v>91963</v>
      </c>
      <c r="I614" s="2">
        <v>5</v>
      </c>
    </row>
    <row r="615" spans="1:9" x14ac:dyDescent="0.25">
      <c r="A615">
        <v>2019</v>
      </c>
      <c r="B615" t="s">
        <v>51</v>
      </c>
      <c r="C615" t="s">
        <v>20</v>
      </c>
      <c r="D615" t="s">
        <v>21</v>
      </c>
      <c r="E615" t="s">
        <v>13</v>
      </c>
      <c r="F615" t="s">
        <v>33</v>
      </c>
      <c r="G615" s="2">
        <v>39974</v>
      </c>
      <c r="H615" s="2">
        <v>48887</v>
      </c>
      <c r="I615" s="2">
        <v>3</v>
      </c>
    </row>
    <row r="616" spans="1:9" x14ac:dyDescent="0.25">
      <c r="A616">
        <v>2019</v>
      </c>
      <c r="B616" t="s">
        <v>43</v>
      </c>
      <c r="C616" t="s">
        <v>29</v>
      </c>
      <c r="D616" t="s">
        <v>36</v>
      </c>
      <c r="E616" t="s">
        <v>13</v>
      </c>
      <c r="F616" t="s">
        <v>17</v>
      </c>
      <c r="G616" s="2">
        <v>24630</v>
      </c>
      <c r="H616" s="2">
        <v>31020</v>
      </c>
      <c r="I616" s="2">
        <v>4</v>
      </c>
    </row>
    <row r="617" spans="1:9" x14ac:dyDescent="0.25">
      <c r="A617">
        <v>2018</v>
      </c>
      <c r="B617" t="s">
        <v>50</v>
      </c>
      <c r="C617" t="s">
        <v>29</v>
      </c>
      <c r="D617" t="s">
        <v>36</v>
      </c>
      <c r="E617" t="s">
        <v>26</v>
      </c>
      <c r="F617" t="s">
        <v>27</v>
      </c>
      <c r="G617" s="2">
        <v>5708</v>
      </c>
      <c r="H617" s="2">
        <v>39819</v>
      </c>
      <c r="I617" s="2">
        <v>7</v>
      </c>
    </row>
    <row r="618" spans="1:9" x14ac:dyDescent="0.25">
      <c r="A618">
        <v>2018</v>
      </c>
      <c r="B618" t="s">
        <v>47</v>
      </c>
      <c r="C618" t="s">
        <v>29</v>
      </c>
      <c r="D618" t="s">
        <v>34</v>
      </c>
      <c r="E618" t="s">
        <v>22</v>
      </c>
      <c r="F618" t="s">
        <v>23</v>
      </c>
      <c r="G618" s="2">
        <v>68667</v>
      </c>
      <c r="H618" s="2">
        <v>78506</v>
      </c>
      <c r="I618" s="2">
        <v>3</v>
      </c>
    </row>
    <row r="619" spans="1:9" x14ac:dyDescent="0.25">
      <c r="A619">
        <v>2018</v>
      </c>
      <c r="B619" t="s">
        <v>53</v>
      </c>
      <c r="C619" t="s">
        <v>18</v>
      </c>
      <c r="D619" t="s">
        <v>25</v>
      </c>
      <c r="E619" t="s">
        <v>22</v>
      </c>
      <c r="F619" t="s">
        <v>23</v>
      </c>
      <c r="G619" s="2">
        <v>48353</v>
      </c>
      <c r="H619" s="2">
        <v>62874</v>
      </c>
      <c r="I619" s="2">
        <v>3</v>
      </c>
    </row>
    <row r="620" spans="1:9" x14ac:dyDescent="0.25">
      <c r="A620">
        <v>2019</v>
      </c>
      <c r="B620" t="s">
        <v>49</v>
      </c>
      <c r="C620" t="s">
        <v>29</v>
      </c>
      <c r="D620" t="s">
        <v>36</v>
      </c>
      <c r="E620" t="s">
        <v>22</v>
      </c>
      <c r="F620" t="s">
        <v>32</v>
      </c>
      <c r="G620" s="2">
        <v>9893</v>
      </c>
      <c r="H620" s="2">
        <v>13182</v>
      </c>
      <c r="I620" s="2">
        <v>2</v>
      </c>
    </row>
    <row r="621" spans="1:9" x14ac:dyDescent="0.25">
      <c r="A621">
        <v>2019</v>
      </c>
      <c r="B621" t="s">
        <v>48</v>
      </c>
      <c r="C621" t="s">
        <v>20</v>
      </c>
      <c r="D621" t="s">
        <v>21</v>
      </c>
      <c r="E621" t="s">
        <v>26</v>
      </c>
      <c r="F621" t="s">
        <v>40</v>
      </c>
      <c r="G621" s="2">
        <v>464</v>
      </c>
      <c r="H621" s="2">
        <v>3422</v>
      </c>
      <c r="I621" s="2">
        <v>7</v>
      </c>
    </row>
    <row r="622" spans="1:9" x14ac:dyDescent="0.25">
      <c r="A622">
        <v>2018</v>
      </c>
      <c r="B622" t="s">
        <v>43</v>
      </c>
      <c r="C622" t="s">
        <v>18</v>
      </c>
      <c r="D622" t="s">
        <v>25</v>
      </c>
      <c r="E622" t="s">
        <v>26</v>
      </c>
      <c r="F622" t="s">
        <v>27</v>
      </c>
      <c r="G622" s="2">
        <v>4478</v>
      </c>
      <c r="H622" s="2">
        <v>30929</v>
      </c>
      <c r="I622" s="2">
        <v>4</v>
      </c>
    </row>
    <row r="623" spans="1:9" x14ac:dyDescent="0.25">
      <c r="A623">
        <v>2018</v>
      </c>
      <c r="B623" t="s">
        <v>52</v>
      </c>
      <c r="C623" t="s">
        <v>9</v>
      </c>
      <c r="D623" t="s">
        <v>12</v>
      </c>
      <c r="E623" t="s">
        <v>26</v>
      </c>
      <c r="F623" t="s">
        <v>31</v>
      </c>
      <c r="G623" s="2">
        <v>2237</v>
      </c>
      <c r="H623" s="2">
        <v>9074</v>
      </c>
      <c r="I623" s="2">
        <v>5</v>
      </c>
    </row>
    <row r="624" spans="1:9" x14ac:dyDescent="0.25">
      <c r="A624">
        <v>2018</v>
      </c>
      <c r="B624" t="s">
        <v>53</v>
      </c>
      <c r="C624" t="s">
        <v>20</v>
      </c>
      <c r="D624" t="s">
        <v>21</v>
      </c>
      <c r="E624" t="s">
        <v>13</v>
      </c>
      <c r="F624" t="s">
        <v>33</v>
      </c>
      <c r="G624" s="2">
        <v>28196</v>
      </c>
      <c r="H624" s="2">
        <v>35459</v>
      </c>
      <c r="I624" s="2">
        <v>3</v>
      </c>
    </row>
    <row r="625" spans="1:9" x14ac:dyDescent="0.25">
      <c r="A625">
        <v>2019</v>
      </c>
      <c r="B625" t="s">
        <v>43</v>
      </c>
      <c r="C625" t="s">
        <v>29</v>
      </c>
      <c r="D625" t="s">
        <v>36</v>
      </c>
      <c r="E625" t="s">
        <v>11</v>
      </c>
      <c r="F625" t="s">
        <v>41</v>
      </c>
      <c r="G625" s="2">
        <v>7757</v>
      </c>
      <c r="H625" s="2">
        <v>12665</v>
      </c>
      <c r="I625" s="2">
        <v>15</v>
      </c>
    </row>
    <row r="626" spans="1:9" x14ac:dyDescent="0.25">
      <c r="A626">
        <v>2018</v>
      </c>
      <c r="B626" t="s">
        <v>43</v>
      </c>
      <c r="C626" t="s">
        <v>18</v>
      </c>
      <c r="D626" t="s">
        <v>24</v>
      </c>
      <c r="E626" t="s">
        <v>13</v>
      </c>
      <c r="F626" t="s">
        <v>14</v>
      </c>
      <c r="G626" s="2">
        <v>65853</v>
      </c>
      <c r="H626" s="2">
        <v>75077</v>
      </c>
      <c r="I626" s="2">
        <v>3</v>
      </c>
    </row>
    <row r="627" spans="1:9" x14ac:dyDescent="0.25">
      <c r="A627">
        <v>2019</v>
      </c>
      <c r="B627" t="s">
        <v>49</v>
      </c>
      <c r="C627" t="s">
        <v>9</v>
      </c>
      <c r="D627" t="s">
        <v>12</v>
      </c>
      <c r="E627" t="s">
        <v>13</v>
      </c>
      <c r="F627" t="s">
        <v>14</v>
      </c>
      <c r="G627" s="2">
        <v>64743</v>
      </c>
      <c r="H627" s="2">
        <v>77776</v>
      </c>
      <c r="I627" s="2">
        <v>3</v>
      </c>
    </row>
    <row r="628" spans="1:9" x14ac:dyDescent="0.25">
      <c r="A628">
        <v>2019</v>
      </c>
      <c r="B628" t="s">
        <v>46</v>
      </c>
      <c r="C628" t="s">
        <v>18</v>
      </c>
      <c r="D628" t="s">
        <v>25</v>
      </c>
      <c r="E628" t="s">
        <v>11</v>
      </c>
      <c r="F628" t="s">
        <v>15</v>
      </c>
      <c r="G628" s="2">
        <v>1228</v>
      </c>
      <c r="H628" s="2">
        <v>2025</v>
      </c>
      <c r="I628" s="2">
        <v>7</v>
      </c>
    </row>
    <row r="629" spans="1:9" x14ac:dyDescent="0.25">
      <c r="A629">
        <v>2018</v>
      </c>
      <c r="B629" t="s">
        <v>46</v>
      </c>
      <c r="C629" t="s">
        <v>20</v>
      </c>
      <c r="D629" t="s">
        <v>21</v>
      </c>
      <c r="E629" t="s">
        <v>26</v>
      </c>
      <c r="F629" t="s">
        <v>40</v>
      </c>
      <c r="G629" s="2">
        <v>1145</v>
      </c>
      <c r="H629" s="2">
        <v>5312</v>
      </c>
      <c r="I629" s="2">
        <v>6</v>
      </c>
    </row>
    <row r="630" spans="1:9" x14ac:dyDescent="0.25">
      <c r="A630">
        <v>2019</v>
      </c>
      <c r="B630" t="s">
        <v>44</v>
      </c>
      <c r="C630" t="s">
        <v>20</v>
      </c>
      <c r="D630" t="s">
        <v>21</v>
      </c>
      <c r="E630" t="s">
        <v>22</v>
      </c>
      <c r="F630" t="s">
        <v>32</v>
      </c>
      <c r="G630" s="2">
        <v>17329</v>
      </c>
      <c r="H630" s="2">
        <v>22865</v>
      </c>
      <c r="I630" s="2">
        <v>3</v>
      </c>
    </row>
    <row r="631" spans="1:9" x14ac:dyDescent="0.25">
      <c r="A631">
        <v>2019</v>
      </c>
      <c r="B631" t="s">
        <v>53</v>
      </c>
      <c r="C631" t="s">
        <v>9</v>
      </c>
      <c r="D631" t="s">
        <v>12</v>
      </c>
      <c r="E631" t="s">
        <v>22</v>
      </c>
      <c r="F631" t="s">
        <v>35</v>
      </c>
      <c r="G631" s="2">
        <v>11922</v>
      </c>
      <c r="H631" s="2">
        <v>14741</v>
      </c>
      <c r="I631" s="2">
        <v>5</v>
      </c>
    </row>
    <row r="632" spans="1:9" x14ac:dyDescent="0.25">
      <c r="A632">
        <v>2019</v>
      </c>
      <c r="B632" t="s">
        <v>45</v>
      </c>
      <c r="C632" t="s">
        <v>20</v>
      </c>
      <c r="D632" t="s">
        <v>21</v>
      </c>
      <c r="E632" t="s">
        <v>13</v>
      </c>
      <c r="F632" t="s">
        <v>33</v>
      </c>
      <c r="G632" s="2">
        <v>62606</v>
      </c>
      <c r="H632" s="2">
        <v>83498</v>
      </c>
      <c r="I632" s="2">
        <v>6</v>
      </c>
    </row>
    <row r="633" spans="1:9" x14ac:dyDescent="0.25">
      <c r="A633">
        <v>2019</v>
      </c>
      <c r="B633" t="s">
        <v>44</v>
      </c>
      <c r="C633" t="s">
        <v>18</v>
      </c>
      <c r="D633" t="s">
        <v>18</v>
      </c>
      <c r="E633" t="s">
        <v>13</v>
      </c>
      <c r="F633" t="s">
        <v>14</v>
      </c>
      <c r="G633" s="2">
        <v>140104</v>
      </c>
      <c r="H633" s="2">
        <v>193997</v>
      </c>
      <c r="I633" s="2">
        <v>5</v>
      </c>
    </row>
    <row r="634" spans="1:9" x14ac:dyDescent="0.25">
      <c r="A634">
        <v>2018</v>
      </c>
      <c r="B634" t="s">
        <v>52</v>
      </c>
      <c r="C634" t="s">
        <v>29</v>
      </c>
      <c r="D634" t="s">
        <v>30</v>
      </c>
      <c r="E634" t="s">
        <v>22</v>
      </c>
      <c r="F634" t="s">
        <v>23</v>
      </c>
      <c r="G634" s="2">
        <v>54428</v>
      </c>
      <c r="H634" s="2">
        <v>70136</v>
      </c>
      <c r="I634" s="2">
        <v>5</v>
      </c>
    </row>
    <row r="635" spans="1:9" x14ac:dyDescent="0.25">
      <c r="A635">
        <v>2019</v>
      </c>
      <c r="B635" t="s">
        <v>45</v>
      </c>
      <c r="C635" t="s">
        <v>18</v>
      </c>
      <c r="D635" t="s">
        <v>25</v>
      </c>
      <c r="E635" t="s">
        <v>22</v>
      </c>
      <c r="F635" t="s">
        <v>23</v>
      </c>
      <c r="G635" s="2">
        <v>48375</v>
      </c>
      <c r="H635" s="2">
        <v>55187</v>
      </c>
      <c r="I635" s="2">
        <v>2</v>
      </c>
    </row>
    <row r="636" spans="1:9" x14ac:dyDescent="0.25">
      <c r="A636">
        <v>2019</v>
      </c>
      <c r="B636" t="s">
        <v>49</v>
      </c>
      <c r="C636" t="s">
        <v>18</v>
      </c>
      <c r="D636" t="s">
        <v>24</v>
      </c>
      <c r="E636" t="s">
        <v>22</v>
      </c>
      <c r="F636" t="s">
        <v>32</v>
      </c>
      <c r="G636" s="2">
        <v>32067</v>
      </c>
      <c r="H636" s="2">
        <v>38055</v>
      </c>
      <c r="I636" s="2">
        <v>3</v>
      </c>
    </row>
    <row r="637" spans="1:9" x14ac:dyDescent="0.25">
      <c r="A637">
        <v>2019</v>
      </c>
      <c r="B637" t="s">
        <v>16</v>
      </c>
      <c r="C637" t="s">
        <v>29</v>
      </c>
      <c r="D637" t="s">
        <v>30</v>
      </c>
      <c r="E637" t="s">
        <v>13</v>
      </c>
      <c r="F637" t="s">
        <v>14</v>
      </c>
      <c r="G637" s="2">
        <v>39615</v>
      </c>
      <c r="H637" s="2">
        <v>49862</v>
      </c>
      <c r="I637" s="2">
        <v>2</v>
      </c>
    </row>
    <row r="638" spans="1:9" x14ac:dyDescent="0.25">
      <c r="A638">
        <v>2019</v>
      </c>
      <c r="B638" t="s">
        <v>46</v>
      </c>
      <c r="C638" t="s">
        <v>20</v>
      </c>
      <c r="D638" t="s">
        <v>21</v>
      </c>
      <c r="E638" t="s">
        <v>11</v>
      </c>
      <c r="F638" t="s">
        <v>41</v>
      </c>
      <c r="G638" s="2">
        <v>2428</v>
      </c>
      <c r="H638" s="2">
        <v>3662</v>
      </c>
      <c r="I638" s="2">
        <v>5</v>
      </c>
    </row>
    <row r="639" spans="1:9" x14ac:dyDescent="0.25">
      <c r="A639">
        <v>2019</v>
      </c>
      <c r="B639" t="s">
        <v>50</v>
      </c>
      <c r="C639" t="s">
        <v>18</v>
      </c>
      <c r="D639" t="s">
        <v>25</v>
      </c>
      <c r="E639" t="s">
        <v>13</v>
      </c>
      <c r="F639" t="s">
        <v>14</v>
      </c>
      <c r="G639" s="2">
        <v>48447</v>
      </c>
      <c r="H639" s="2">
        <v>66776</v>
      </c>
      <c r="I639" s="2">
        <v>2</v>
      </c>
    </row>
    <row r="640" spans="1:9" x14ac:dyDescent="0.25">
      <c r="A640">
        <v>2019</v>
      </c>
      <c r="B640" t="s">
        <v>48</v>
      </c>
      <c r="C640" t="s">
        <v>29</v>
      </c>
      <c r="D640" t="s">
        <v>36</v>
      </c>
      <c r="E640" t="s">
        <v>22</v>
      </c>
      <c r="F640" t="s">
        <v>35</v>
      </c>
      <c r="G640" s="2">
        <v>2050</v>
      </c>
      <c r="H640" s="2">
        <v>2482</v>
      </c>
      <c r="I640" s="2">
        <v>2</v>
      </c>
    </row>
    <row r="641" spans="1:9" x14ac:dyDescent="0.25">
      <c r="A641">
        <v>2018</v>
      </c>
      <c r="B641" t="s">
        <v>46</v>
      </c>
      <c r="C641" t="s">
        <v>9</v>
      </c>
      <c r="D641" t="s">
        <v>12</v>
      </c>
      <c r="E641" t="s">
        <v>13</v>
      </c>
      <c r="F641" t="s">
        <v>33</v>
      </c>
      <c r="G641" s="2">
        <v>57404</v>
      </c>
      <c r="H641" s="2">
        <v>73933</v>
      </c>
      <c r="I641" s="2">
        <v>5</v>
      </c>
    </row>
    <row r="642" spans="1:9" x14ac:dyDescent="0.25">
      <c r="A642">
        <v>2019</v>
      </c>
      <c r="B642" t="s">
        <v>45</v>
      </c>
      <c r="C642" t="s">
        <v>18</v>
      </c>
      <c r="D642" t="s">
        <v>18</v>
      </c>
      <c r="E642" t="s">
        <v>22</v>
      </c>
      <c r="F642" t="s">
        <v>38</v>
      </c>
      <c r="G642" s="2">
        <v>91929</v>
      </c>
      <c r="H642" s="2">
        <v>116318</v>
      </c>
      <c r="I642" s="2">
        <v>3</v>
      </c>
    </row>
    <row r="643" spans="1:9" x14ac:dyDescent="0.25">
      <c r="A643">
        <v>2018</v>
      </c>
      <c r="B643" t="s">
        <v>50</v>
      </c>
      <c r="C643" t="s">
        <v>9</v>
      </c>
      <c r="D643" t="s">
        <v>39</v>
      </c>
      <c r="E643" t="s">
        <v>13</v>
      </c>
      <c r="F643" t="s">
        <v>14</v>
      </c>
      <c r="G643" s="2">
        <v>100490</v>
      </c>
      <c r="H643" s="2">
        <v>112449</v>
      </c>
      <c r="I643" s="2">
        <v>5</v>
      </c>
    </row>
    <row r="644" spans="1:9" x14ac:dyDescent="0.25">
      <c r="A644">
        <v>2019</v>
      </c>
      <c r="B644" t="s">
        <v>53</v>
      </c>
      <c r="C644" t="s">
        <v>9</v>
      </c>
      <c r="D644" t="s">
        <v>10</v>
      </c>
      <c r="E644" t="s">
        <v>11</v>
      </c>
      <c r="F644" t="s">
        <v>28</v>
      </c>
      <c r="G644" s="2">
        <v>1709</v>
      </c>
      <c r="H644" s="2">
        <v>2881</v>
      </c>
      <c r="I644" s="2">
        <v>4</v>
      </c>
    </row>
    <row r="645" spans="1:9" x14ac:dyDescent="0.25">
      <c r="A645">
        <v>2019</v>
      </c>
      <c r="B645" t="s">
        <v>45</v>
      </c>
      <c r="C645" t="s">
        <v>18</v>
      </c>
      <c r="D645" t="s">
        <v>25</v>
      </c>
      <c r="E645" t="s">
        <v>22</v>
      </c>
      <c r="F645" t="s">
        <v>32</v>
      </c>
      <c r="G645" s="2">
        <v>25057</v>
      </c>
      <c r="H645" s="2">
        <v>29693</v>
      </c>
      <c r="I645" s="2">
        <v>4</v>
      </c>
    </row>
    <row r="646" spans="1:9" x14ac:dyDescent="0.25">
      <c r="A646">
        <v>2019</v>
      </c>
      <c r="B646" t="s">
        <v>44</v>
      </c>
      <c r="C646" t="s">
        <v>29</v>
      </c>
      <c r="D646" t="s">
        <v>34</v>
      </c>
      <c r="E646" t="s">
        <v>22</v>
      </c>
      <c r="F646" t="s">
        <v>38</v>
      </c>
      <c r="G646" s="2">
        <v>58536</v>
      </c>
      <c r="H646" s="2">
        <v>74928</v>
      </c>
      <c r="I646" s="2">
        <v>4</v>
      </c>
    </row>
    <row r="647" spans="1:9" x14ac:dyDescent="0.25">
      <c r="A647">
        <v>2018</v>
      </c>
      <c r="B647" t="s">
        <v>47</v>
      </c>
      <c r="C647" t="s">
        <v>18</v>
      </c>
      <c r="D647" t="s">
        <v>18</v>
      </c>
      <c r="E647" t="s">
        <v>13</v>
      </c>
      <c r="F647" t="s">
        <v>33</v>
      </c>
      <c r="G647" s="2">
        <v>63936</v>
      </c>
      <c r="H647" s="2">
        <v>76044</v>
      </c>
      <c r="I647" s="2">
        <v>5</v>
      </c>
    </row>
    <row r="648" spans="1:9" x14ac:dyDescent="0.25">
      <c r="A648">
        <v>2018</v>
      </c>
      <c r="B648" t="s">
        <v>16</v>
      </c>
      <c r="C648" t="s">
        <v>29</v>
      </c>
      <c r="D648" t="s">
        <v>36</v>
      </c>
      <c r="E648" t="s">
        <v>13</v>
      </c>
      <c r="F648" t="s">
        <v>33</v>
      </c>
      <c r="G648" s="2">
        <v>54112</v>
      </c>
      <c r="H648" s="2">
        <v>65404</v>
      </c>
      <c r="I648" s="2">
        <v>5</v>
      </c>
    </row>
    <row r="649" spans="1:9" x14ac:dyDescent="0.25">
      <c r="A649">
        <v>2018</v>
      </c>
      <c r="B649" t="s">
        <v>51</v>
      </c>
      <c r="C649" t="s">
        <v>18</v>
      </c>
      <c r="D649" t="s">
        <v>18</v>
      </c>
      <c r="E649" t="s">
        <v>11</v>
      </c>
      <c r="F649" t="s">
        <v>15</v>
      </c>
      <c r="G649" s="2">
        <v>1241</v>
      </c>
      <c r="H649" s="2">
        <v>2128</v>
      </c>
      <c r="I649" s="2">
        <v>8</v>
      </c>
    </row>
    <row r="650" spans="1:9" x14ac:dyDescent="0.25">
      <c r="A650">
        <v>2018</v>
      </c>
      <c r="B650" t="s">
        <v>48</v>
      </c>
      <c r="C650" t="s">
        <v>18</v>
      </c>
      <c r="D650" t="s">
        <v>25</v>
      </c>
      <c r="E650" t="s">
        <v>22</v>
      </c>
      <c r="F650" t="s">
        <v>23</v>
      </c>
      <c r="G650" s="2">
        <v>39294</v>
      </c>
      <c r="H650" s="2">
        <v>48045</v>
      </c>
      <c r="I650" s="2">
        <v>2</v>
      </c>
    </row>
    <row r="651" spans="1:9" x14ac:dyDescent="0.25">
      <c r="A651">
        <v>2018</v>
      </c>
      <c r="B651" t="s">
        <v>53</v>
      </c>
      <c r="C651" t="s">
        <v>20</v>
      </c>
      <c r="D651" t="s">
        <v>21</v>
      </c>
      <c r="E651" t="s">
        <v>13</v>
      </c>
      <c r="F651" t="s">
        <v>19</v>
      </c>
      <c r="G651" s="2">
        <v>3489</v>
      </c>
      <c r="H651" s="2">
        <v>4357</v>
      </c>
      <c r="I651" s="2">
        <v>5</v>
      </c>
    </row>
    <row r="652" spans="1:9" x14ac:dyDescent="0.25">
      <c r="A652">
        <v>2019</v>
      </c>
      <c r="B652" t="s">
        <v>43</v>
      </c>
      <c r="C652" t="s">
        <v>9</v>
      </c>
      <c r="D652" t="s">
        <v>39</v>
      </c>
      <c r="E652" t="s">
        <v>11</v>
      </c>
      <c r="F652" t="s">
        <v>59</v>
      </c>
      <c r="G652" s="2">
        <v>6096</v>
      </c>
      <c r="H652" s="2">
        <v>8744</v>
      </c>
      <c r="I652" s="2">
        <v>11</v>
      </c>
    </row>
    <row r="653" spans="1:9" x14ac:dyDescent="0.25">
      <c r="A653">
        <v>2018</v>
      </c>
      <c r="B653" t="s">
        <v>49</v>
      </c>
      <c r="C653" t="s">
        <v>18</v>
      </c>
      <c r="D653" t="s">
        <v>18</v>
      </c>
      <c r="E653" t="s">
        <v>11</v>
      </c>
      <c r="F653" t="s">
        <v>28</v>
      </c>
      <c r="G653" s="2">
        <v>7647</v>
      </c>
      <c r="H653" s="2">
        <v>12795</v>
      </c>
      <c r="I653" s="2">
        <v>12</v>
      </c>
    </row>
    <row r="654" spans="1:9" x14ac:dyDescent="0.25">
      <c r="A654">
        <v>2018</v>
      </c>
      <c r="B654" t="s">
        <v>52</v>
      </c>
      <c r="C654" t="s">
        <v>29</v>
      </c>
      <c r="D654" t="s">
        <v>36</v>
      </c>
      <c r="E654" t="s">
        <v>11</v>
      </c>
      <c r="F654" t="s">
        <v>15</v>
      </c>
      <c r="G654" s="2">
        <v>2409</v>
      </c>
      <c r="H654" s="2">
        <v>4119</v>
      </c>
      <c r="I654" s="2">
        <v>11</v>
      </c>
    </row>
    <row r="655" spans="1:9" x14ac:dyDescent="0.25">
      <c r="A655">
        <v>2019</v>
      </c>
      <c r="B655" t="s">
        <v>53</v>
      </c>
      <c r="C655" t="s">
        <v>18</v>
      </c>
      <c r="D655" t="s">
        <v>18</v>
      </c>
      <c r="E655" t="s">
        <v>22</v>
      </c>
      <c r="F655" t="s">
        <v>35</v>
      </c>
      <c r="G655" s="2">
        <v>7205</v>
      </c>
      <c r="H655" s="2">
        <v>8945</v>
      </c>
      <c r="I655" s="2">
        <v>3</v>
      </c>
    </row>
    <row r="656" spans="1:9" x14ac:dyDescent="0.25">
      <c r="A656">
        <v>2018</v>
      </c>
      <c r="B656" t="s">
        <v>52</v>
      </c>
      <c r="C656" t="s">
        <v>18</v>
      </c>
      <c r="D656" t="s">
        <v>24</v>
      </c>
      <c r="E656" t="s">
        <v>22</v>
      </c>
      <c r="F656" t="s">
        <v>32</v>
      </c>
      <c r="G656" s="2">
        <v>19559</v>
      </c>
      <c r="H656" s="2">
        <v>23891</v>
      </c>
      <c r="I656" s="2">
        <v>2</v>
      </c>
    </row>
    <row r="657" spans="1:9" x14ac:dyDescent="0.25">
      <c r="A657">
        <v>2018</v>
      </c>
      <c r="B657" t="s">
        <v>16</v>
      </c>
      <c r="C657" t="s">
        <v>29</v>
      </c>
      <c r="D657" t="s">
        <v>34</v>
      </c>
      <c r="E657" t="s">
        <v>11</v>
      </c>
      <c r="F657" t="s">
        <v>59</v>
      </c>
      <c r="G657" s="2">
        <v>4037</v>
      </c>
      <c r="H657" s="2">
        <v>7046</v>
      </c>
      <c r="I657" s="2">
        <v>7</v>
      </c>
    </row>
    <row r="658" spans="1:9" x14ac:dyDescent="0.25">
      <c r="A658">
        <v>2018</v>
      </c>
      <c r="B658" t="s">
        <v>53</v>
      </c>
      <c r="C658" t="s">
        <v>18</v>
      </c>
      <c r="D658" t="s">
        <v>24</v>
      </c>
      <c r="E658" t="s">
        <v>13</v>
      </c>
      <c r="F658" t="s">
        <v>19</v>
      </c>
      <c r="G658" s="2">
        <v>4346</v>
      </c>
      <c r="H658" s="2">
        <v>5119</v>
      </c>
      <c r="I658" s="2">
        <v>6</v>
      </c>
    </row>
    <row r="659" spans="1:9" x14ac:dyDescent="0.25">
      <c r="A659">
        <v>2018</v>
      </c>
      <c r="B659" t="s">
        <v>50</v>
      </c>
      <c r="C659" t="s">
        <v>18</v>
      </c>
      <c r="D659" t="s">
        <v>18</v>
      </c>
      <c r="E659" t="s">
        <v>22</v>
      </c>
      <c r="F659" t="s">
        <v>35</v>
      </c>
      <c r="G659" s="2">
        <v>4150</v>
      </c>
      <c r="H659" s="2">
        <v>4761</v>
      </c>
      <c r="I659" s="2">
        <v>3</v>
      </c>
    </row>
    <row r="660" spans="1:9" x14ac:dyDescent="0.25">
      <c r="A660">
        <v>2019</v>
      </c>
      <c r="B660" t="s">
        <v>53</v>
      </c>
      <c r="C660" t="s">
        <v>18</v>
      </c>
      <c r="D660" t="s">
        <v>25</v>
      </c>
      <c r="E660" t="s">
        <v>13</v>
      </c>
      <c r="F660" t="s">
        <v>17</v>
      </c>
      <c r="G660" s="2">
        <v>36536</v>
      </c>
      <c r="H660" s="2">
        <v>42593</v>
      </c>
      <c r="I660" s="2">
        <v>6</v>
      </c>
    </row>
    <row r="661" spans="1:9" x14ac:dyDescent="0.25">
      <c r="A661">
        <v>2019</v>
      </c>
      <c r="B661" t="s">
        <v>46</v>
      </c>
      <c r="C661" t="s">
        <v>29</v>
      </c>
      <c r="D661" t="s">
        <v>30</v>
      </c>
      <c r="E661" t="s">
        <v>11</v>
      </c>
      <c r="F661" t="s">
        <v>15</v>
      </c>
      <c r="G661" s="2">
        <v>1170</v>
      </c>
      <c r="H661" s="2">
        <v>1802</v>
      </c>
      <c r="I661" s="2">
        <v>9</v>
      </c>
    </row>
    <row r="662" spans="1:9" x14ac:dyDescent="0.25">
      <c r="A662">
        <v>2019</v>
      </c>
      <c r="B662" t="s">
        <v>16</v>
      </c>
      <c r="C662" t="s">
        <v>9</v>
      </c>
      <c r="D662" t="s">
        <v>39</v>
      </c>
      <c r="E662" t="s">
        <v>13</v>
      </c>
      <c r="F662" t="s">
        <v>19</v>
      </c>
      <c r="G662" s="2">
        <v>4088</v>
      </c>
      <c r="H662" s="2">
        <v>5264</v>
      </c>
      <c r="I662" s="2">
        <v>4</v>
      </c>
    </row>
    <row r="663" spans="1:9" x14ac:dyDescent="0.25">
      <c r="A663">
        <v>2018</v>
      </c>
      <c r="B663" t="s">
        <v>47</v>
      </c>
      <c r="C663" t="s">
        <v>20</v>
      </c>
      <c r="D663" t="s">
        <v>37</v>
      </c>
      <c r="E663" t="s">
        <v>13</v>
      </c>
      <c r="F663" t="s">
        <v>33</v>
      </c>
      <c r="G663" s="2">
        <v>100806</v>
      </c>
      <c r="H663" s="2">
        <v>127092</v>
      </c>
      <c r="I663" s="2">
        <v>7</v>
      </c>
    </row>
    <row r="664" spans="1:9" x14ac:dyDescent="0.25">
      <c r="A664">
        <v>2018</v>
      </c>
      <c r="B664" t="s">
        <v>50</v>
      </c>
      <c r="C664" t="s">
        <v>20</v>
      </c>
      <c r="D664" t="s">
        <v>21</v>
      </c>
      <c r="E664" t="s">
        <v>22</v>
      </c>
      <c r="F664" t="s">
        <v>35</v>
      </c>
      <c r="G664" s="2">
        <v>4315</v>
      </c>
      <c r="H664" s="2">
        <v>5057</v>
      </c>
      <c r="I664" s="2">
        <v>2</v>
      </c>
    </row>
    <row r="665" spans="1:9" x14ac:dyDescent="0.25">
      <c r="A665">
        <v>2018</v>
      </c>
      <c r="B665" t="s">
        <v>52</v>
      </c>
      <c r="C665" t="s">
        <v>20</v>
      </c>
      <c r="D665" t="s">
        <v>37</v>
      </c>
      <c r="E665" t="s">
        <v>11</v>
      </c>
      <c r="F665" t="s">
        <v>59</v>
      </c>
      <c r="G665" s="2">
        <v>6899</v>
      </c>
      <c r="H665" s="2">
        <v>11825</v>
      </c>
      <c r="I665" s="2">
        <v>18</v>
      </c>
    </row>
    <row r="666" spans="1:9" x14ac:dyDescent="0.25">
      <c r="A666">
        <v>2018</v>
      </c>
      <c r="B666" t="s">
        <v>43</v>
      </c>
      <c r="C666" t="s">
        <v>18</v>
      </c>
      <c r="D666" t="s">
        <v>18</v>
      </c>
      <c r="E666" t="s">
        <v>22</v>
      </c>
      <c r="F666" t="s">
        <v>35</v>
      </c>
      <c r="G666" s="2">
        <v>2958</v>
      </c>
      <c r="H666" s="2">
        <v>3817</v>
      </c>
      <c r="I666" s="2">
        <v>2</v>
      </c>
    </row>
    <row r="667" spans="1:9" x14ac:dyDescent="0.25">
      <c r="A667">
        <v>2018</v>
      </c>
      <c r="B667" t="s">
        <v>48</v>
      </c>
      <c r="C667" t="s">
        <v>9</v>
      </c>
      <c r="D667" t="s">
        <v>12</v>
      </c>
      <c r="E667" t="s">
        <v>11</v>
      </c>
      <c r="F667" t="s">
        <v>41</v>
      </c>
      <c r="G667" s="2">
        <v>1960</v>
      </c>
      <c r="H667" s="2">
        <v>2899</v>
      </c>
      <c r="I667" s="2">
        <v>5</v>
      </c>
    </row>
    <row r="668" spans="1:9" x14ac:dyDescent="0.25">
      <c r="A668">
        <v>2019</v>
      </c>
      <c r="B668" t="s">
        <v>49</v>
      </c>
      <c r="C668" t="s">
        <v>18</v>
      </c>
      <c r="D668" t="s">
        <v>18</v>
      </c>
      <c r="E668" t="s">
        <v>26</v>
      </c>
      <c r="F668" t="s">
        <v>31</v>
      </c>
      <c r="G668" s="2">
        <v>4006</v>
      </c>
      <c r="H668" s="2">
        <v>16907</v>
      </c>
      <c r="I668" s="2">
        <v>9</v>
      </c>
    </row>
    <row r="669" spans="1:9" x14ac:dyDescent="0.25">
      <c r="A669">
        <v>2019</v>
      </c>
      <c r="B669" t="s">
        <v>53</v>
      </c>
      <c r="C669" t="s">
        <v>18</v>
      </c>
      <c r="D669" t="s">
        <v>25</v>
      </c>
      <c r="E669" t="s">
        <v>22</v>
      </c>
      <c r="F669" t="s">
        <v>38</v>
      </c>
      <c r="G669" s="2">
        <v>54843</v>
      </c>
      <c r="H669" s="2">
        <v>69835</v>
      </c>
      <c r="I669" s="2">
        <v>2</v>
      </c>
    </row>
    <row r="670" spans="1:9" x14ac:dyDescent="0.25">
      <c r="A670">
        <v>2018</v>
      </c>
      <c r="B670" t="s">
        <v>44</v>
      </c>
      <c r="C670" t="s">
        <v>18</v>
      </c>
      <c r="D670" t="s">
        <v>18</v>
      </c>
      <c r="E670" t="s">
        <v>13</v>
      </c>
      <c r="F670" t="s">
        <v>14</v>
      </c>
      <c r="G670" s="2">
        <v>74966</v>
      </c>
      <c r="H670" s="2">
        <v>97273</v>
      </c>
      <c r="I670" s="2">
        <v>3</v>
      </c>
    </row>
    <row r="671" spans="1:9" x14ac:dyDescent="0.25">
      <c r="A671">
        <v>2018</v>
      </c>
      <c r="B671" t="s">
        <v>51</v>
      </c>
      <c r="C671" t="s">
        <v>18</v>
      </c>
      <c r="D671" t="s">
        <v>18</v>
      </c>
      <c r="E671" t="s">
        <v>13</v>
      </c>
      <c r="F671" t="s">
        <v>14</v>
      </c>
      <c r="G671" s="2">
        <v>129599</v>
      </c>
      <c r="H671" s="2">
        <v>148672</v>
      </c>
      <c r="I671" s="2">
        <v>5</v>
      </c>
    </row>
    <row r="672" spans="1:9" x14ac:dyDescent="0.25">
      <c r="A672">
        <v>2018</v>
      </c>
      <c r="B672" t="s">
        <v>49</v>
      </c>
      <c r="C672" t="s">
        <v>18</v>
      </c>
      <c r="D672" t="s">
        <v>18</v>
      </c>
      <c r="E672" t="s">
        <v>22</v>
      </c>
      <c r="F672" t="s">
        <v>23</v>
      </c>
      <c r="G672" s="2">
        <v>18974</v>
      </c>
      <c r="H672" s="2">
        <v>21958</v>
      </c>
      <c r="I672" s="2">
        <v>1</v>
      </c>
    </row>
    <row r="673" spans="1:9" x14ac:dyDescent="0.25">
      <c r="A673">
        <v>2019</v>
      </c>
      <c r="B673" t="s">
        <v>50</v>
      </c>
      <c r="C673" t="s">
        <v>18</v>
      </c>
      <c r="D673" t="s">
        <v>18</v>
      </c>
      <c r="E673" t="s">
        <v>13</v>
      </c>
      <c r="F673" t="s">
        <v>14</v>
      </c>
      <c r="G673" s="2">
        <v>135309</v>
      </c>
      <c r="H673" s="2">
        <v>155635</v>
      </c>
      <c r="I673" s="2">
        <v>5</v>
      </c>
    </row>
    <row r="674" spans="1:9" x14ac:dyDescent="0.25">
      <c r="A674">
        <v>2019</v>
      </c>
      <c r="B674" t="s">
        <v>51</v>
      </c>
      <c r="C674" t="s">
        <v>18</v>
      </c>
      <c r="D674" t="s">
        <v>25</v>
      </c>
      <c r="E674" t="s">
        <v>13</v>
      </c>
      <c r="F674" t="s">
        <v>17</v>
      </c>
      <c r="G674" s="2">
        <v>47900</v>
      </c>
      <c r="H674" s="2">
        <v>59106</v>
      </c>
      <c r="I674" s="2">
        <v>5</v>
      </c>
    </row>
    <row r="675" spans="1:9" x14ac:dyDescent="0.25">
      <c r="A675">
        <v>2018</v>
      </c>
      <c r="B675" t="s">
        <v>47</v>
      </c>
      <c r="C675" t="s">
        <v>18</v>
      </c>
      <c r="D675" t="s">
        <v>24</v>
      </c>
      <c r="E675" t="s">
        <v>13</v>
      </c>
      <c r="F675" t="s">
        <v>19</v>
      </c>
      <c r="G675" s="2">
        <v>7250</v>
      </c>
      <c r="H675" s="2">
        <v>9199</v>
      </c>
      <c r="I675" s="2">
        <v>5</v>
      </c>
    </row>
    <row r="676" spans="1:9" x14ac:dyDescent="0.25">
      <c r="A676">
        <v>2019</v>
      </c>
      <c r="B676" t="s">
        <v>53</v>
      </c>
      <c r="C676" t="s">
        <v>9</v>
      </c>
      <c r="D676" t="s">
        <v>39</v>
      </c>
      <c r="E676" t="s">
        <v>22</v>
      </c>
      <c r="F676" t="s">
        <v>32</v>
      </c>
      <c r="G676" s="2">
        <v>8658</v>
      </c>
      <c r="H676" s="2">
        <v>11068</v>
      </c>
      <c r="I676" s="2">
        <v>1</v>
      </c>
    </row>
    <row r="677" spans="1:9" x14ac:dyDescent="0.25">
      <c r="A677">
        <v>2018</v>
      </c>
      <c r="B677" t="s">
        <v>51</v>
      </c>
      <c r="C677" t="s">
        <v>9</v>
      </c>
      <c r="D677" t="s">
        <v>12</v>
      </c>
      <c r="E677" t="s">
        <v>22</v>
      </c>
      <c r="F677" t="s">
        <v>35</v>
      </c>
      <c r="G677" s="2">
        <v>4642</v>
      </c>
      <c r="H677" s="2">
        <v>5595</v>
      </c>
      <c r="I677" s="2">
        <v>3</v>
      </c>
    </row>
    <row r="678" spans="1:9" x14ac:dyDescent="0.25">
      <c r="A678">
        <v>2019</v>
      </c>
      <c r="B678" t="s">
        <v>46</v>
      </c>
      <c r="C678" t="s">
        <v>18</v>
      </c>
      <c r="D678" t="s">
        <v>25</v>
      </c>
      <c r="E678" t="s">
        <v>22</v>
      </c>
      <c r="F678" t="s">
        <v>38</v>
      </c>
      <c r="G678" s="2">
        <v>52323</v>
      </c>
      <c r="H678" s="2">
        <v>61415</v>
      </c>
      <c r="I678" s="2">
        <v>3</v>
      </c>
    </row>
    <row r="679" spans="1:9" x14ac:dyDescent="0.25">
      <c r="A679">
        <v>2018</v>
      </c>
      <c r="B679" t="s">
        <v>43</v>
      </c>
      <c r="C679" t="s">
        <v>18</v>
      </c>
      <c r="D679" t="s">
        <v>25</v>
      </c>
      <c r="E679" t="s">
        <v>26</v>
      </c>
      <c r="F679" t="s">
        <v>31</v>
      </c>
      <c r="G679" s="2">
        <v>2318</v>
      </c>
      <c r="H679" s="2">
        <v>11291</v>
      </c>
      <c r="I679" s="2">
        <v>4</v>
      </c>
    </row>
    <row r="680" spans="1:9" x14ac:dyDescent="0.25">
      <c r="A680">
        <v>2018</v>
      </c>
      <c r="B680" t="s">
        <v>53</v>
      </c>
      <c r="C680" t="s">
        <v>29</v>
      </c>
      <c r="D680" t="s">
        <v>30</v>
      </c>
      <c r="E680" t="s">
        <v>13</v>
      </c>
      <c r="F680" t="s">
        <v>19</v>
      </c>
      <c r="G680" s="2">
        <v>3953</v>
      </c>
      <c r="H680" s="2">
        <v>4719</v>
      </c>
      <c r="I680" s="2">
        <v>5</v>
      </c>
    </row>
    <row r="681" spans="1:9" x14ac:dyDescent="0.25">
      <c r="A681">
        <v>2018</v>
      </c>
      <c r="B681" t="s">
        <v>45</v>
      </c>
      <c r="C681" t="s">
        <v>9</v>
      </c>
      <c r="D681" t="s">
        <v>39</v>
      </c>
      <c r="E681" t="s">
        <v>13</v>
      </c>
      <c r="F681" t="s">
        <v>17</v>
      </c>
      <c r="G681" s="2">
        <v>50052</v>
      </c>
      <c r="H681" s="2">
        <v>61823</v>
      </c>
      <c r="I681" s="2">
        <v>6</v>
      </c>
    </row>
    <row r="682" spans="1:9" x14ac:dyDescent="0.25">
      <c r="A682">
        <v>2019</v>
      </c>
      <c r="B682" t="s">
        <v>52</v>
      </c>
      <c r="C682" t="s">
        <v>20</v>
      </c>
      <c r="D682" t="s">
        <v>21</v>
      </c>
      <c r="E682" t="s">
        <v>11</v>
      </c>
      <c r="F682" t="s">
        <v>28</v>
      </c>
      <c r="G682" s="2">
        <v>11847</v>
      </c>
      <c r="H682" s="2">
        <v>17350</v>
      </c>
      <c r="I682" s="2">
        <v>16</v>
      </c>
    </row>
    <row r="683" spans="1:9" x14ac:dyDescent="0.25">
      <c r="A683">
        <v>2019</v>
      </c>
      <c r="B683" t="s">
        <v>51</v>
      </c>
      <c r="C683" t="s">
        <v>29</v>
      </c>
      <c r="D683" t="s">
        <v>36</v>
      </c>
      <c r="E683" t="s">
        <v>13</v>
      </c>
      <c r="F683" t="s">
        <v>14</v>
      </c>
      <c r="G683" s="2">
        <v>97940</v>
      </c>
      <c r="H683" s="2">
        <v>113531</v>
      </c>
      <c r="I683" s="2">
        <v>5</v>
      </c>
    </row>
    <row r="684" spans="1:9" x14ac:dyDescent="0.25">
      <c r="A684">
        <v>2019</v>
      </c>
      <c r="B684" t="s">
        <v>53</v>
      </c>
      <c r="C684" t="s">
        <v>20</v>
      </c>
      <c r="D684" t="s">
        <v>21</v>
      </c>
      <c r="E684" t="s">
        <v>13</v>
      </c>
      <c r="F684" t="s">
        <v>19</v>
      </c>
      <c r="G684" s="2">
        <v>4993</v>
      </c>
      <c r="H684" s="2">
        <v>5577</v>
      </c>
      <c r="I684" s="2">
        <v>4</v>
      </c>
    </row>
    <row r="685" spans="1:9" x14ac:dyDescent="0.25">
      <c r="A685">
        <v>2019</v>
      </c>
      <c r="B685" t="s">
        <v>44</v>
      </c>
      <c r="C685" t="s">
        <v>18</v>
      </c>
      <c r="D685" t="s">
        <v>25</v>
      </c>
      <c r="E685" t="s">
        <v>26</v>
      </c>
      <c r="F685" t="s">
        <v>31</v>
      </c>
      <c r="G685" s="2">
        <v>3063</v>
      </c>
      <c r="H685" s="2">
        <v>18324</v>
      </c>
      <c r="I685" s="2">
        <v>5</v>
      </c>
    </row>
    <row r="686" spans="1:9" x14ac:dyDescent="0.25">
      <c r="A686">
        <v>2018</v>
      </c>
      <c r="B686" t="s">
        <v>49</v>
      </c>
      <c r="C686" t="s">
        <v>29</v>
      </c>
      <c r="D686" t="s">
        <v>30</v>
      </c>
      <c r="E686" t="s">
        <v>22</v>
      </c>
      <c r="F686" t="s">
        <v>38</v>
      </c>
      <c r="G686" s="2">
        <v>78696</v>
      </c>
      <c r="H686" s="2">
        <v>103165</v>
      </c>
      <c r="I686" s="2">
        <v>3</v>
      </c>
    </row>
    <row r="687" spans="1:9" x14ac:dyDescent="0.25">
      <c r="A687">
        <v>2018</v>
      </c>
      <c r="B687" t="s">
        <v>49</v>
      </c>
      <c r="C687" t="s">
        <v>18</v>
      </c>
      <c r="D687" t="s">
        <v>25</v>
      </c>
      <c r="E687" t="s">
        <v>13</v>
      </c>
      <c r="F687" t="s">
        <v>14</v>
      </c>
      <c r="G687" s="2">
        <v>121152</v>
      </c>
      <c r="H687" s="2">
        <v>144519</v>
      </c>
      <c r="I687" s="2">
        <v>4</v>
      </c>
    </row>
    <row r="688" spans="1:9" x14ac:dyDescent="0.25">
      <c r="A688">
        <v>2018</v>
      </c>
      <c r="B688" t="s">
        <v>50</v>
      </c>
      <c r="C688" t="s">
        <v>18</v>
      </c>
      <c r="D688" t="s">
        <v>24</v>
      </c>
      <c r="E688" t="s">
        <v>13</v>
      </c>
      <c r="F688" t="s">
        <v>17</v>
      </c>
      <c r="G688" s="2">
        <v>13569</v>
      </c>
      <c r="H688" s="2">
        <v>17089</v>
      </c>
      <c r="I688" s="2">
        <v>3</v>
      </c>
    </row>
    <row r="689" spans="1:9" x14ac:dyDescent="0.25">
      <c r="A689">
        <v>2019</v>
      </c>
      <c r="B689" t="s">
        <v>47</v>
      </c>
      <c r="C689" t="s">
        <v>9</v>
      </c>
      <c r="D689" t="s">
        <v>10</v>
      </c>
      <c r="E689" t="s">
        <v>13</v>
      </c>
      <c r="F689" t="s">
        <v>17</v>
      </c>
      <c r="G689" s="2">
        <v>31181</v>
      </c>
      <c r="H689" s="2">
        <v>37977</v>
      </c>
      <c r="I689" s="2">
        <v>4</v>
      </c>
    </row>
    <row r="690" spans="1:9" x14ac:dyDescent="0.25">
      <c r="A690">
        <v>2018</v>
      </c>
      <c r="B690" t="s">
        <v>52</v>
      </c>
      <c r="C690" t="s">
        <v>18</v>
      </c>
      <c r="D690" t="s">
        <v>18</v>
      </c>
      <c r="E690" t="s">
        <v>26</v>
      </c>
      <c r="F690" t="s">
        <v>31</v>
      </c>
      <c r="G690" s="2">
        <v>946</v>
      </c>
      <c r="H690" s="2">
        <v>7894</v>
      </c>
      <c r="I690" s="2">
        <v>2</v>
      </c>
    </row>
    <row r="691" spans="1:9" x14ac:dyDescent="0.25">
      <c r="A691">
        <v>2019</v>
      </c>
      <c r="B691" t="s">
        <v>52</v>
      </c>
      <c r="C691" t="s">
        <v>18</v>
      </c>
      <c r="D691" t="s">
        <v>25</v>
      </c>
      <c r="E691" t="s">
        <v>22</v>
      </c>
      <c r="F691" t="s">
        <v>38</v>
      </c>
      <c r="G691" s="2">
        <v>56812</v>
      </c>
      <c r="H691" s="2">
        <v>75450</v>
      </c>
      <c r="I691" s="2">
        <v>3</v>
      </c>
    </row>
    <row r="692" spans="1:9" x14ac:dyDescent="0.25">
      <c r="A692">
        <v>2018</v>
      </c>
      <c r="B692" t="s">
        <v>52</v>
      </c>
      <c r="C692" t="s">
        <v>18</v>
      </c>
      <c r="D692" t="s">
        <v>18</v>
      </c>
      <c r="E692" t="s">
        <v>13</v>
      </c>
      <c r="F692" t="s">
        <v>17</v>
      </c>
      <c r="G692" s="2">
        <v>15522</v>
      </c>
      <c r="H692" s="2">
        <v>18965</v>
      </c>
      <c r="I692" s="2">
        <v>3</v>
      </c>
    </row>
    <row r="693" spans="1:9" x14ac:dyDescent="0.25">
      <c r="A693">
        <v>2018</v>
      </c>
      <c r="B693" t="s">
        <v>47</v>
      </c>
      <c r="C693" t="s">
        <v>18</v>
      </c>
      <c r="D693" t="s">
        <v>25</v>
      </c>
      <c r="E693" t="s">
        <v>13</v>
      </c>
      <c r="F693" t="s">
        <v>14</v>
      </c>
      <c r="G693" s="2">
        <v>123566</v>
      </c>
      <c r="H693" s="2">
        <v>171393</v>
      </c>
      <c r="I693" s="2">
        <v>7</v>
      </c>
    </row>
    <row r="694" spans="1:9" x14ac:dyDescent="0.25">
      <c r="A694">
        <v>2018</v>
      </c>
      <c r="B694" t="s">
        <v>47</v>
      </c>
      <c r="C694" t="s">
        <v>29</v>
      </c>
      <c r="D694" t="s">
        <v>30</v>
      </c>
      <c r="E694" t="s">
        <v>22</v>
      </c>
      <c r="F694" t="s">
        <v>23</v>
      </c>
      <c r="G694" s="2">
        <v>24490</v>
      </c>
      <c r="H694" s="2">
        <v>31729</v>
      </c>
      <c r="I694" s="2">
        <v>2</v>
      </c>
    </row>
    <row r="695" spans="1:9" x14ac:dyDescent="0.25">
      <c r="A695">
        <v>2019</v>
      </c>
      <c r="B695" t="s">
        <v>49</v>
      </c>
      <c r="C695" t="s">
        <v>9</v>
      </c>
      <c r="D695" t="s">
        <v>39</v>
      </c>
      <c r="E695" t="s">
        <v>26</v>
      </c>
      <c r="F695" t="s">
        <v>27</v>
      </c>
      <c r="G695" s="2">
        <v>1391</v>
      </c>
      <c r="H695" s="2">
        <v>13207</v>
      </c>
      <c r="I695" s="2">
        <v>2</v>
      </c>
    </row>
    <row r="696" spans="1:9" x14ac:dyDescent="0.25">
      <c r="A696">
        <v>2018</v>
      </c>
      <c r="B696" t="s">
        <v>46</v>
      </c>
      <c r="C696" t="s">
        <v>29</v>
      </c>
      <c r="D696" t="s">
        <v>34</v>
      </c>
      <c r="E696" t="s">
        <v>11</v>
      </c>
      <c r="F696" t="s">
        <v>59</v>
      </c>
      <c r="G696" s="2">
        <v>9773</v>
      </c>
      <c r="H696" s="2">
        <v>15079</v>
      </c>
      <c r="I696" s="2">
        <v>14</v>
      </c>
    </row>
    <row r="697" spans="1:9" x14ac:dyDescent="0.25">
      <c r="A697">
        <v>2019</v>
      </c>
      <c r="B697" t="s">
        <v>44</v>
      </c>
      <c r="C697" t="s">
        <v>20</v>
      </c>
      <c r="D697" t="s">
        <v>21</v>
      </c>
      <c r="E697" t="s">
        <v>22</v>
      </c>
      <c r="F697" t="s">
        <v>38</v>
      </c>
      <c r="G697" s="2">
        <v>61638</v>
      </c>
      <c r="H697" s="2">
        <v>71918</v>
      </c>
      <c r="I697" s="2">
        <v>3</v>
      </c>
    </row>
    <row r="698" spans="1:9" x14ac:dyDescent="0.25">
      <c r="A698">
        <v>2018</v>
      </c>
      <c r="B698" t="s">
        <v>44</v>
      </c>
      <c r="C698" t="s">
        <v>18</v>
      </c>
      <c r="D698" t="s">
        <v>18</v>
      </c>
      <c r="E698" t="s">
        <v>22</v>
      </c>
      <c r="F698" t="s">
        <v>38</v>
      </c>
      <c r="G698" s="2">
        <v>53991</v>
      </c>
      <c r="H698" s="2">
        <v>64017</v>
      </c>
      <c r="I698" s="2">
        <v>2</v>
      </c>
    </row>
    <row r="699" spans="1:9" x14ac:dyDescent="0.25">
      <c r="A699">
        <v>2018</v>
      </c>
      <c r="B699" t="s">
        <v>43</v>
      </c>
      <c r="C699" t="s">
        <v>9</v>
      </c>
      <c r="D699" t="s">
        <v>12</v>
      </c>
      <c r="E699" t="s">
        <v>22</v>
      </c>
      <c r="F699" t="s">
        <v>38</v>
      </c>
      <c r="G699" s="2">
        <v>101492</v>
      </c>
      <c r="H699" s="2">
        <v>123942</v>
      </c>
      <c r="I699" s="2">
        <v>3</v>
      </c>
    </row>
    <row r="700" spans="1:9" x14ac:dyDescent="0.25">
      <c r="A700">
        <v>2019</v>
      </c>
      <c r="B700" t="s">
        <v>51</v>
      </c>
      <c r="C700" t="s">
        <v>18</v>
      </c>
      <c r="D700" t="s">
        <v>25</v>
      </c>
      <c r="E700" t="s">
        <v>13</v>
      </c>
      <c r="F700" t="s">
        <v>19</v>
      </c>
      <c r="G700" s="2">
        <v>2512</v>
      </c>
      <c r="H700" s="2">
        <v>3337</v>
      </c>
      <c r="I700" s="2">
        <v>3</v>
      </c>
    </row>
    <row r="701" spans="1:9" x14ac:dyDescent="0.25">
      <c r="A701">
        <v>2018</v>
      </c>
      <c r="B701" t="s">
        <v>49</v>
      </c>
      <c r="C701" t="s">
        <v>18</v>
      </c>
      <c r="D701" t="s">
        <v>24</v>
      </c>
      <c r="E701" t="s">
        <v>26</v>
      </c>
      <c r="F701" t="s">
        <v>27</v>
      </c>
      <c r="G701" s="2">
        <v>7464</v>
      </c>
      <c r="H701" s="2">
        <v>34161</v>
      </c>
      <c r="I701" s="2">
        <v>3</v>
      </c>
    </row>
    <row r="702" spans="1:9" x14ac:dyDescent="0.25">
      <c r="A702">
        <v>2019</v>
      </c>
      <c r="B702" t="s">
        <v>50</v>
      </c>
      <c r="C702" t="s">
        <v>18</v>
      </c>
      <c r="D702" t="s">
        <v>18</v>
      </c>
      <c r="E702" t="s">
        <v>13</v>
      </c>
      <c r="F702" t="s">
        <v>19</v>
      </c>
      <c r="G702" s="2">
        <v>8307</v>
      </c>
      <c r="H702" s="2">
        <v>10179</v>
      </c>
      <c r="I702" s="2">
        <v>7</v>
      </c>
    </row>
    <row r="703" spans="1:9" x14ac:dyDescent="0.25">
      <c r="A703">
        <v>2019</v>
      </c>
      <c r="B703" t="s">
        <v>52</v>
      </c>
      <c r="C703" t="s">
        <v>20</v>
      </c>
      <c r="D703" t="s">
        <v>21</v>
      </c>
      <c r="E703" t="s">
        <v>22</v>
      </c>
      <c r="F703" t="s">
        <v>32</v>
      </c>
      <c r="G703" s="2">
        <v>40955</v>
      </c>
      <c r="H703" s="2">
        <v>52243</v>
      </c>
      <c r="I703" s="2">
        <v>3</v>
      </c>
    </row>
    <row r="704" spans="1:9" x14ac:dyDescent="0.25">
      <c r="A704">
        <v>2018</v>
      </c>
      <c r="B704" t="s">
        <v>50</v>
      </c>
      <c r="C704" t="s">
        <v>18</v>
      </c>
      <c r="D704" t="s">
        <v>24</v>
      </c>
      <c r="E704" t="s">
        <v>13</v>
      </c>
      <c r="F704" t="s">
        <v>33</v>
      </c>
      <c r="G704" s="2">
        <v>12984</v>
      </c>
      <c r="H704" s="2">
        <v>17130</v>
      </c>
      <c r="I704" s="2">
        <v>1</v>
      </c>
    </row>
    <row r="705" spans="1:9" x14ac:dyDescent="0.25">
      <c r="A705">
        <v>2018</v>
      </c>
      <c r="B705" t="s">
        <v>47</v>
      </c>
      <c r="C705" t="s">
        <v>18</v>
      </c>
      <c r="D705" t="s">
        <v>18</v>
      </c>
      <c r="E705" t="s">
        <v>13</v>
      </c>
      <c r="F705" t="s">
        <v>33</v>
      </c>
      <c r="G705" s="2">
        <v>88779</v>
      </c>
      <c r="H705" s="2">
        <v>120690</v>
      </c>
      <c r="I705" s="2">
        <v>7</v>
      </c>
    </row>
    <row r="706" spans="1:9" x14ac:dyDescent="0.25">
      <c r="A706">
        <v>2018</v>
      </c>
      <c r="B706" t="s">
        <v>47</v>
      </c>
      <c r="C706" t="s">
        <v>18</v>
      </c>
      <c r="D706" t="s">
        <v>25</v>
      </c>
      <c r="E706" t="s">
        <v>11</v>
      </c>
      <c r="F706" t="s">
        <v>59</v>
      </c>
      <c r="G706" s="2">
        <v>1712</v>
      </c>
      <c r="H706" s="2">
        <v>2648</v>
      </c>
      <c r="I706" s="2">
        <v>3</v>
      </c>
    </row>
    <row r="707" spans="1:9" x14ac:dyDescent="0.25">
      <c r="A707">
        <v>2019</v>
      </c>
      <c r="B707" t="s">
        <v>50</v>
      </c>
      <c r="C707" t="s">
        <v>9</v>
      </c>
      <c r="D707" t="s">
        <v>12</v>
      </c>
      <c r="E707" t="s">
        <v>13</v>
      </c>
      <c r="F707" t="s">
        <v>19</v>
      </c>
      <c r="G707" s="2">
        <v>3952</v>
      </c>
      <c r="H707" s="2">
        <v>4559</v>
      </c>
      <c r="I707" s="2">
        <v>3</v>
      </c>
    </row>
    <row r="708" spans="1:9" x14ac:dyDescent="0.25">
      <c r="A708">
        <v>2019</v>
      </c>
      <c r="B708" t="s">
        <v>47</v>
      </c>
      <c r="C708" t="s">
        <v>9</v>
      </c>
      <c r="D708" t="s">
        <v>39</v>
      </c>
      <c r="E708" t="s">
        <v>26</v>
      </c>
      <c r="F708" t="s">
        <v>40</v>
      </c>
      <c r="G708" s="2">
        <v>771</v>
      </c>
      <c r="H708" s="2">
        <v>3191</v>
      </c>
      <c r="I708" s="2">
        <v>5</v>
      </c>
    </row>
    <row r="709" spans="1:9" x14ac:dyDescent="0.25">
      <c r="A709">
        <v>2019</v>
      </c>
      <c r="B709" t="s">
        <v>48</v>
      </c>
      <c r="C709" t="s">
        <v>18</v>
      </c>
      <c r="D709" t="s">
        <v>18</v>
      </c>
      <c r="E709" t="s">
        <v>13</v>
      </c>
      <c r="F709" t="s">
        <v>14</v>
      </c>
      <c r="G709" s="2">
        <v>147927</v>
      </c>
      <c r="H709" s="2">
        <v>190214</v>
      </c>
      <c r="I709" s="2">
        <v>7</v>
      </c>
    </row>
    <row r="710" spans="1:9" x14ac:dyDescent="0.25">
      <c r="A710">
        <v>2018</v>
      </c>
      <c r="B710" t="s">
        <v>46</v>
      </c>
      <c r="C710" t="s">
        <v>9</v>
      </c>
      <c r="D710" t="s">
        <v>10</v>
      </c>
      <c r="E710" t="s">
        <v>13</v>
      </c>
      <c r="F710" t="s">
        <v>17</v>
      </c>
      <c r="G710" s="2">
        <v>20009</v>
      </c>
      <c r="H710" s="2">
        <v>26043</v>
      </c>
      <c r="I710" s="2">
        <v>3</v>
      </c>
    </row>
    <row r="711" spans="1:9" x14ac:dyDescent="0.25">
      <c r="A711">
        <v>2018</v>
      </c>
      <c r="B711" t="s">
        <v>16</v>
      </c>
      <c r="C711" t="s">
        <v>18</v>
      </c>
      <c r="D711" t="s">
        <v>18</v>
      </c>
      <c r="E711" t="s">
        <v>13</v>
      </c>
      <c r="F711" t="s">
        <v>14</v>
      </c>
      <c r="G711" s="2">
        <v>112517</v>
      </c>
      <c r="H711" s="2">
        <v>130827</v>
      </c>
      <c r="I711" s="2">
        <v>4</v>
      </c>
    </row>
    <row r="712" spans="1:9" x14ac:dyDescent="0.25">
      <c r="A712">
        <v>2019</v>
      </c>
      <c r="B712" t="s">
        <v>52</v>
      </c>
      <c r="C712" t="s">
        <v>18</v>
      </c>
      <c r="D712" t="s">
        <v>18</v>
      </c>
      <c r="E712" t="s">
        <v>22</v>
      </c>
      <c r="F712" t="s">
        <v>32</v>
      </c>
      <c r="G712" s="2">
        <v>13346</v>
      </c>
      <c r="H712" s="2">
        <v>17523</v>
      </c>
      <c r="I712" s="2">
        <v>2</v>
      </c>
    </row>
    <row r="713" spans="1:9" x14ac:dyDescent="0.25">
      <c r="A713">
        <v>2019</v>
      </c>
      <c r="B713" t="s">
        <v>44</v>
      </c>
      <c r="C713" t="s">
        <v>20</v>
      </c>
      <c r="D713" t="s">
        <v>21</v>
      </c>
      <c r="E713" t="s">
        <v>22</v>
      </c>
      <c r="F713" t="s">
        <v>23</v>
      </c>
      <c r="G713" s="2">
        <v>35078</v>
      </c>
      <c r="H713" s="2">
        <v>41154</v>
      </c>
      <c r="I713" s="2">
        <v>2</v>
      </c>
    </row>
    <row r="714" spans="1:9" x14ac:dyDescent="0.25">
      <c r="A714">
        <v>2019</v>
      </c>
      <c r="B714" t="s">
        <v>51</v>
      </c>
      <c r="C714" t="s">
        <v>18</v>
      </c>
      <c r="D714" t="s">
        <v>18</v>
      </c>
      <c r="E714" t="s">
        <v>22</v>
      </c>
      <c r="F714" t="s">
        <v>38</v>
      </c>
      <c r="G714" s="2">
        <v>76192</v>
      </c>
      <c r="H714" s="2">
        <v>95287</v>
      </c>
      <c r="I714" s="2">
        <v>3</v>
      </c>
    </row>
    <row r="715" spans="1:9" x14ac:dyDescent="0.25">
      <c r="A715">
        <v>2018</v>
      </c>
      <c r="B715" t="s">
        <v>16</v>
      </c>
      <c r="C715" t="s">
        <v>29</v>
      </c>
      <c r="D715" t="s">
        <v>34</v>
      </c>
      <c r="E715" t="s">
        <v>11</v>
      </c>
      <c r="F715" t="s">
        <v>28</v>
      </c>
      <c r="G715" s="2">
        <v>3701</v>
      </c>
      <c r="H715" s="2">
        <v>5624</v>
      </c>
      <c r="I715" s="2">
        <v>10</v>
      </c>
    </row>
    <row r="716" spans="1:9" x14ac:dyDescent="0.25">
      <c r="A716">
        <v>2019</v>
      </c>
      <c r="B716" t="s">
        <v>43</v>
      </c>
      <c r="C716" t="s">
        <v>20</v>
      </c>
      <c r="D716" t="s">
        <v>21</v>
      </c>
      <c r="E716" t="s">
        <v>26</v>
      </c>
      <c r="F716" t="s">
        <v>27</v>
      </c>
      <c r="G716" s="2">
        <v>5678</v>
      </c>
      <c r="H716" s="2">
        <v>29144</v>
      </c>
      <c r="I716" s="2">
        <v>4</v>
      </c>
    </row>
    <row r="717" spans="1:9" x14ac:dyDescent="0.25">
      <c r="A717">
        <v>2019</v>
      </c>
      <c r="B717" t="s">
        <v>49</v>
      </c>
      <c r="C717" t="s">
        <v>18</v>
      </c>
      <c r="D717" t="s">
        <v>18</v>
      </c>
      <c r="E717" t="s">
        <v>13</v>
      </c>
      <c r="F717" t="s">
        <v>17</v>
      </c>
      <c r="G717" s="2">
        <v>35368</v>
      </c>
      <c r="H717" s="2">
        <v>40667</v>
      </c>
      <c r="I717" s="2">
        <v>5</v>
      </c>
    </row>
    <row r="718" spans="1:9" x14ac:dyDescent="0.25">
      <c r="A718">
        <v>2018</v>
      </c>
      <c r="B718" t="s">
        <v>48</v>
      </c>
      <c r="C718" t="s">
        <v>29</v>
      </c>
      <c r="D718" t="s">
        <v>36</v>
      </c>
      <c r="E718" t="s">
        <v>13</v>
      </c>
      <c r="F718" t="s">
        <v>14</v>
      </c>
      <c r="G718" s="2">
        <v>147439</v>
      </c>
      <c r="H718" s="2">
        <v>179954</v>
      </c>
      <c r="I718" s="2">
        <v>7</v>
      </c>
    </row>
    <row r="719" spans="1:9" x14ac:dyDescent="0.25">
      <c r="A719">
        <v>2018</v>
      </c>
      <c r="B719" t="s">
        <v>46</v>
      </c>
      <c r="C719" t="s">
        <v>9</v>
      </c>
      <c r="D719" t="s">
        <v>39</v>
      </c>
      <c r="E719" t="s">
        <v>11</v>
      </c>
      <c r="F719" t="s">
        <v>28</v>
      </c>
      <c r="G719" s="2">
        <v>4144</v>
      </c>
      <c r="H719" s="2">
        <v>6207</v>
      </c>
      <c r="I719" s="2">
        <v>8</v>
      </c>
    </row>
    <row r="720" spans="1:9" x14ac:dyDescent="0.25">
      <c r="A720">
        <v>2019</v>
      </c>
      <c r="B720" t="s">
        <v>52</v>
      </c>
      <c r="C720" t="s">
        <v>9</v>
      </c>
      <c r="D720" t="s">
        <v>39</v>
      </c>
      <c r="E720" t="s">
        <v>26</v>
      </c>
      <c r="F720" t="s">
        <v>31</v>
      </c>
      <c r="G720" s="2">
        <v>4199</v>
      </c>
      <c r="H720" s="2">
        <v>17126</v>
      </c>
      <c r="I720" s="2">
        <v>8</v>
      </c>
    </row>
    <row r="721" spans="1:9" x14ac:dyDescent="0.25">
      <c r="A721">
        <v>2019</v>
      </c>
      <c r="B721" t="s">
        <v>52</v>
      </c>
      <c r="C721" t="s">
        <v>29</v>
      </c>
      <c r="D721" t="s">
        <v>34</v>
      </c>
      <c r="E721" t="s">
        <v>13</v>
      </c>
      <c r="F721" t="s">
        <v>33</v>
      </c>
      <c r="G721" s="2">
        <v>48800</v>
      </c>
      <c r="H721" s="2">
        <v>64199</v>
      </c>
      <c r="I721" s="2">
        <v>4</v>
      </c>
    </row>
    <row r="722" spans="1:9" x14ac:dyDescent="0.25">
      <c r="A722">
        <v>2019</v>
      </c>
      <c r="B722" t="s">
        <v>48</v>
      </c>
      <c r="C722" t="s">
        <v>18</v>
      </c>
      <c r="D722" t="s">
        <v>18</v>
      </c>
      <c r="E722" t="s">
        <v>26</v>
      </c>
      <c r="F722" t="s">
        <v>31</v>
      </c>
      <c r="G722" s="2">
        <v>9809</v>
      </c>
      <c r="H722" s="2">
        <v>40857</v>
      </c>
      <c r="I722" s="2">
        <v>9</v>
      </c>
    </row>
    <row r="723" spans="1:9" x14ac:dyDescent="0.25">
      <c r="A723">
        <v>2018</v>
      </c>
      <c r="B723" t="s">
        <v>51</v>
      </c>
      <c r="C723" t="s">
        <v>29</v>
      </c>
      <c r="D723" t="s">
        <v>34</v>
      </c>
      <c r="E723" t="s">
        <v>13</v>
      </c>
      <c r="F723" t="s">
        <v>33</v>
      </c>
      <c r="G723" s="2">
        <v>7436</v>
      </c>
      <c r="H723" s="2">
        <v>10258</v>
      </c>
      <c r="I723" s="2">
        <v>1</v>
      </c>
    </row>
    <row r="724" spans="1:9" x14ac:dyDescent="0.25">
      <c r="A724">
        <v>2018</v>
      </c>
      <c r="B724" t="s">
        <v>44</v>
      </c>
      <c r="C724" t="s">
        <v>9</v>
      </c>
      <c r="D724" t="s">
        <v>39</v>
      </c>
      <c r="E724" t="s">
        <v>11</v>
      </c>
      <c r="F724" t="s">
        <v>59</v>
      </c>
      <c r="G724" s="2">
        <v>2391</v>
      </c>
      <c r="H724" s="2">
        <v>4091</v>
      </c>
      <c r="I724" s="2">
        <v>4</v>
      </c>
    </row>
    <row r="725" spans="1:9" x14ac:dyDescent="0.25">
      <c r="A725">
        <v>2019</v>
      </c>
      <c r="B725" t="s">
        <v>52</v>
      </c>
      <c r="C725" t="s">
        <v>18</v>
      </c>
      <c r="D725" t="s">
        <v>25</v>
      </c>
      <c r="E725" t="s">
        <v>11</v>
      </c>
      <c r="F725" t="s">
        <v>28</v>
      </c>
      <c r="G725" s="2">
        <v>1351</v>
      </c>
      <c r="H725" s="2">
        <v>1934</v>
      </c>
      <c r="I725" s="2">
        <v>3</v>
      </c>
    </row>
    <row r="726" spans="1:9" x14ac:dyDescent="0.25">
      <c r="A726">
        <v>2019</v>
      </c>
      <c r="B726" t="s">
        <v>53</v>
      </c>
      <c r="C726" t="s">
        <v>29</v>
      </c>
      <c r="D726" t="s">
        <v>34</v>
      </c>
      <c r="E726" t="s">
        <v>11</v>
      </c>
      <c r="F726" t="s">
        <v>15</v>
      </c>
      <c r="G726" s="2">
        <v>1751</v>
      </c>
      <c r="H726" s="2">
        <v>3042</v>
      </c>
      <c r="I726" s="2">
        <v>8</v>
      </c>
    </row>
    <row r="727" spans="1:9" x14ac:dyDescent="0.25">
      <c r="A727">
        <v>2018</v>
      </c>
      <c r="B727" t="s">
        <v>53</v>
      </c>
      <c r="C727" t="s">
        <v>20</v>
      </c>
      <c r="D727" t="s">
        <v>21</v>
      </c>
      <c r="E727" t="s">
        <v>13</v>
      </c>
      <c r="F727" t="s">
        <v>33</v>
      </c>
      <c r="G727" s="2">
        <v>108054</v>
      </c>
      <c r="H727" s="2">
        <v>124078</v>
      </c>
      <c r="I727" s="2">
        <v>8</v>
      </c>
    </row>
    <row r="728" spans="1:9" x14ac:dyDescent="0.25">
      <c r="A728">
        <v>2018</v>
      </c>
      <c r="B728" t="s">
        <v>48</v>
      </c>
      <c r="C728" t="s">
        <v>20</v>
      </c>
      <c r="D728" t="s">
        <v>37</v>
      </c>
      <c r="E728" t="s">
        <v>11</v>
      </c>
      <c r="F728" t="s">
        <v>59</v>
      </c>
      <c r="G728" s="2">
        <v>913</v>
      </c>
      <c r="H728" s="2">
        <v>1372</v>
      </c>
      <c r="I728" s="2">
        <v>2</v>
      </c>
    </row>
    <row r="729" spans="1:9" x14ac:dyDescent="0.25">
      <c r="A729">
        <v>2019</v>
      </c>
      <c r="B729" t="s">
        <v>52</v>
      </c>
      <c r="C729" t="s">
        <v>20</v>
      </c>
      <c r="D729" t="s">
        <v>37</v>
      </c>
      <c r="E729" t="s">
        <v>13</v>
      </c>
      <c r="F729" t="s">
        <v>33</v>
      </c>
      <c r="G729" s="2">
        <v>92305</v>
      </c>
      <c r="H729" s="2">
        <v>116046</v>
      </c>
      <c r="I729" s="2">
        <v>7</v>
      </c>
    </row>
    <row r="730" spans="1:9" x14ac:dyDescent="0.25">
      <c r="A730">
        <v>2019</v>
      </c>
      <c r="B730" t="s">
        <v>51</v>
      </c>
      <c r="C730" t="s">
        <v>20</v>
      </c>
      <c r="D730" t="s">
        <v>21</v>
      </c>
      <c r="E730" t="s">
        <v>22</v>
      </c>
      <c r="F730" t="s">
        <v>38</v>
      </c>
      <c r="G730" s="2">
        <v>48765</v>
      </c>
      <c r="H730" s="2">
        <v>64401</v>
      </c>
      <c r="I730" s="2">
        <v>2</v>
      </c>
    </row>
    <row r="731" spans="1:9" x14ac:dyDescent="0.25">
      <c r="A731">
        <v>2018</v>
      </c>
      <c r="B731" t="s">
        <v>50</v>
      </c>
      <c r="C731" t="s">
        <v>9</v>
      </c>
      <c r="D731" t="s">
        <v>39</v>
      </c>
      <c r="E731" t="s">
        <v>13</v>
      </c>
      <c r="F731" t="s">
        <v>19</v>
      </c>
      <c r="G731" s="2">
        <v>5761</v>
      </c>
      <c r="H731" s="2">
        <v>7414</v>
      </c>
      <c r="I731" s="2">
        <v>5</v>
      </c>
    </row>
    <row r="732" spans="1:9" x14ac:dyDescent="0.25">
      <c r="A732">
        <v>2019</v>
      </c>
      <c r="B732" t="s">
        <v>48</v>
      </c>
      <c r="C732" t="s">
        <v>29</v>
      </c>
      <c r="D732" t="s">
        <v>30</v>
      </c>
      <c r="E732" t="s">
        <v>22</v>
      </c>
      <c r="F732" t="s">
        <v>23</v>
      </c>
      <c r="G732" s="2">
        <v>64480</v>
      </c>
      <c r="H732" s="2">
        <v>76375</v>
      </c>
      <c r="I732" s="2">
        <v>4</v>
      </c>
    </row>
    <row r="733" spans="1:9" x14ac:dyDescent="0.25">
      <c r="A733">
        <v>2018</v>
      </c>
      <c r="B733" t="s">
        <v>48</v>
      </c>
      <c r="C733" t="s">
        <v>9</v>
      </c>
      <c r="D733" t="s">
        <v>39</v>
      </c>
      <c r="E733" t="s">
        <v>11</v>
      </c>
      <c r="F733" t="s">
        <v>28</v>
      </c>
      <c r="G733" s="2">
        <v>9539</v>
      </c>
      <c r="H733" s="2">
        <v>13720</v>
      </c>
      <c r="I733" s="2">
        <v>14</v>
      </c>
    </row>
    <row r="734" spans="1:9" x14ac:dyDescent="0.25">
      <c r="A734">
        <v>2019</v>
      </c>
      <c r="B734" t="s">
        <v>16</v>
      </c>
      <c r="C734" t="s">
        <v>29</v>
      </c>
      <c r="D734" t="s">
        <v>36</v>
      </c>
      <c r="E734" t="s">
        <v>22</v>
      </c>
      <c r="F734" t="s">
        <v>32</v>
      </c>
      <c r="G734" s="2">
        <v>28712</v>
      </c>
      <c r="H734" s="2">
        <v>37234</v>
      </c>
      <c r="I734" s="2">
        <v>3</v>
      </c>
    </row>
    <row r="735" spans="1:9" x14ac:dyDescent="0.25">
      <c r="A735">
        <v>2019</v>
      </c>
      <c r="B735" t="s">
        <v>52</v>
      </c>
      <c r="C735" t="s">
        <v>9</v>
      </c>
      <c r="D735" t="s">
        <v>12</v>
      </c>
      <c r="E735" t="s">
        <v>22</v>
      </c>
      <c r="F735" t="s">
        <v>32</v>
      </c>
      <c r="G735" s="2">
        <v>34495</v>
      </c>
      <c r="H735" s="2">
        <v>39352</v>
      </c>
      <c r="I735" s="2">
        <v>3</v>
      </c>
    </row>
    <row r="736" spans="1:9" x14ac:dyDescent="0.25">
      <c r="A736">
        <v>2019</v>
      </c>
      <c r="B736" t="s">
        <v>48</v>
      </c>
      <c r="C736" t="s">
        <v>29</v>
      </c>
      <c r="D736" t="s">
        <v>36</v>
      </c>
      <c r="E736" t="s">
        <v>22</v>
      </c>
      <c r="F736" t="s">
        <v>32</v>
      </c>
      <c r="G736" s="2">
        <v>15348</v>
      </c>
      <c r="H736" s="2">
        <v>19196</v>
      </c>
      <c r="I736" s="2">
        <v>3</v>
      </c>
    </row>
    <row r="737" spans="1:9" x14ac:dyDescent="0.25">
      <c r="A737">
        <v>2018</v>
      </c>
      <c r="B737" t="s">
        <v>52</v>
      </c>
      <c r="C737" t="s">
        <v>9</v>
      </c>
      <c r="D737" t="s">
        <v>10</v>
      </c>
      <c r="E737" t="s">
        <v>22</v>
      </c>
      <c r="F737" t="s">
        <v>23</v>
      </c>
      <c r="G737" s="2">
        <v>77708</v>
      </c>
      <c r="H737" s="2">
        <v>90713</v>
      </c>
      <c r="I737" s="2">
        <v>3</v>
      </c>
    </row>
    <row r="738" spans="1:9" x14ac:dyDescent="0.25">
      <c r="A738">
        <v>2019</v>
      </c>
      <c r="B738" t="s">
        <v>53</v>
      </c>
      <c r="C738" t="s">
        <v>9</v>
      </c>
      <c r="D738" t="s">
        <v>10</v>
      </c>
      <c r="E738" t="s">
        <v>11</v>
      </c>
      <c r="F738" t="s">
        <v>59</v>
      </c>
      <c r="G738" s="2">
        <v>6165</v>
      </c>
      <c r="H738" s="2">
        <v>9675</v>
      </c>
      <c r="I738" s="2">
        <v>9</v>
      </c>
    </row>
    <row r="739" spans="1:9" x14ac:dyDescent="0.25">
      <c r="A739">
        <v>2019</v>
      </c>
      <c r="B739" t="s">
        <v>53</v>
      </c>
      <c r="C739" t="s">
        <v>18</v>
      </c>
      <c r="D739" t="s">
        <v>25</v>
      </c>
      <c r="E739" t="s">
        <v>13</v>
      </c>
      <c r="F739" t="s">
        <v>33</v>
      </c>
      <c r="G739" s="2">
        <v>22663</v>
      </c>
      <c r="H739" s="2">
        <v>25784</v>
      </c>
      <c r="I739" s="2">
        <v>2</v>
      </c>
    </row>
    <row r="740" spans="1:9" x14ac:dyDescent="0.25">
      <c r="A740">
        <v>2018</v>
      </c>
      <c r="B740" t="s">
        <v>49</v>
      </c>
      <c r="C740" t="s">
        <v>9</v>
      </c>
      <c r="D740" t="s">
        <v>39</v>
      </c>
      <c r="E740" t="s">
        <v>13</v>
      </c>
      <c r="F740" t="s">
        <v>33</v>
      </c>
      <c r="G740" s="2">
        <v>57262</v>
      </c>
      <c r="H740" s="2">
        <v>64649</v>
      </c>
      <c r="I740" s="2">
        <v>5</v>
      </c>
    </row>
    <row r="741" spans="1:9" x14ac:dyDescent="0.25">
      <c r="A741">
        <v>2019</v>
      </c>
      <c r="B741" t="s">
        <v>46</v>
      </c>
      <c r="C741" t="s">
        <v>9</v>
      </c>
      <c r="D741" t="s">
        <v>39</v>
      </c>
      <c r="E741" t="s">
        <v>22</v>
      </c>
      <c r="F741" t="s">
        <v>23</v>
      </c>
      <c r="G741" s="2">
        <v>39654</v>
      </c>
      <c r="H741" s="2">
        <v>52297</v>
      </c>
      <c r="I741" s="2">
        <v>2</v>
      </c>
    </row>
    <row r="742" spans="1:9" x14ac:dyDescent="0.25">
      <c r="A742">
        <v>2019</v>
      </c>
      <c r="B742" t="s">
        <v>53</v>
      </c>
      <c r="C742" t="s">
        <v>29</v>
      </c>
      <c r="D742" t="s">
        <v>36</v>
      </c>
      <c r="E742" t="s">
        <v>22</v>
      </c>
      <c r="F742" t="s">
        <v>35</v>
      </c>
      <c r="G742" s="2">
        <v>9451</v>
      </c>
      <c r="H742" s="2">
        <v>12306</v>
      </c>
      <c r="I742" s="2">
        <v>4</v>
      </c>
    </row>
    <row r="743" spans="1:9" x14ac:dyDescent="0.25">
      <c r="A743">
        <v>2019</v>
      </c>
      <c r="B743" t="s">
        <v>51</v>
      </c>
      <c r="C743" t="s">
        <v>20</v>
      </c>
      <c r="D743" t="s">
        <v>21</v>
      </c>
      <c r="E743" t="s">
        <v>11</v>
      </c>
      <c r="F743" t="s">
        <v>15</v>
      </c>
      <c r="G743" s="2">
        <v>3479</v>
      </c>
      <c r="H743" s="2">
        <v>5486</v>
      </c>
      <c r="I743" s="2">
        <v>11</v>
      </c>
    </row>
    <row r="744" spans="1:9" x14ac:dyDescent="0.25">
      <c r="A744">
        <v>2018</v>
      </c>
      <c r="B744" t="s">
        <v>50</v>
      </c>
      <c r="C744" t="s">
        <v>18</v>
      </c>
      <c r="D744" t="s">
        <v>18</v>
      </c>
      <c r="E744" t="s">
        <v>13</v>
      </c>
      <c r="F744" t="s">
        <v>17</v>
      </c>
      <c r="G744" s="2">
        <v>32162</v>
      </c>
      <c r="H744" s="2">
        <v>37509</v>
      </c>
      <c r="I744" s="2">
        <v>4</v>
      </c>
    </row>
    <row r="745" spans="1:9" x14ac:dyDescent="0.25">
      <c r="A745">
        <v>2019</v>
      </c>
      <c r="B745" t="s">
        <v>50</v>
      </c>
      <c r="C745" t="s">
        <v>9</v>
      </c>
      <c r="D745" t="s">
        <v>39</v>
      </c>
      <c r="E745" t="s">
        <v>26</v>
      </c>
      <c r="F745" t="s">
        <v>27</v>
      </c>
      <c r="G745" s="2">
        <v>5430</v>
      </c>
      <c r="H745" s="2">
        <v>45933</v>
      </c>
      <c r="I745" s="2">
        <v>6</v>
      </c>
    </row>
    <row r="746" spans="1:9" x14ac:dyDescent="0.25">
      <c r="A746">
        <v>2019</v>
      </c>
      <c r="B746" t="s">
        <v>53</v>
      </c>
      <c r="C746" t="s">
        <v>20</v>
      </c>
      <c r="D746" t="s">
        <v>21</v>
      </c>
      <c r="E746" t="s">
        <v>13</v>
      </c>
      <c r="F746" t="s">
        <v>14</v>
      </c>
      <c r="G746" s="2">
        <v>111945</v>
      </c>
      <c r="H746" s="2">
        <v>131104</v>
      </c>
      <c r="I746" s="2">
        <v>4</v>
      </c>
    </row>
    <row r="747" spans="1:9" x14ac:dyDescent="0.25">
      <c r="A747">
        <v>2019</v>
      </c>
      <c r="B747" t="s">
        <v>51</v>
      </c>
      <c r="C747" t="s">
        <v>18</v>
      </c>
      <c r="D747" t="s">
        <v>18</v>
      </c>
      <c r="E747" t="s">
        <v>11</v>
      </c>
      <c r="F747" t="s">
        <v>41</v>
      </c>
      <c r="G747" s="2">
        <v>4818</v>
      </c>
      <c r="H747" s="2">
        <v>8697</v>
      </c>
      <c r="I747" s="2">
        <v>9</v>
      </c>
    </row>
    <row r="748" spans="1:9" x14ac:dyDescent="0.25">
      <c r="A748">
        <v>2019</v>
      </c>
      <c r="B748" t="s">
        <v>53</v>
      </c>
      <c r="C748" t="s">
        <v>29</v>
      </c>
      <c r="D748" t="s">
        <v>34</v>
      </c>
      <c r="E748" t="s">
        <v>22</v>
      </c>
      <c r="F748" t="s">
        <v>35</v>
      </c>
      <c r="G748" s="2">
        <v>8139</v>
      </c>
      <c r="H748" s="2">
        <v>9547</v>
      </c>
      <c r="I748" s="2">
        <v>3</v>
      </c>
    </row>
    <row r="749" spans="1:9" x14ac:dyDescent="0.25">
      <c r="A749">
        <v>2019</v>
      </c>
      <c r="B749" t="s">
        <v>45</v>
      </c>
      <c r="C749" t="s">
        <v>29</v>
      </c>
      <c r="D749" t="s">
        <v>30</v>
      </c>
      <c r="E749" t="s">
        <v>11</v>
      </c>
      <c r="F749" t="s">
        <v>28</v>
      </c>
      <c r="G749" s="2">
        <v>778</v>
      </c>
      <c r="H749" s="2">
        <v>1164</v>
      </c>
      <c r="I749" s="2">
        <v>2</v>
      </c>
    </row>
    <row r="750" spans="1:9" x14ac:dyDescent="0.25">
      <c r="A750">
        <v>2018</v>
      </c>
      <c r="B750" t="s">
        <v>49</v>
      </c>
      <c r="C750" t="s">
        <v>29</v>
      </c>
      <c r="D750" t="s">
        <v>34</v>
      </c>
      <c r="E750" t="s">
        <v>26</v>
      </c>
      <c r="F750" t="s">
        <v>27</v>
      </c>
      <c r="G750" s="2">
        <v>4474</v>
      </c>
      <c r="H750" s="2">
        <v>34561</v>
      </c>
      <c r="I750" s="2">
        <v>5</v>
      </c>
    </row>
    <row r="751" spans="1:9" x14ac:dyDescent="0.25">
      <c r="A751">
        <v>2018</v>
      </c>
      <c r="B751" t="s">
        <v>53</v>
      </c>
      <c r="C751" t="s">
        <v>29</v>
      </c>
      <c r="D751" t="s">
        <v>36</v>
      </c>
      <c r="E751" t="s">
        <v>13</v>
      </c>
      <c r="F751" t="s">
        <v>14</v>
      </c>
      <c r="G751" s="2">
        <v>58986</v>
      </c>
      <c r="H751" s="2">
        <v>79509</v>
      </c>
      <c r="I751" s="2">
        <v>3</v>
      </c>
    </row>
    <row r="752" spans="1:9" x14ac:dyDescent="0.25">
      <c r="A752">
        <v>2019</v>
      </c>
      <c r="B752" t="s">
        <v>51</v>
      </c>
      <c r="C752" t="s">
        <v>18</v>
      </c>
      <c r="D752" t="s">
        <v>18</v>
      </c>
      <c r="E752" t="s">
        <v>13</v>
      </c>
      <c r="F752" t="s">
        <v>17</v>
      </c>
      <c r="G752" s="2">
        <v>28241</v>
      </c>
      <c r="H752" s="2">
        <v>34153</v>
      </c>
      <c r="I752" s="2">
        <v>4</v>
      </c>
    </row>
    <row r="753" spans="1:9" x14ac:dyDescent="0.25">
      <c r="A753">
        <v>2018</v>
      </c>
      <c r="B753" t="s">
        <v>16</v>
      </c>
      <c r="C753" t="s">
        <v>18</v>
      </c>
      <c r="D753" t="s">
        <v>18</v>
      </c>
      <c r="E753" t="s">
        <v>13</v>
      </c>
      <c r="F753" t="s">
        <v>14</v>
      </c>
      <c r="G753" s="2">
        <v>46445</v>
      </c>
      <c r="H753" s="2">
        <v>54452</v>
      </c>
      <c r="I753" s="2">
        <v>2</v>
      </c>
    </row>
    <row r="754" spans="1:9" x14ac:dyDescent="0.25">
      <c r="A754">
        <v>2019</v>
      </c>
      <c r="B754" t="s">
        <v>49</v>
      </c>
      <c r="C754" t="s">
        <v>29</v>
      </c>
      <c r="D754" t="s">
        <v>36</v>
      </c>
      <c r="E754" t="s">
        <v>13</v>
      </c>
      <c r="F754" t="s">
        <v>19</v>
      </c>
      <c r="G754" s="2">
        <v>4867</v>
      </c>
      <c r="H754" s="2">
        <v>5949</v>
      </c>
      <c r="I754" s="2">
        <v>5</v>
      </c>
    </row>
    <row r="755" spans="1:9" x14ac:dyDescent="0.25">
      <c r="A755">
        <v>2019</v>
      </c>
      <c r="B755" t="s">
        <v>16</v>
      </c>
      <c r="C755" t="s">
        <v>18</v>
      </c>
      <c r="D755" t="s">
        <v>18</v>
      </c>
      <c r="E755" t="s">
        <v>13</v>
      </c>
      <c r="F755" t="s">
        <v>17</v>
      </c>
      <c r="G755" s="2">
        <v>37705</v>
      </c>
      <c r="H755" s="2">
        <v>48989</v>
      </c>
      <c r="I755" s="2">
        <v>5</v>
      </c>
    </row>
    <row r="756" spans="1:9" x14ac:dyDescent="0.25">
      <c r="A756">
        <v>2018</v>
      </c>
      <c r="B756" t="s">
        <v>46</v>
      </c>
      <c r="C756" t="s">
        <v>29</v>
      </c>
      <c r="D756" t="s">
        <v>30</v>
      </c>
      <c r="E756" t="s">
        <v>13</v>
      </c>
      <c r="F756" t="s">
        <v>19</v>
      </c>
      <c r="G756" s="2">
        <v>6726</v>
      </c>
      <c r="H756" s="2">
        <v>8076</v>
      </c>
      <c r="I756" s="2">
        <v>6</v>
      </c>
    </row>
    <row r="757" spans="1:9" x14ac:dyDescent="0.25">
      <c r="A757">
        <v>2018</v>
      </c>
      <c r="B757" t="s">
        <v>16</v>
      </c>
      <c r="C757" t="s">
        <v>18</v>
      </c>
      <c r="D757" t="s">
        <v>25</v>
      </c>
      <c r="E757" t="s">
        <v>22</v>
      </c>
      <c r="F757" t="s">
        <v>32</v>
      </c>
      <c r="G757" s="2">
        <v>14428</v>
      </c>
      <c r="H757" s="2">
        <v>17486</v>
      </c>
      <c r="I757" s="2">
        <v>2</v>
      </c>
    </row>
    <row r="758" spans="1:9" x14ac:dyDescent="0.25">
      <c r="A758">
        <v>2019</v>
      </c>
      <c r="B758" t="s">
        <v>47</v>
      </c>
      <c r="C758" t="s">
        <v>9</v>
      </c>
      <c r="D758" t="s">
        <v>10</v>
      </c>
      <c r="E758" t="s">
        <v>22</v>
      </c>
      <c r="F758" t="s">
        <v>23</v>
      </c>
      <c r="G758" s="2">
        <v>16291</v>
      </c>
      <c r="H758" s="2">
        <v>20470</v>
      </c>
      <c r="I758" s="2">
        <v>1</v>
      </c>
    </row>
    <row r="759" spans="1:9" x14ac:dyDescent="0.25">
      <c r="A759">
        <v>2019</v>
      </c>
      <c r="B759" t="s">
        <v>47</v>
      </c>
      <c r="C759" t="s">
        <v>29</v>
      </c>
      <c r="D759" t="s">
        <v>36</v>
      </c>
      <c r="E759" t="s">
        <v>26</v>
      </c>
      <c r="F759" t="s">
        <v>31</v>
      </c>
      <c r="G759" s="2">
        <v>1938</v>
      </c>
      <c r="H759" s="2">
        <v>10756</v>
      </c>
      <c r="I759" s="2">
        <v>3</v>
      </c>
    </row>
    <row r="760" spans="1:9" x14ac:dyDescent="0.25">
      <c r="A760">
        <v>2018</v>
      </c>
      <c r="B760" t="s">
        <v>46</v>
      </c>
      <c r="C760" t="s">
        <v>9</v>
      </c>
      <c r="D760" t="s">
        <v>39</v>
      </c>
      <c r="E760" t="s">
        <v>13</v>
      </c>
      <c r="F760" t="s">
        <v>17</v>
      </c>
      <c r="G760" s="2">
        <v>15983</v>
      </c>
      <c r="H760" s="2">
        <v>18262</v>
      </c>
      <c r="I760" s="2">
        <v>3</v>
      </c>
    </row>
    <row r="761" spans="1:9" x14ac:dyDescent="0.25">
      <c r="A761">
        <v>2018</v>
      </c>
      <c r="B761" t="s">
        <v>16</v>
      </c>
      <c r="C761" t="s">
        <v>20</v>
      </c>
      <c r="D761" t="s">
        <v>21</v>
      </c>
      <c r="E761" t="s">
        <v>13</v>
      </c>
      <c r="F761" t="s">
        <v>19</v>
      </c>
      <c r="G761" s="2">
        <v>3272</v>
      </c>
      <c r="H761" s="2">
        <v>4402</v>
      </c>
      <c r="I761" s="2">
        <v>4</v>
      </c>
    </row>
    <row r="762" spans="1:9" x14ac:dyDescent="0.25">
      <c r="A762">
        <v>2019</v>
      </c>
      <c r="B762" t="s">
        <v>53</v>
      </c>
      <c r="C762" t="s">
        <v>9</v>
      </c>
      <c r="D762" t="s">
        <v>39</v>
      </c>
      <c r="E762" t="s">
        <v>22</v>
      </c>
      <c r="F762" t="s">
        <v>32</v>
      </c>
      <c r="G762" s="2">
        <v>39037</v>
      </c>
      <c r="H762" s="2">
        <v>48616</v>
      </c>
      <c r="I762" s="2">
        <v>3</v>
      </c>
    </row>
    <row r="763" spans="1:9" x14ac:dyDescent="0.25">
      <c r="A763">
        <v>2018</v>
      </c>
      <c r="B763" t="s">
        <v>43</v>
      </c>
      <c r="C763" t="s">
        <v>9</v>
      </c>
      <c r="D763" t="s">
        <v>39</v>
      </c>
      <c r="E763" t="s">
        <v>22</v>
      </c>
      <c r="F763" t="s">
        <v>35</v>
      </c>
      <c r="G763" s="2">
        <v>5719</v>
      </c>
      <c r="H763" s="2">
        <v>6988</v>
      </c>
      <c r="I763" s="2">
        <v>3</v>
      </c>
    </row>
    <row r="764" spans="1:9" x14ac:dyDescent="0.25">
      <c r="A764">
        <v>2018</v>
      </c>
      <c r="B764" t="s">
        <v>52</v>
      </c>
      <c r="C764" t="s">
        <v>29</v>
      </c>
      <c r="D764" t="s">
        <v>34</v>
      </c>
      <c r="E764" t="s">
        <v>11</v>
      </c>
      <c r="F764" t="s">
        <v>41</v>
      </c>
      <c r="G764" s="2">
        <v>5237</v>
      </c>
      <c r="H764" s="2">
        <v>7694</v>
      </c>
      <c r="I764" s="2">
        <v>11</v>
      </c>
    </row>
    <row r="765" spans="1:9" x14ac:dyDescent="0.25">
      <c r="A765">
        <v>2019</v>
      </c>
      <c r="B765" t="s">
        <v>45</v>
      </c>
      <c r="C765" t="s">
        <v>29</v>
      </c>
      <c r="D765" t="s">
        <v>36</v>
      </c>
      <c r="E765" t="s">
        <v>22</v>
      </c>
      <c r="F765" t="s">
        <v>23</v>
      </c>
      <c r="G765" s="2">
        <v>75778</v>
      </c>
      <c r="H765" s="2">
        <v>88109</v>
      </c>
      <c r="I765" s="2">
        <v>4</v>
      </c>
    </row>
    <row r="766" spans="1:9" x14ac:dyDescent="0.25">
      <c r="A766">
        <v>2018</v>
      </c>
      <c r="B766" t="s">
        <v>48</v>
      </c>
      <c r="C766" t="s">
        <v>29</v>
      </c>
      <c r="D766" t="s">
        <v>30</v>
      </c>
      <c r="E766" t="s">
        <v>13</v>
      </c>
      <c r="F766" t="s">
        <v>19</v>
      </c>
      <c r="G766" s="2">
        <v>6549</v>
      </c>
      <c r="H766" s="2">
        <v>9059</v>
      </c>
      <c r="I766" s="2">
        <v>6</v>
      </c>
    </row>
    <row r="767" spans="1:9" x14ac:dyDescent="0.25">
      <c r="A767">
        <v>2018</v>
      </c>
      <c r="B767" t="s">
        <v>53</v>
      </c>
      <c r="C767" t="s">
        <v>9</v>
      </c>
      <c r="D767" t="s">
        <v>10</v>
      </c>
      <c r="E767" t="s">
        <v>13</v>
      </c>
      <c r="F767" t="s">
        <v>14</v>
      </c>
      <c r="G767" s="2">
        <v>112216</v>
      </c>
      <c r="H767" s="2">
        <v>137715</v>
      </c>
      <c r="I767" s="2">
        <v>4</v>
      </c>
    </row>
    <row r="768" spans="1:9" x14ac:dyDescent="0.25">
      <c r="A768">
        <v>2019</v>
      </c>
      <c r="B768" t="s">
        <v>16</v>
      </c>
      <c r="C768" t="s">
        <v>20</v>
      </c>
      <c r="D768" t="s">
        <v>37</v>
      </c>
      <c r="E768" t="s">
        <v>13</v>
      </c>
      <c r="F768" t="s">
        <v>17</v>
      </c>
      <c r="G768" s="2">
        <v>20714</v>
      </c>
      <c r="H768" s="2">
        <v>23126</v>
      </c>
      <c r="I768" s="2">
        <v>3</v>
      </c>
    </row>
    <row r="769" spans="1:9" x14ac:dyDescent="0.25">
      <c r="A769">
        <v>2018</v>
      </c>
      <c r="B769" t="s">
        <v>47</v>
      </c>
      <c r="C769" t="s">
        <v>18</v>
      </c>
      <c r="D769" t="s">
        <v>18</v>
      </c>
      <c r="E769" t="s">
        <v>13</v>
      </c>
      <c r="F769" t="s">
        <v>19</v>
      </c>
      <c r="G769" s="2">
        <v>5926</v>
      </c>
      <c r="H769" s="2">
        <v>7313</v>
      </c>
      <c r="I769" s="2">
        <v>4</v>
      </c>
    </row>
    <row r="770" spans="1:9" x14ac:dyDescent="0.25">
      <c r="A770">
        <v>2018</v>
      </c>
      <c r="B770" t="s">
        <v>44</v>
      </c>
      <c r="C770" t="s">
        <v>9</v>
      </c>
      <c r="D770" t="s">
        <v>12</v>
      </c>
      <c r="E770" t="s">
        <v>11</v>
      </c>
      <c r="F770" t="s">
        <v>41</v>
      </c>
      <c r="G770" s="2">
        <v>5372</v>
      </c>
      <c r="H770" s="2">
        <v>8618</v>
      </c>
      <c r="I770" s="2">
        <v>10</v>
      </c>
    </row>
    <row r="771" spans="1:9" x14ac:dyDescent="0.25">
      <c r="A771">
        <v>2018</v>
      </c>
      <c r="B771" t="s">
        <v>50</v>
      </c>
      <c r="C771" t="s">
        <v>29</v>
      </c>
      <c r="D771" t="s">
        <v>30</v>
      </c>
      <c r="E771" t="s">
        <v>11</v>
      </c>
      <c r="F771" t="s">
        <v>28</v>
      </c>
      <c r="G771" s="2">
        <v>1228</v>
      </c>
      <c r="H771" s="2">
        <v>2118</v>
      </c>
      <c r="I771" s="2">
        <v>3</v>
      </c>
    </row>
    <row r="772" spans="1:9" x14ac:dyDescent="0.25">
      <c r="A772">
        <v>2018</v>
      </c>
      <c r="B772" t="s">
        <v>16</v>
      </c>
      <c r="C772" t="s">
        <v>18</v>
      </c>
      <c r="D772" t="s">
        <v>18</v>
      </c>
      <c r="E772" t="s">
        <v>11</v>
      </c>
      <c r="F772" t="s">
        <v>28</v>
      </c>
      <c r="G772" s="2">
        <v>11370</v>
      </c>
      <c r="H772" s="2">
        <v>17882</v>
      </c>
      <c r="I772" s="2">
        <v>18</v>
      </c>
    </row>
    <row r="773" spans="1:9" x14ac:dyDescent="0.25">
      <c r="A773">
        <v>2019</v>
      </c>
      <c r="B773" t="s">
        <v>50</v>
      </c>
      <c r="C773" t="s">
        <v>29</v>
      </c>
      <c r="D773" t="s">
        <v>36</v>
      </c>
      <c r="E773" t="s">
        <v>13</v>
      </c>
      <c r="F773" t="s">
        <v>33</v>
      </c>
      <c r="G773" s="2">
        <v>74285</v>
      </c>
      <c r="H773" s="2">
        <v>90846</v>
      </c>
      <c r="I773" s="2">
        <v>6</v>
      </c>
    </row>
    <row r="774" spans="1:9" x14ac:dyDescent="0.25">
      <c r="A774">
        <v>2019</v>
      </c>
      <c r="B774" t="s">
        <v>50</v>
      </c>
      <c r="C774" t="s">
        <v>20</v>
      </c>
      <c r="D774" t="s">
        <v>21</v>
      </c>
      <c r="E774" t="s">
        <v>22</v>
      </c>
      <c r="F774" t="s">
        <v>35</v>
      </c>
      <c r="G774" s="2">
        <v>4897</v>
      </c>
      <c r="H774" s="2">
        <v>5862</v>
      </c>
      <c r="I774" s="2">
        <v>4</v>
      </c>
    </row>
    <row r="775" spans="1:9" x14ac:dyDescent="0.25">
      <c r="A775">
        <v>2018</v>
      </c>
      <c r="B775" t="s">
        <v>47</v>
      </c>
      <c r="C775" t="s">
        <v>18</v>
      </c>
      <c r="D775" t="s">
        <v>18</v>
      </c>
      <c r="E775" t="s">
        <v>22</v>
      </c>
      <c r="F775" t="s">
        <v>35</v>
      </c>
      <c r="G775" s="2">
        <v>1714</v>
      </c>
      <c r="H775" s="2">
        <v>1966</v>
      </c>
      <c r="I775" s="2">
        <v>1</v>
      </c>
    </row>
    <row r="776" spans="1:9" x14ac:dyDescent="0.25">
      <c r="A776">
        <v>2018</v>
      </c>
      <c r="B776" t="s">
        <v>52</v>
      </c>
      <c r="C776" t="s">
        <v>29</v>
      </c>
      <c r="D776" t="s">
        <v>34</v>
      </c>
      <c r="E776" t="s">
        <v>13</v>
      </c>
      <c r="F776" t="s">
        <v>19</v>
      </c>
      <c r="G776" s="2">
        <v>7596</v>
      </c>
      <c r="H776" s="2">
        <v>9286</v>
      </c>
      <c r="I776" s="2">
        <v>5</v>
      </c>
    </row>
    <row r="777" spans="1:9" x14ac:dyDescent="0.25">
      <c r="A777">
        <v>2018</v>
      </c>
      <c r="B777" t="s">
        <v>48</v>
      </c>
      <c r="C777" t="s">
        <v>18</v>
      </c>
      <c r="D777" t="s">
        <v>25</v>
      </c>
      <c r="E777" t="s">
        <v>13</v>
      </c>
      <c r="F777" t="s">
        <v>19</v>
      </c>
      <c r="G777" s="2">
        <v>5183</v>
      </c>
      <c r="H777" s="2">
        <v>6368</v>
      </c>
      <c r="I777" s="2">
        <v>4</v>
      </c>
    </row>
    <row r="778" spans="1:9" x14ac:dyDescent="0.25">
      <c r="A778">
        <v>2018</v>
      </c>
      <c r="B778" t="s">
        <v>16</v>
      </c>
      <c r="C778" t="s">
        <v>20</v>
      </c>
      <c r="D778" t="s">
        <v>21</v>
      </c>
      <c r="E778" t="s">
        <v>13</v>
      </c>
      <c r="F778" t="s">
        <v>33</v>
      </c>
      <c r="G778" s="2">
        <v>72346</v>
      </c>
      <c r="H778" s="2">
        <v>94354</v>
      </c>
      <c r="I778" s="2">
        <v>5</v>
      </c>
    </row>
    <row r="779" spans="1:9" x14ac:dyDescent="0.25">
      <c r="A779">
        <v>2019</v>
      </c>
      <c r="B779" t="s">
        <v>53</v>
      </c>
      <c r="C779" t="s">
        <v>18</v>
      </c>
      <c r="D779" t="s">
        <v>25</v>
      </c>
      <c r="E779" t="s">
        <v>11</v>
      </c>
      <c r="F779" t="s">
        <v>41</v>
      </c>
      <c r="G779" s="2">
        <v>5846</v>
      </c>
      <c r="H779" s="2">
        <v>9136</v>
      </c>
      <c r="I779" s="2">
        <v>14</v>
      </c>
    </row>
    <row r="780" spans="1:9" x14ac:dyDescent="0.25">
      <c r="A780">
        <v>2018</v>
      </c>
      <c r="B780" t="s">
        <v>50</v>
      </c>
      <c r="C780" t="s">
        <v>9</v>
      </c>
      <c r="D780" t="s">
        <v>12</v>
      </c>
      <c r="E780" t="s">
        <v>22</v>
      </c>
      <c r="F780" t="s">
        <v>32</v>
      </c>
      <c r="G780" s="2">
        <v>10657</v>
      </c>
      <c r="H780" s="2">
        <v>12287</v>
      </c>
      <c r="I780" s="2">
        <v>2</v>
      </c>
    </row>
    <row r="781" spans="1:9" x14ac:dyDescent="0.25">
      <c r="A781">
        <v>2019</v>
      </c>
      <c r="B781" t="s">
        <v>45</v>
      </c>
      <c r="C781" t="s">
        <v>9</v>
      </c>
      <c r="D781" t="s">
        <v>39</v>
      </c>
      <c r="E781" t="s">
        <v>26</v>
      </c>
      <c r="F781" t="s">
        <v>40</v>
      </c>
      <c r="G781" s="2">
        <v>442</v>
      </c>
      <c r="H781" s="2">
        <v>1815</v>
      </c>
      <c r="I781" s="2">
        <v>3</v>
      </c>
    </row>
    <row r="782" spans="1:9" x14ac:dyDescent="0.25">
      <c r="A782">
        <v>2019</v>
      </c>
      <c r="B782" t="s">
        <v>43</v>
      </c>
      <c r="C782" t="s">
        <v>18</v>
      </c>
      <c r="D782" t="s">
        <v>25</v>
      </c>
      <c r="E782" t="s">
        <v>26</v>
      </c>
      <c r="F782" t="s">
        <v>40</v>
      </c>
      <c r="G782" s="2">
        <v>167</v>
      </c>
      <c r="H782" s="2">
        <v>1521</v>
      </c>
      <c r="I782" s="2">
        <v>3</v>
      </c>
    </row>
    <row r="783" spans="1:9" x14ac:dyDescent="0.25">
      <c r="A783">
        <v>2019</v>
      </c>
      <c r="B783" t="s">
        <v>46</v>
      </c>
      <c r="C783" t="s">
        <v>20</v>
      </c>
      <c r="D783" t="s">
        <v>21</v>
      </c>
      <c r="E783" t="s">
        <v>11</v>
      </c>
      <c r="F783" t="s">
        <v>15</v>
      </c>
      <c r="G783" s="2">
        <v>4207</v>
      </c>
      <c r="H783" s="2">
        <v>6469</v>
      </c>
      <c r="I783" s="2">
        <v>13</v>
      </c>
    </row>
    <row r="784" spans="1:9" x14ac:dyDescent="0.25">
      <c r="A784">
        <v>2018</v>
      </c>
      <c r="B784" t="s">
        <v>52</v>
      </c>
      <c r="C784" t="s">
        <v>29</v>
      </c>
      <c r="D784" t="s">
        <v>36</v>
      </c>
      <c r="E784" t="s">
        <v>13</v>
      </c>
      <c r="F784" t="s">
        <v>17</v>
      </c>
      <c r="G784" s="2">
        <v>33494</v>
      </c>
      <c r="H784" s="2">
        <v>40521</v>
      </c>
      <c r="I784" s="2">
        <v>4</v>
      </c>
    </row>
    <row r="785" spans="1:9" x14ac:dyDescent="0.25">
      <c r="A785">
        <v>2019</v>
      </c>
      <c r="B785" t="s">
        <v>51</v>
      </c>
      <c r="C785" t="s">
        <v>18</v>
      </c>
      <c r="D785" t="s">
        <v>24</v>
      </c>
      <c r="E785" t="s">
        <v>26</v>
      </c>
      <c r="F785" t="s">
        <v>27</v>
      </c>
      <c r="G785" s="2">
        <v>11147</v>
      </c>
      <c r="H785" s="2">
        <v>73720</v>
      </c>
      <c r="I785" s="2">
        <v>8</v>
      </c>
    </row>
    <row r="786" spans="1:9" x14ac:dyDescent="0.25">
      <c r="A786">
        <v>2019</v>
      </c>
      <c r="B786" t="s">
        <v>46</v>
      </c>
      <c r="C786" t="s">
        <v>18</v>
      </c>
      <c r="D786" t="s">
        <v>18</v>
      </c>
      <c r="E786" t="s">
        <v>22</v>
      </c>
      <c r="F786" t="s">
        <v>32</v>
      </c>
      <c r="G786" s="2">
        <v>22040</v>
      </c>
      <c r="H786" s="2">
        <v>26886</v>
      </c>
      <c r="I786" s="2">
        <v>2</v>
      </c>
    </row>
    <row r="787" spans="1:9" x14ac:dyDescent="0.25">
      <c r="A787">
        <v>2018</v>
      </c>
      <c r="B787" t="s">
        <v>52</v>
      </c>
      <c r="C787" t="s">
        <v>18</v>
      </c>
      <c r="D787" t="s">
        <v>18</v>
      </c>
      <c r="E787" t="s">
        <v>22</v>
      </c>
      <c r="F787" t="s">
        <v>32</v>
      </c>
      <c r="G787" s="2">
        <v>36693</v>
      </c>
      <c r="H787" s="2">
        <v>42114</v>
      </c>
      <c r="I787" s="2">
        <v>5</v>
      </c>
    </row>
    <row r="788" spans="1:9" x14ac:dyDescent="0.25">
      <c r="A788">
        <v>2018</v>
      </c>
      <c r="B788" t="s">
        <v>49</v>
      </c>
      <c r="C788" t="s">
        <v>20</v>
      </c>
      <c r="D788" t="s">
        <v>21</v>
      </c>
      <c r="E788" t="s">
        <v>11</v>
      </c>
      <c r="F788" t="s">
        <v>15</v>
      </c>
      <c r="G788" s="2">
        <v>1715</v>
      </c>
      <c r="H788" s="2">
        <v>3085</v>
      </c>
      <c r="I788" s="2">
        <v>18</v>
      </c>
    </row>
    <row r="789" spans="1:9" x14ac:dyDescent="0.25">
      <c r="A789">
        <v>2019</v>
      </c>
      <c r="B789" t="s">
        <v>47</v>
      </c>
      <c r="C789" t="s">
        <v>29</v>
      </c>
      <c r="D789" t="s">
        <v>34</v>
      </c>
      <c r="E789" t="s">
        <v>13</v>
      </c>
      <c r="F789" t="s">
        <v>33</v>
      </c>
      <c r="G789" s="2">
        <v>31335</v>
      </c>
      <c r="H789" s="2">
        <v>41117</v>
      </c>
      <c r="I789" s="2">
        <v>3</v>
      </c>
    </row>
    <row r="790" spans="1:9" x14ac:dyDescent="0.25">
      <c r="A790">
        <v>2019</v>
      </c>
      <c r="B790" t="s">
        <v>44</v>
      </c>
      <c r="C790" t="s">
        <v>18</v>
      </c>
      <c r="D790" t="s">
        <v>25</v>
      </c>
      <c r="E790" t="s">
        <v>11</v>
      </c>
      <c r="F790" t="s">
        <v>28</v>
      </c>
      <c r="G790" s="2">
        <v>8452</v>
      </c>
      <c r="H790" s="2">
        <v>12815</v>
      </c>
      <c r="I790" s="2">
        <v>13</v>
      </c>
    </row>
    <row r="791" spans="1:9" x14ac:dyDescent="0.25">
      <c r="A791">
        <v>2018</v>
      </c>
      <c r="B791" t="s">
        <v>44</v>
      </c>
      <c r="C791" t="s">
        <v>18</v>
      </c>
      <c r="D791" t="s">
        <v>24</v>
      </c>
      <c r="E791" t="s">
        <v>13</v>
      </c>
      <c r="F791" t="s">
        <v>17</v>
      </c>
      <c r="G791" s="2">
        <v>34755</v>
      </c>
      <c r="H791" s="2">
        <v>40159</v>
      </c>
      <c r="I791" s="2">
        <v>5</v>
      </c>
    </row>
    <row r="792" spans="1:9" x14ac:dyDescent="0.25">
      <c r="A792">
        <v>2019</v>
      </c>
      <c r="B792" t="s">
        <v>53</v>
      </c>
      <c r="C792" t="s">
        <v>9</v>
      </c>
      <c r="D792" t="s">
        <v>10</v>
      </c>
      <c r="E792" t="s">
        <v>13</v>
      </c>
      <c r="F792" t="s">
        <v>17</v>
      </c>
      <c r="G792" s="2">
        <v>24820</v>
      </c>
      <c r="H792" s="2">
        <v>28219</v>
      </c>
      <c r="I792" s="2">
        <v>5</v>
      </c>
    </row>
    <row r="793" spans="1:9" x14ac:dyDescent="0.25">
      <c r="A793">
        <v>2018</v>
      </c>
      <c r="B793" t="s">
        <v>16</v>
      </c>
      <c r="C793" t="s">
        <v>20</v>
      </c>
      <c r="D793" t="s">
        <v>21</v>
      </c>
      <c r="E793" t="s">
        <v>11</v>
      </c>
      <c r="F793" t="s">
        <v>15</v>
      </c>
      <c r="G793" s="2">
        <v>539</v>
      </c>
      <c r="H793" s="2">
        <v>819</v>
      </c>
      <c r="I793" s="2">
        <v>3</v>
      </c>
    </row>
    <row r="794" spans="1:9" x14ac:dyDescent="0.25">
      <c r="A794">
        <v>2019</v>
      </c>
      <c r="B794" t="s">
        <v>46</v>
      </c>
      <c r="C794" t="s">
        <v>18</v>
      </c>
      <c r="D794" t="s">
        <v>24</v>
      </c>
      <c r="E794" t="s">
        <v>13</v>
      </c>
      <c r="F794" t="s">
        <v>19</v>
      </c>
      <c r="G794" s="2">
        <v>2973</v>
      </c>
      <c r="H794" s="2">
        <v>3577</v>
      </c>
      <c r="I794" s="2">
        <v>4</v>
      </c>
    </row>
    <row r="795" spans="1:9" x14ac:dyDescent="0.25">
      <c r="A795">
        <v>2019</v>
      </c>
      <c r="B795" t="s">
        <v>50</v>
      </c>
      <c r="C795" t="s">
        <v>18</v>
      </c>
      <c r="D795" t="s">
        <v>18</v>
      </c>
      <c r="E795" t="s">
        <v>13</v>
      </c>
      <c r="F795" t="s">
        <v>14</v>
      </c>
      <c r="G795" s="2">
        <v>150841</v>
      </c>
      <c r="H795" s="2">
        <v>185176</v>
      </c>
      <c r="I795" s="2">
        <v>5</v>
      </c>
    </row>
    <row r="796" spans="1:9" x14ac:dyDescent="0.25">
      <c r="A796">
        <v>2018</v>
      </c>
      <c r="B796" t="s">
        <v>16</v>
      </c>
      <c r="C796" t="s">
        <v>29</v>
      </c>
      <c r="D796" t="s">
        <v>30</v>
      </c>
      <c r="E796" t="s">
        <v>11</v>
      </c>
      <c r="F796" t="s">
        <v>28</v>
      </c>
      <c r="G796" s="2">
        <v>11088</v>
      </c>
      <c r="H796" s="2">
        <v>19788</v>
      </c>
      <c r="I796" s="2">
        <v>17</v>
      </c>
    </row>
    <row r="797" spans="1:9" x14ac:dyDescent="0.25">
      <c r="A797">
        <v>2019</v>
      </c>
      <c r="B797" t="s">
        <v>16</v>
      </c>
      <c r="C797" t="s">
        <v>18</v>
      </c>
      <c r="D797" t="s">
        <v>24</v>
      </c>
      <c r="E797" t="s">
        <v>13</v>
      </c>
      <c r="F797" t="s">
        <v>19</v>
      </c>
      <c r="G797" s="2">
        <v>5046</v>
      </c>
      <c r="H797" s="2">
        <v>6911</v>
      </c>
      <c r="I797" s="2">
        <v>6</v>
      </c>
    </row>
    <row r="798" spans="1:9" x14ac:dyDescent="0.25">
      <c r="A798">
        <v>2019</v>
      </c>
      <c r="B798" t="s">
        <v>45</v>
      </c>
      <c r="C798" t="s">
        <v>29</v>
      </c>
      <c r="D798" t="s">
        <v>30</v>
      </c>
      <c r="E798" t="s">
        <v>13</v>
      </c>
      <c r="F798" t="s">
        <v>14</v>
      </c>
      <c r="G798" s="2">
        <v>116520</v>
      </c>
      <c r="H798" s="2">
        <v>150541</v>
      </c>
      <c r="I798" s="2">
        <v>5</v>
      </c>
    </row>
    <row r="799" spans="1:9" x14ac:dyDescent="0.25">
      <c r="A799">
        <v>2018</v>
      </c>
      <c r="B799" t="s">
        <v>51</v>
      </c>
      <c r="C799" t="s">
        <v>18</v>
      </c>
      <c r="D799" t="s">
        <v>25</v>
      </c>
      <c r="E799" t="s">
        <v>13</v>
      </c>
      <c r="F799" t="s">
        <v>33</v>
      </c>
      <c r="G799" s="2">
        <v>57760</v>
      </c>
      <c r="H799" s="2">
        <v>73813</v>
      </c>
      <c r="I799" s="2">
        <v>5</v>
      </c>
    </row>
    <row r="800" spans="1:9" x14ac:dyDescent="0.25">
      <c r="A800">
        <v>2019</v>
      </c>
      <c r="B800" t="s">
        <v>45</v>
      </c>
      <c r="C800" t="s">
        <v>9</v>
      </c>
      <c r="D800" t="s">
        <v>10</v>
      </c>
      <c r="E800" t="s">
        <v>11</v>
      </c>
      <c r="F800" t="s">
        <v>59</v>
      </c>
      <c r="G800" s="2">
        <v>3361</v>
      </c>
      <c r="H800" s="2">
        <v>5291</v>
      </c>
      <c r="I800" s="2">
        <v>7</v>
      </c>
    </row>
    <row r="801" spans="1:9" x14ac:dyDescent="0.25">
      <c r="A801">
        <v>2019</v>
      </c>
      <c r="B801" t="s">
        <v>44</v>
      </c>
      <c r="C801" t="s">
        <v>29</v>
      </c>
      <c r="D801" t="s">
        <v>36</v>
      </c>
      <c r="E801" t="s">
        <v>22</v>
      </c>
      <c r="F801" t="s">
        <v>23</v>
      </c>
      <c r="G801" s="2">
        <v>68032</v>
      </c>
      <c r="H801" s="2">
        <v>80058</v>
      </c>
      <c r="I801" s="2">
        <v>3</v>
      </c>
    </row>
    <row r="802" spans="1:9" x14ac:dyDescent="0.25">
      <c r="A802">
        <v>2018</v>
      </c>
      <c r="B802" t="s">
        <v>16</v>
      </c>
      <c r="C802" t="s">
        <v>9</v>
      </c>
      <c r="D802" t="s">
        <v>39</v>
      </c>
      <c r="E802" t="s">
        <v>11</v>
      </c>
      <c r="F802" t="s">
        <v>28</v>
      </c>
      <c r="G802" s="2">
        <v>2754</v>
      </c>
      <c r="H802" s="2">
        <v>4277</v>
      </c>
      <c r="I802" s="2">
        <v>6</v>
      </c>
    </row>
    <row r="803" spans="1:9" x14ac:dyDescent="0.25">
      <c r="A803">
        <v>2019</v>
      </c>
      <c r="B803" t="s">
        <v>49</v>
      </c>
      <c r="C803" t="s">
        <v>29</v>
      </c>
      <c r="D803" t="s">
        <v>36</v>
      </c>
      <c r="E803" t="s">
        <v>22</v>
      </c>
      <c r="F803" t="s">
        <v>35</v>
      </c>
      <c r="G803" s="2">
        <v>4312</v>
      </c>
      <c r="H803" s="2">
        <v>5734</v>
      </c>
      <c r="I803" s="2">
        <v>2</v>
      </c>
    </row>
    <row r="804" spans="1:9" x14ac:dyDescent="0.25">
      <c r="A804">
        <v>2019</v>
      </c>
      <c r="B804" t="s">
        <v>53</v>
      </c>
      <c r="C804" t="s">
        <v>18</v>
      </c>
      <c r="D804" t="s">
        <v>18</v>
      </c>
      <c r="E804" t="s">
        <v>11</v>
      </c>
      <c r="F804" t="s">
        <v>28</v>
      </c>
      <c r="G804" s="2">
        <v>6765</v>
      </c>
      <c r="H804" s="2">
        <v>12092</v>
      </c>
      <c r="I804" s="2">
        <v>16</v>
      </c>
    </row>
    <row r="805" spans="1:9" x14ac:dyDescent="0.25">
      <c r="A805">
        <v>2019</v>
      </c>
      <c r="B805" t="s">
        <v>48</v>
      </c>
      <c r="C805" t="s">
        <v>29</v>
      </c>
      <c r="D805" t="s">
        <v>36</v>
      </c>
      <c r="E805" t="s">
        <v>13</v>
      </c>
      <c r="F805" t="s">
        <v>17</v>
      </c>
      <c r="G805" s="2">
        <v>17887</v>
      </c>
      <c r="H805" s="2">
        <v>21241</v>
      </c>
      <c r="I805" s="2">
        <v>3</v>
      </c>
    </row>
    <row r="806" spans="1:9" x14ac:dyDescent="0.25">
      <c r="A806">
        <v>2019</v>
      </c>
      <c r="B806" t="s">
        <v>47</v>
      </c>
      <c r="C806" t="s">
        <v>9</v>
      </c>
      <c r="D806" t="s">
        <v>10</v>
      </c>
      <c r="E806" t="s">
        <v>13</v>
      </c>
      <c r="F806" t="s">
        <v>19</v>
      </c>
      <c r="G806" s="2">
        <v>3659</v>
      </c>
      <c r="H806" s="2">
        <v>4158</v>
      </c>
      <c r="I806" s="2">
        <v>4</v>
      </c>
    </row>
    <row r="807" spans="1:9" x14ac:dyDescent="0.25">
      <c r="A807">
        <v>2019</v>
      </c>
      <c r="B807" t="s">
        <v>16</v>
      </c>
      <c r="C807" t="s">
        <v>9</v>
      </c>
      <c r="D807" t="s">
        <v>10</v>
      </c>
      <c r="E807" t="s">
        <v>22</v>
      </c>
      <c r="F807" t="s">
        <v>38</v>
      </c>
      <c r="G807" s="2">
        <v>66146</v>
      </c>
      <c r="H807" s="2">
        <v>83462</v>
      </c>
      <c r="I807" s="2">
        <v>4</v>
      </c>
    </row>
    <row r="808" spans="1:9" x14ac:dyDescent="0.25">
      <c r="A808">
        <v>2019</v>
      </c>
      <c r="B808" t="s">
        <v>53</v>
      </c>
      <c r="C808" t="s">
        <v>9</v>
      </c>
      <c r="D808" t="s">
        <v>12</v>
      </c>
      <c r="E808" t="s">
        <v>13</v>
      </c>
      <c r="F808" t="s">
        <v>19</v>
      </c>
      <c r="G808" s="2">
        <v>4879</v>
      </c>
      <c r="H808" s="2">
        <v>6566</v>
      </c>
      <c r="I808" s="2">
        <v>4</v>
      </c>
    </row>
    <row r="809" spans="1:9" x14ac:dyDescent="0.25">
      <c r="A809">
        <v>2019</v>
      </c>
      <c r="B809" t="s">
        <v>43</v>
      </c>
      <c r="C809" t="s">
        <v>18</v>
      </c>
      <c r="D809" t="s">
        <v>18</v>
      </c>
      <c r="E809" t="s">
        <v>22</v>
      </c>
      <c r="F809" t="s">
        <v>35</v>
      </c>
      <c r="G809" s="2">
        <v>2021</v>
      </c>
      <c r="H809" s="2">
        <v>2596</v>
      </c>
      <c r="I809" s="2">
        <v>2</v>
      </c>
    </row>
    <row r="810" spans="1:9" x14ac:dyDescent="0.25">
      <c r="A810">
        <v>2018</v>
      </c>
      <c r="B810" t="s">
        <v>48</v>
      </c>
      <c r="C810" t="s">
        <v>9</v>
      </c>
      <c r="D810" t="s">
        <v>39</v>
      </c>
      <c r="E810" t="s">
        <v>13</v>
      </c>
      <c r="F810" t="s">
        <v>33</v>
      </c>
      <c r="G810" s="2">
        <v>50052</v>
      </c>
      <c r="H810" s="2">
        <v>57365</v>
      </c>
      <c r="I810" s="2">
        <v>4</v>
      </c>
    </row>
    <row r="811" spans="1:9" x14ac:dyDescent="0.25">
      <c r="A811">
        <v>2019</v>
      </c>
      <c r="B811" t="s">
        <v>52</v>
      </c>
      <c r="C811" t="s">
        <v>18</v>
      </c>
      <c r="D811" t="s">
        <v>18</v>
      </c>
      <c r="E811" t="s">
        <v>22</v>
      </c>
      <c r="F811" t="s">
        <v>35</v>
      </c>
      <c r="G811" s="2">
        <v>8472</v>
      </c>
      <c r="H811" s="2">
        <v>10206</v>
      </c>
      <c r="I811" s="2">
        <v>3</v>
      </c>
    </row>
    <row r="812" spans="1:9" x14ac:dyDescent="0.25">
      <c r="A812">
        <v>2018</v>
      </c>
      <c r="B812" t="s">
        <v>48</v>
      </c>
      <c r="C812" t="s">
        <v>18</v>
      </c>
      <c r="D812" t="s">
        <v>18</v>
      </c>
      <c r="E812" t="s">
        <v>13</v>
      </c>
      <c r="F812" t="s">
        <v>14</v>
      </c>
      <c r="G812" s="2">
        <v>73142</v>
      </c>
      <c r="H812" s="2">
        <v>88561</v>
      </c>
      <c r="I812" s="2">
        <v>3</v>
      </c>
    </row>
    <row r="813" spans="1:9" x14ac:dyDescent="0.25">
      <c r="A813">
        <v>2018</v>
      </c>
      <c r="B813" t="s">
        <v>48</v>
      </c>
      <c r="C813" t="s">
        <v>9</v>
      </c>
      <c r="D813" t="s">
        <v>12</v>
      </c>
      <c r="E813" t="s">
        <v>26</v>
      </c>
      <c r="F813" t="s">
        <v>31</v>
      </c>
      <c r="G813" s="2">
        <v>1533</v>
      </c>
      <c r="H813" s="2">
        <v>6936</v>
      </c>
      <c r="I813" s="2">
        <v>4</v>
      </c>
    </row>
    <row r="814" spans="1:9" x14ac:dyDescent="0.25">
      <c r="A814">
        <v>2018</v>
      </c>
      <c r="B814" t="s">
        <v>50</v>
      </c>
      <c r="C814" t="s">
        <v>29</v>
      </c>
      <c r="D814" t="s">
        <v>34</v>
      </c>
      <c r="E814" t="s">
        <v>22</v>
      </c>
      <c r="F814" t="s">
        <v>35</v>
      </c>
      <c r="G814" s="2">
        <v>6324</v>
      </c>
      <c r="H814" s="2">
        <v>7329</v>
      </c>
      <c r="I814" s="2">
        <v>4</v>
      </c>
    </row>
    <row r="815" spans="1:9" x14ac:dyDescent="0.25">
      <c r="A815">
        <v>2018</v>
      </c>
      <c r="B815" t="s">
        <v>50</v>
      </c>
      <c r="C815" t="s">
        <v>18</v>
      </c>
      <c r="D815" t="s">
        <v>25</v>
      </c>
      <c r="E815" t="s">
        <v>13</v>
      </c>
      <c r="F815" t="s">
        <v>19</v>
      </c>
      <c r="G815" s="2">
        <v>4254</v>
      </c>
      <c r="H815" s="2">
        <v>5156</v>
      </c>
      <c r="I815" s="2">
        <v>3</v>
      </c>
    </row>
    <row r="816" spans="1:9" x14ac:dyDescent="0.25">
      <c r="A816">
        <v>2018</v>
      </c>
      <c r="B816" t="s">
        <v>43</v>
      </c>
      <c r="C816" t="s">
        <v>18</v>
      </c>
      <c r="D816" t="s">
        <v>24</v>
      </c>
      <c r="E816" t="s">
        <v>13</v>
      </c>
      <c r="F816" t="s">
        <v>33</v>
      </c>
      <c r="G816" s="2">
        <v>38815</v>
      </c>
      <c r="H816" s="2">
        <v>46756</v>
      </c>
      <c r="I816" s="2">
        <v>3</v>
      </c>
    </row>
    <row r="817" spans="1:9" x14ac:dyDescent="0.25">
      <c r="A817">
        <v>2019</v>
      </c>
      <c r="B817" t="s">
        <v>51</v>
      </c>
      <c r="C817" t="s">
        <v>18</v>
      </c>
      <c r="D817" t="s">
        <v>18</v>
      </c>
      <c r="E817" t="s">
        <v>22</v>
      </c>
      <c r="F817" t="s">
        <v>35</v>
      </c>
      <c r="G817" s="2">
        <v>3014</v>
      </c>
      <c r="H817" s="2">
        <v>3880</v>
      </c>
      <c r="I817" s="2">
        <v>4</v>
      </c>
    </row>
    <row r="818" spans="1:9" x14ac:dyDescent="0.25">
      <c r="A818">
        <v>2018</v>
      </c>
      <c r="B818" t="s">
        <v>47</v>
      </c>
      <c r="C818" t="s">
        <v>18</v>
      </c>
      <c r="D818" t="s">
        <v>18</v>
      </c>
      <c r="E818" t="s">
        <v>11</v>
      </c>
      <c r="F818" t="s">
        <v>59</v>
      </c>
      <c r="G818" s="2">
        <v>1077</v>
      </c>
      <c r="H818" s="2">
        <v>1633</v>
      </c>
      <c r="I818" s="2">
        <v>4</v>
      </c>
    </row>
    <row r="819" spans="1:9" x14ac:dyDescent="0.25">
      <c r="A819">
        <v>2019</v>
      </c>
      <c r="B819" t="s">
        <v>47</v>
      </c>
      <c r="C819" t="s">
        <v>9</v>
      </c>
      <c r="D819" t="s">
        <v>10</v>
      </c>
      <c r="E819" t="s">
        <v>11</v>
      </c>
      <c r="F819" t="s">
        <v>59</v>
      </c>
      <c r="G819" s="2">
        <v>1046</v>
      </c>
      <c r="H819" s="2">
        <v>1815</v>
      </c>
      <c r="I819" s="2">
        <v>3</v>
      </c>
    </row>
    <row r="820" spans="1:9" x14ac:dyDescent="0.25">
      <c r="A820">
        <v>2018</v>
      </c>
      <c r="B820" t="s">
        <v>50</v>
      </c>
      <c r="C820" t="s">
        <v>9</v>
      </c>
      <c r="D820" t="s">
        <v>39</v>
      </c>
      <c r="E820" t="s">
        <v>13</v>
      </c>
      <c r="F820" t="s">
        <v>33</v>
      </c>
      <c r="G820" s="2">
        <v>38260</v>
      </c>
      <c r="H820" s="2">
        <v>45204</v>
      </c>
      <c r="I820" s="2">
        <v>3</v>
      </c>
    </row>
    <row r="821" spans="1:9" x14ac:dyDescent="0.25">
      <c r="A821">
        <v>2018</v>
      </c>
      <c r="B821" t="s">
        <v>45</v>
      </c>
      <c r="C821" t="s">
        <v>9</v>
      </c>
      <c r="D821" t="s">
        <v>12</v>
      </c>
      <c r="E821" t="s">
        <v>22</v>
      </c>
      <c r="F821" t="s">
        <v>38</v>
      </c>
      <c r="G821" s="2">
        <v>35848</v>
      </c>
      <c r="H821" s="2">
        <v>42462</v>
      </c>
      <c r="I821" s="2">
        <v>2</v>
      </c>
    </row>
    <row r="822" spans="1:9" x14ac:dyDescent="0.25">
      <c r="A822">
        <v>2018</v>
      </c>
      <c r="B822" t="s">
        <v>43</v>
      </c>
      <c r="C822" t="s">
        <v>20</v>
      </c>
      <c r="D822" t="s">
        <v>21</v>
      </c>
      <c r="E822" t="s">
        <v>11</v>
      </c>
      <c r="F822" t="s">
        <v>28</v>
      </c>
      <c r="G822" s="2">
        <v>3936</v>
      </c>
      <c r="H822" s="2">
        <v>6895</v>
      </c>
      <c r="I822" s="2">
        <v>7</v>
      </c>
    </row>
    <row r="823" spans="1:9" x14ac:dyDescent="0.25">
      <c r="A823">
        <v>2018</v>
      </c>
      <c r="B823" t="s">
        <v>44</v>
      </c>
      <c r="C823" t="s">
        <v>18</v>
      </c>
      <c r="D823" t="s">
        <v>18</v>
      </c>
      <c r="E823" t="s">
        <v>22</v>
      </c>
      <c r="F823" t="s">
        <v>32</v>
      </c>
      <c r="G823" s="2">
        <v>70059</v>
      </c>
      <c r="H823" s="2">
        <v>80000</v>
      </c>
      <c r="I823" s="2">
        <v>4</v>
      </c>
    </row>
    <row r="824" spans="1:9" x14ac:dyDescent="0.25">
      <c r="A824">
        <v>2018</v>
      </c>
      <c r="B824" t="s">
        <v>47</v>
      </c>
      <c r="C824" t="s">
        <v>9</v>
      </c>
      <c r="D824" t="s">
        <v>39</v>
      </c>
      <c r="E824" t="s">
        <v>26</v>
      </c>
      <c r="F824" t="s">
        <v>31</v>
      </c>
      <c r="G824" s="2">
        <v>1174</v>
      </c>
      <c r="H824" s="2">
        <v>8854</v>
      </c>
      <c r="I824" s="2">
        <v>5</v>
      </c>
    </row>
    <row r="825" spans="1:9" x14ac:dyDescent="0.25">
      <c r="A825">
        <v>2018</v>
      </c>
      <c r="B825" t="s">
        <v>51</v>
      </c>
      <c r="C825" t="s">
        <v>29</v>
      </c>
      <c r="D825" t="s">
        <v>30</v>
      </c>
      <c r="E825" t="s">
        <v>13</v>
      </c>
      <c r="F825" t="s">
        <v>14</v>
      </c>
      <c r="G825" s="2">
        <v>59281</v>
      </c>
      <c r="H825" s="2">
        <v>79598</v>
      </c>
      <c r="I825" s="2">
        <v>3</v>
      </c>
    </row>
    <row r="826" spans="1:9" x14ac:dyDescent="0.25">
      <c r="A826">
        <v>2018</v>
      </c>
      <c r="B826" t="s">
        <v>47</v>
      </c>
      <c r="C826" t="s">
        <v>29</v>
      </c>
      <c r="D826" t="s">
        <v>34</v>
      </c>
      <c r="E826" t="s">
        <v>13</v>
      </c>
      <c r="F826" t="s">
        <v>17</v>
      </c>
      <c r="G826" s="2">
        <v>17035</v>
      </c>
      <c r="H826" s="2">
        <v>22779</v>
      </c>
      <c r="I826" s="2">
        <v>4</v>
      </c>
    </row>
    <row r="827" spans="1:9" x14ac:dyDescent="0.25">
      <c r="A827">
        <v>2019</v>
      </c>
      <c r="B827" t="s">
        <v>47</v>
      </c>
      <c r="C827" t="s">
        <v>18</v>
      </c>
      <c r="D827" t="s">
        <v>18</v>
      </c>
      <c r="E827" t="s">
        <v>13</v>
      </c>
      <c r="F827" t="s">
        <v>14</v>
      </c>
      <c r="G827" s="2">
        <v>168384</v>
      </c>
      <c r="H827" s="2">
        <v>233197</v>
      </c>
      <c r="I827" s="2">
        <v>6</v>
      </c>
    </row>
    <row r="828" spans="1:9" x14ac:dyDescent="0.25">
      <c r="A828">
        <v>2018</v>
      </c>
      <c r="B828" t="s">
        <v>52</v>
      </c>
      <c r="C828" t="s">
        <v>9</v>
      </c>
      <c r="D828" t="s">
        <v>10</v>
      </c>
      <c r="E828" t="s">
        <v>13</v>
      </c>
      <c r="F828" t="s">
        <v>19</v>
      </c>
      <c r="G828" s="2">
        <v>9399</v>
      </c>
      <c r="H828" s="2">
        <v>12514</v>
      </c>
      <c r="I828" s="2">
        <v>7</v>
      </c>
    </row>
    <row r="829" spans="1:9" x14ac:dyDescent="0.25">
      <c r="A829">
        <v>2018</v>
      </c>
      <c r="B829" t="s">
        <v>50</v>
      </c>
      <c r="C829" t="s">
        <v>29</v>
      </c>
      <c r="D829" t="s">
        <v>34</v>
      </c>
      <c r="E829" t="s">
        <v>22</v>
      </c>
      <c r="F829" t="s">
        <v>32</v>
      </c>
      <c r="G829" s="2">
        <v>23120</v>
      </c>
      <c r="H829" s="2">
        <v>27608</v>
      </c>
      <c r="I829" s="2">
        <v>2</v>
      </c>
    </row>
    <row r="830" spans="1:9" x14ac:dyDescent="0.25">
      <c r="A830">
        <v>2018</v>
      </c>
      <c r="B830" t="s">
        <v>50</v>
      </c>
      <c r="C830" t="s">
        <v>20</v>
      </c>
      <c r="D830" t="s">
        <v>21</v>
      </c>
      <c r="E830" t="s">
        <v>11</v>
      </c>
      <c r="F830" t="s">
        <v>28</v>
      </c>
      <c r="G830" s="2">
        <v>3744</v>
      </c>
      <c r="H830" s="2">
        <v>5392</v>
      </c>
      <c r="I830" s="2">
        <v>7</v>
      </c>
    </row>
    <row r="831" spans="1:9" x14ac:dyDescent="0.25">
      <c r="A831">
        <v>2018</v>
      </c>
      <c r="B831" t="s">
        <v>52</v>
      </c>
      <c r="C831" t="s">
        <v>20</v>
      </c>
      <c r="D831" t="s">
        <v>21</v>
      </c>
      <c r="E831" t="s">
        <v>13</v>
      </c>
      <c r="F831" t="s">
        <v>33</v>
      </c>
      <c r="G831" s="2">
        <v>26809</v>
      </c>
      <c r="H831" s="2">
        <v>34596</v>
      </c>
      <c r="I831" s="2">
        <v>2</v>
      </c>
    </row>
    <row r="832" spans="1:9" x14ac:dyDescent="0.25">
      <c r="A832">
        <v>2019</v>
      </c>
      <c r="B832" t="s">
        <v>43</v>
      </c>
      <c r="C832" t="s">
        <v>18</v>
      </c>
      <c r="D832" t="s">
        <v>18</v>
      </c>
      <c r="E832" t="s">
        <v>13</v>
      </c>
      <c r="F832" t="s">
        <v>19</v>
      </c>
      <c r="G832" s="2">
        <v>4505</v>
      </c>
      <c r="H832" s="2">
        <v>5146</v>
      </c>
      <c r="I832" s="2">
        <v>4</v>
      </c>
    </row>
    <row r="833" spans="1:9" x14ac:dyDescent="0.25">
      <c r="A833">
        <v>2019</v>
      </c>
      <c r="B833" t="s">
        <v>45</v>
      </c>
      <c r="C833" t="s">
        <v>20</v>
      </c>
      <c r="D833" t="s">
        <v>21</v>
      </c>
      <c r="E833" t="s">
        <v>13</v>
      </c>
      <c r="F833" t="s">
        <v>14</v>
      </c>
      <c r="G833" s="2">
        <v>40312</v>
      </c>
      <c r="H833" s="2">
        <v>46842</v>
      </c>
      <c r="I833" s="2">
        <v>2</v>
      </c>
    </row>
    <row r="834" spans="1:9" x14ac:dyDescent="0.25">
      <c r="A834">
        <v>2019</v>
      </c>
      <c r="B834" t="s">
        <v>16</v>
      </c>
      <c r="C834" t="s">
        <v>9</v>
      </c>
      <c r="D834" t="s">
        <v>10</v>
      </c>
      <c r="E834" t="s">
        <v>11</v>
      </c>
      <c r="F834" t="s">
        <v>59</v>
      </c>
      <c r="G834" s="2">
        <v>8591</v>
      </c>
      <c r="H834" s="2">
        <v>13115</v>
      </c>
      <c r="I834" s="2">
        <v>15</v>
      </c>
    </row>
    <row r="835" spans="1:9" x14ac:dyDescent="0.25">
      <c r="A835">
        <v>2018</v>
      </c>
      <c r="B835" t="s">
        <v>46</v>
      </c>
      <c r="C835" t="s">
        <v>20</v>
      </c>
      <c r="D835" t="s">
        <v>21</v>
      </c>
      <c r="E835" t="s">
        <v>13</v>
      </c>
      <c r="F835" t="s">
        <v>19</v>
      </c>
      <c r="G835" s="2">
        <v>4754</v>
      </c>
      <c r="H835" s="2">
        <v>5576</v>
      </c>
      <c r="I835" s="2">
        <v>6</v>
      </c>
    </row>
    <row r="836" spans="1:9" x14ac:dyDescent="0.25">
      <c r="A836">
        <v>2019</v>
      </c>
      <c r="B836" t="s">
        <v>47</v>
      </c>
      <c r="C836" t="s">
        <v>18</v>
      </c>
      <c r="D836" t="s">
        <v>18</v>
      </c>
      <c r="E836" t="s">
        <v>11</v>
      </c>
      <c r="F836" t="s">
        <v>41</v>
      </c>
      <c r="G836" s="2">
        <v>7774</v>
      </c>
      <c r="H836" s="2">
        <v>11628</v>
      </c>
      <c r="I836" s="2">
        <v>14</v>
      </c>
    </row>
    <row r="837" spans="1:9" x14ac:dyDescent="0.25">
      <c r="A837">
        <v>2019</v>
      </c>
      <c r="B837" t="s">
        <v>50</v>
      </c>
      <c r="C837" t="s">
        <v>29</v>
      </c>
      <c r="D837" t="s">
        <v>34</v>
      </c>
      <c r="E837" t="s">
        <v>11</v>
      </c>
      <c r="F837" t="s">
        <v>28</v>
      </c>
      <c r="G837" s="2">
        <v>3679</v>
      </c>
      <c r="H837" s="2">
        <v>6352</v>
      </c>
      <c r="I837" s="2">
        <v>9</v>
      </c>
    </row>
    <row r="838" spans="1:9" x14ac:dyDescent="0.25">
      <c r="A838">
        <v>2019</v>
      </c>
      <c r="B838" t="s">
        <v>44</v>
      </c>
      <c r="C838" t="s">
        <v>20</v>
      </c>
      <c r="D838" t="s">
        <v>21</v>
      </c>
      <c r="E838" t="s">
        <v>11</v>
      </c>
      <c r="F838" t="s">
        <v>28</v>
      </c>
      <c r="G838" s="2">
        <v>5443</v>
      </c>
      <c r="H838" s="2">
        <v>8558</v>
      </c>
      <c r="I838" s="2">
        <v>9</v>
      </c>
    </row>
    <row r="839" spans="1:9" x14ac:dyDescent="0.25">
      <c r="A839">
        <v>2019</v>
      </c>
      <c r="B839" t="s">
        <v>44</v>
      </c>
      <c r="C839" t="s">
        <v>9</v>
      </c>
      <c r="D839" t="s">
        <v>12</v>
      </c>
      <c r="E839" t="s">
        <v>13</v>
      </c>
      <c r="F839" t="s">
        <v>17</v>
      </c>
      <c r="G839" s="2">
        <v>16509</v>
      </c>
      <c r="H839" s="2">
        <v>21845</v>
      </c>
      <c r="I839" s="2">
        <v>3</v>
      </c>
    </row>
    <row r="840" spans="1:9" x14ac:dyDescent="0.25">
      <c r="A840">
        <v>2018</v>
      </c>
      <c r="B840" t="s">
        <v>49</v>
      </c>
      <c r="C840" t="s">
        <v>20</v>
      </c>
      <c r="D840" t="s">
        <v>37</v>
      </c>
      <c r="E840" t="s">
        <v>22</v>
      </c>
      <c r="F840" t="s">
        <v>35</v>
      </c>
      <c r="G840" s="2">
        <v>5242</v>
      </c>
      <c r="H840" s="2">
        <v>6190</v>
      </c>
      <c r="I840" s="2">
        <v>2</v>
      </c>
    </row>
    <row r="841" spans="1:9" x14ac:dyDescent="0.25">
      <c r="A841">
        <v>2018</v>
      </c>
      <c r="B841" t="s">
        <v>47</v>
      </c>
      <c r="C841" t="s">
        <v>18</v>
      </c>
      <c r="D841" t="s">
        <v>18</v>
      </c>
      <c r="E841" t="s">
        <v>13</v>
      </c>
      <c r="F841" t="s">
        <v>19</v>
      </c>
      <c r="G841" s="2">
        <v>2991</v>
      </c>
      <c r="H841" s="2">
        <v>3745</v>
      </c>
      <c r="I841" s="2">
        <v>3</v>
      </c>
    </row>
    <row r="842" spans="1:9" x14ac:dyDescent="0.25">
      <c r="A842">
        <v>2019</v>
      </c>
      <c r="B842" t="s">
        <v>16</v>
      </c>
      <c r="C842" t="s">
        <v>18</v>
      </c>
      <c r="D842" t="s">
        <v>18</v>
      </c>
      <c r="E842" t="s">
        <v>22</v>
      </c>
      <c r="F842" t="s">
        <v>32</v>
      </c>
      <c r="G842" s="2">
        <v>17250</v>
      </c>
      <c r="H842" s="2">
        <v>20610</v>
      </c>
      <c r="I842" s="2">
        <v>2</v>
      </c>
    </row>
    <row r="843" spans="1:9" x14ac:dyDescent="0.25">
      <c r="A843">
        <v>2018</v>
      </c>
      <c r="B843" t="s">
        <v>52</v>
      </c>
      <c r="C843" t="s">
        <v>18</v>
      </c>
      <c r="D843" t="s">
        <v>24</v>
      </c>
      <c r="E843" t="s">
        <v>13</v>
      </c>
      <c r="F843" t="s">
        <v>17</v>
      </c>
      <c r="G843" s="2">
        <v>24595</v>
      </c>
      <c r="H843" s="2">
        <v>30147</v>
      </c>
      <c r="I843" s="2">
        <v>4</v>
      </c>
    </row>
    <row r="844" spans="1:9" x14ac:dyDescent="0.25">
      <c r="A844">
        <v>2018</v>
      </c>
      <c r="B844" t="s">
        <v>16</v>
      </c>
      <c r="C844" t="s">
        <v>29</v>
      </c>
      <c r="D844" t="s">
        <v>36</v>
      </c>
      <c r="E844" t="s">
        <v>26</v>
      </c>
      <c r="F844" t="s">
        <v>40</v>
      </c>
      <c r="G844" s="2">
        <v>885</v>
      </c>
      <c r="H844" s="2">
        <v>5186</v>
      </c>
      <c r="I844" s="2">
        <v>6</v>
      </c>
    </row>
    <row r="845" spans="1:9" x14ac:dyDescent="0.25">
      <c r="A845">
        <v>2019</v>
      </c>
      <c r="B845" t="s">
        <v>53</v>
      </c>
      <c r="C845" t="s">
        <v>18</v>
      </c>
      <c r="D845" t="s">
        <v>25</v>
      </c>
      <c r="E845" t="s">
        <v>13</v>
      </c>
      <c r="F845" t="s">
        <v>14</v>
      </c>
      <c r="G845" s="2">
        <v>76408</v>
      </c>
      <c r="H845" s="2">
        <v>99812</v>
      </c>
      <c r="I845" s="2">
        <v>4</v>
      </c>
    </row>
    <row r="846" spans="1:9" x14ac:dyDescent="0.25">
      <c r="A846">
        <v>2018</v>
      </c>
      <c r="B846" t="s">
        <v>53</v>
      </c>
      <c r="C846" t="s">
        <v>18</v>
      </c>
      <c r="D846" t="s">
        <v>25</v>
      </c>
      <c r="E846" t="s">
        <v>13</v>
      </c>
      <c r="F846" t="s">
        <v>17</v>
      </c>
      <c r="G846" s="2">
        <v>23926</v>
      </c>
      <c r="H846" s="2">
        <v>28054</v>
      </c>
      <c r="I846" s="2">
        <v>4</v>
      </c>
    </row>
    <row r="847" spans="1:9" x14ac:dyDescent="0.25">
      <c r="A847">
        <v>2019</v>
      </c>
      <c r="B847" t="s">
        <v>47</v>
      </c>
      <c r="C847" t="s">
        <v>18</v>
      </c>
      <c r="D847" t="s">
        <v>25</v>
      </c>
      <c r="E847" t="s">
        <v>22</v>
      </c>
      <c r="F847" t="s">
        <v>23</v>
      </c>
      <c r="G847" s="2">
        <v>59913</v>
      </c>
      <c r="H847" s="2">
        <v>74418</v>
      </c>
      <c r="I847" s="2">
        <v>2</v>
      </c>
    </row>
    <row r="848" spans="1:9" x14ac:dyDescent="0.25">
      <c r="A848">
        <v>2018</v>
      </c>
      <c r="B848" t="s">
        <v>52</v>
      </c>
      <c r="C848" t="s">
        <v>29</v>
      </c>
      <c r="D848" t="s">
        <v>30</v>
      </c>
      <c r="E848" t="s">
        <v>13</v>
      </c>
      <c r="F848" t="s">
        <v>17</v>
      </c>
      <c r="G848" s="2">
        <v>15144</v>
      </c>
      <c r="H848" s="2">
        <v>18298</v>
      </c>
      <c r="I848" s="2">
        <v>3</v>
      </c>
    </row>
    <row r="849" spans="1:9" x14ac:dyDescent="0.25">
      <c r="A849">
        <v>2018</v>
      </c>
      <c r="B849" t="s">
        <v>52</v>
      </c>
      <c r="C849" t="s">
        <v>18</v>
      </c>
      <c r="D849" t="s">
        <v>25</v>
      </c>
      <c r="E849" t="s">
        <v>13</v>
      </c>
      <c r="F849" t="s">
        <v>33</v>
      </c>
      <c r="G849" s="2">
        <v>14519</v>
      </c>
      <c r="H849" s="2">
        <v>18142</v>
      </c>
      <c r="I849" s="2">
        <v>1</v>
      </c>
    </row>
    <row r="850" spans="1:9" x14ac:dyDescent="0.25">
      <c r="A850">
        <v>2019</v>
      </c>
      <c r="B850" t="s">
        <v>50</v>
      </c>
      <c r="C850" t="s">
        <v>18</v>
      </c>
      <c r="D850" t="s">
        <v>25</v>
      </c>
      <c r="E850" t="s">
        <v>22</v>
      </c>
      <c r="F850" t="s">
        <v>35</v>
      </c>
      <c r="G850" s="2">
        <v>7736</v>
      </c>
      <c r="H850" s="2">
        <v>9595</v>
      </c>
      <c r="I850" s="2">
        <v>4</v>
      </c>
    </row>
    <row r="851" spans="1:9" x14ac:dyDescent="0.25">
      <c r="A851">
        <v>2018</v>
      </c>
      <c r="B851" t="s">
        <v>43</v>
      </c>
      <c r="C851" t="s">
        <v>18</v>
      </c>
      <c r="D851" t="s">
        <v>18</v>
      </c>
      <c r="E851" t="s">
        <v>13</v>
      </c>
      <c r="F851" t="s">
        <v>14</v>
      </c>
      <c r="G851" s="2">
        <v>122495</v>
      </c>
      <c r="H851" s="2">
        <v>160000</v>
      </c>
      <c r="I851" s="2">
        <v>4</v>
      </c>
    </row>
    <row r="852" spans="1:9" x14ac:dyDescent="0.25">
      <c r="A852">
        <v>2019</v>
      </c>
      <c r="B852" t="s">
        <v>45</v>
      </c>
      <c r="C852" t="s">
        <v>18</v>
      </c>
      <c r="D852" t="s">
        <v>25</v>
      </c>
      <c r="E852" t="s">
        <v>22</v>
      </c>
      <c r="F852" t="s">
        <v>38</v>
      </c>
      <c r="G852" s="2">
        <v>76806</v>
      </c>
      <c r="H852" s="2">
        <v>93556</v>
      </c>
      <c r="I852" s="2">
        <v>3</v>
      </c>
    </row>
    <row r="853" spans="1:9" x14ac:dyDescent="0.25">
      <c r="A853">
        <v>2019</v>
      </c>
      <c r="B853" t="s">
        <v>53</v>
      </c>
      <c r="C853" t="s">
        <v>9</v>
      </c>
      <c r="D853" t="s">
        <v>39</v>
      </c>
      <c r="E853" t="s">
        <v>22</v>
      </c>
      <c r="F853" t="s">
        <v>23</v>
      </c>
      <c r="G853" s="2">
        <v>93868</v>
      </c>
      <c r="H853" s="2">
        <v>115614</v>
      </c>
      <c r="I853" s="2">
        <v>3</v>
      </c>
    </row>
    <row r="854" spans="1:9" x14ac:dyDescent="0.25">
      <c r="A854">
        <v>2018</v>
      </c>
      <c r="B854" t="s">
        <v>16</v>
      </c>
      <c r="C854" t="s">
        <v>18</v>
      </c>
      <c r="D854" t="s">
        <v>18</v>
      </c>
      <c r="E854" t="s">
        <v>13</v>
      </c>
      <c r="F854" t="s">
        <v>17</v>
      </c>
      <c r="G854" s="2">
        <v>46472</v>
      </c>
      <c r="H854" s="2">
        <v>53658</v>
      </c>
      <c r="I854" s="2">
        <v>6</v>
      </c>
    </row>
    <row r="855" spans="1:9" x14ac:dyDescent="0.25">
      <c r="A855">
        <v>2018</v>
      </c>
      <c r="B855" t="s">
        <v>53</v>
      </c>
      <c r="C855" t="s">
        <v>9</v>
      </c>
      <c r="D855" t="s">
        <v>12</v>
      </c>
      <c r="E855" t="s">
        <v>22</v>
      </c>
      <c r="F855" t="s">
        <v>35</v>
      </c>
      <c r="G855" s="2">
        <v>4143</v>
      </c>
      <c r="H855" s="2">
        <v>4821</v>
      </c>
      <c r="I855" s="2">
        <v>3</v>
      </c>
    </row>
    <row r="856" spans="1:9" x14ac:dyDescent="0.25">
      <c r="A856">
        <v>2018</v>
      </c>
      <c r="B856" t="s">
        <v>16</v>
      </c>
      <c r="C856" t="s">
        <v>20</v>
      </c>
      <c r="D856" t="s">
        <v>21</v>
      </c>
      <c r="E856" t="s">
        <v>11</v>
      </c>
      <c r="F856" t="s">
        <v>15</v>
      </c>
      <c r="G856" s="2">
        <v>3125</v>
      </c>
      <c r="H856" s="2">
        <v>5649</v>
      </c>
      <c r="I856" s="2">
        <v>16</v>
      </c>
    </row>
    <row r="857" spans="1:9" x14ac:dyDescent="0.25">
      <c r="A857">
        <v>2019</v>
      </c>
      <c r="B857" t="s">
        <v>50</v>
      </c>
      <c r="C857" t="s">
        <v>29</v>
      </c>
      <c r="D857" t="s">
        <v>30</v>
      </c>
      <c r="E857" t="s">
        <v>11</v>
      </c>
      <c r="F857" t="s">
        <v>59</v>
      </c>
      <c r="G857" s="2">
        <v>6059</v>
      </c>
      <c r="H857" s="2">
        <v>9368</v>
      </c>
      <c r="I857" s="2">
        <v>16</v>
      </c>
    </row>
    <row r="858" spans="1:9" x14ac:dyDescent="0.25">
      <c r="A858">
        <v>2018</v>
      </c>
      <c r="B858" t="s">
        <v>47</v>
      </c>
      <c r="C858" t="s">
        <v>29</v>
      </c>
      <c r="D858" t="s">
        <v>36</v>
      </c>
      <c r="E858" t="s">
        <v>13</v>
      </c>
      <c r="F858" t="s">
        <v>19</v>
      </c>
      <c r="G858" s="2">
        <v>1941</v>
      </c>
      <c r="H858" s="2">
        <v>2346</v>
      </c>
      <c r="I858" s="2">
        <v>2</v>
      </c>
    </row>
    <row r="859" spans="1:9" x14ac:dyDescent="0.25">
      <c r="A859">
        <v>2018</v>
      </c>
      <c r="B859" t="s">
        <v>51</v>
      </c>
      <c r="C859" t="s">
        <v>20</v>
      </c>
      <c r="D859" t="s">
        <v>21</v>
      </c>
      <c r="E859" t="s">
        <v>26</v>
      </c>
      <c r="F859" t="s">
        <v>27</v>
      </c>
      <c r="G859" s="2">
        <v>7258</v>
      </c>
      <c r="H859" s="2">
        <v>32030</v>
      </c>
      <c r="I859" s="2">
        <v>4</v>
      </c>
    </row>
    <row r="860" spans="1:9" x14ac:dyDescent="0.25">
      <c r="A860">
        <v>2019</v>
      </c>
      <c r="B860" t="s">
        <v>46</v>
      </c>
      <c r="C860" t="s">
        <v>29</v>
      </c>
      <c r="D860" t="s">
        <v>30</v>
      </c>
      <c r="E860" t="s">
        <v>13</v>
      </c>
      <c r="F860" t="s">
        <v>17</v>
      </c>
      <c r="G860" s="2">
        <v>24185</v>
      </c>
      <c r="H860" s="2">
        <v>31670</v>
      </c>
      <c r="I860" s="2">
        <v>4</v>
      </c>
    </row>
    <row r="861" spans="1:9" x14ac:dyDescent="0.25">
      <c r="A861">
        <v>2018</v>
      </c>
      <c r="B861" t="s">
        <v>49</v>
      </c>
      <c r="C861" t="s">
        <v>20</v>
      </c>
      <c r="D861" t="s">
        <v>21</v>
      </c>
      <c r="E861" t="s">
        <v>22</v>
      </c>
      <c r="F861" t="s">
        <v>23</v>
      </c>
      <c r="G861" s="2">
        <v>37230</v>
      </c>
      <c r="H861" s="2">
        <v>48600</v>
      </c>
      <c r="I861" s="2">
        <v>2</v>
      </c>
    </row>
    <row r="862" spans="1:9" x14ac:dyDescent="0.25">
      <c r="A862">
        <v>2018</v>
      </c>
      <c r="B862" t="s">
        <v>45</v>
      </c>
      <c r="C862" t="s">
        <v>20</v>
      </c>
      <c r="D862" t="s">
        <v>21</v>
      </c>
      <c r="E862" t="s">
        <v>13</v>
      </c>
      <c r="F862" t="s">
        <v>17</v>
      </c>
      <c r="G862" s="2">
        <v>13337</v>
      </c>
      <c r="H862" s="2">
        <v>15569</v>
      </c>
      <c r="I862" s="2">
        <v>3</v>
      </c>
    </row>
    <row r="863" spans="1:9" x14ac:dyDescent="0.25">
      <c r="A863">
        <v>2019</v>
      </c>
      <c r="B863" t="s">
        <v>51</v>
      </c>
      <c r="C863" t="s">
        <v>29</v>
      </c>
      <c r="D863" t="s">
        <v>30</v>
      </c>
      <c r="E863" t="s">
        <v>11</v>
      </c>
      <c r="F863" t="s">
        <v>28</v>
      </c>
      <c r="G863" s="2">
        <v>3716</v>
      </c>
      <c r="H863" s="2">
        <v>6243</v>
      </c>
      <c r="I863" s="2">
        <v>12</v>
      </c>
    </row>
    <row r="864" spans="1:9" x14ac:dyDescent="0.25">
      <c r="A864">
        <v>2018</v>
      </c>
      <c r="B864" t="s">
        <v>46</v>
      </c>
      <c r="C864" t="s">
        <v>18</v>
      </c>
      <c r="D864" t="s">
        <v>24</v>
      </c>
      <c r="E864" t="s">
        <v>13</v>
      </c>
      <c r="F864" t="s">
        <v>14</v>
      </c>
      <c r="G864" s="2">
        <v>76457</v>
      </c>
      <c r="H864" s="2">
        <v>97746</v>
      </c>
      <c r="I864" s="2">
        <v>4</v>
      </c>
    </row>
    <row r="865" spans="1:9" x14ac:dyDescent="0.25">
      <c r="A865">
        <v>2019</v>
      </c>
      <c r="B865" t="s">
        <v>50</v>
      </c>
      <c r="C865" t="s">
        <v>29</v>
      </c>
      <c r="D865" t="s">
        <v>36</v>
      </c>
      <c r="E865" t="s">
        <v>13</v>
      </c>
      <c r="F865" t="s">
        <v>19</v>
      </c>
      <c r="G865" s="2">
        <v>10949</v>
      </c>
      <c r="H865" s="2">
        <v>12657</v>
      </c>
      <c r="I865" s="2">
        <v>8</v>
      </c>
    </row>
    <row r="866" spans="1:9" x14ac:dyDescent="0.25">
      <c r="A866">
        <v>2018</v>
      </c>
      <c r="B866" t="s">
        <v>52</v>
      </c>
      <c r="C866" t="s">
        <v>29</v>
      </c>
      <c r="D866" t="s">
        <v>30</v>
      </c>
      <c r="E866" t="s">
        <v>11</v>
      </c>
      <c r="F866" t="s">
        <v>59</v>
      </c>
      <c r="G866" s="2">
        <v>4128</v>
      </c>
      <c r="H866" s="2">
        <v>7051</v>
      </c>
      <c r="I866" s="2">
        <v>17</v>
      </c>
    </row>
    <row r="867" spans="1:9" x14ac:dyDescent="0.25">
      <c r="A867">
        <v>2018</v>
      </c>
      <c r="B867" t="s">
        <v>51</v>
      </c>
      <c r="C867" t="s">
        <v>9</v>
      </c>
      <c r="D867" t="s">
        <v>10</v>
      </c>
      <c r="E867" t="s">
        <v>13</v>
      </c>
      <c r="F867" t="s">
        <v>33</v>
      </c>
      <c r="G867" s="2">
        <v>37075</v>
      </c>
      <c r="H867" s="2">
        <v>42790</v>
      </c>
      <c r="I867" s="2">
        <v>4</v>
      </c>
    </row>
    <row r="868" spans="1:9" x14ac:dyDescent="0.25">
      <c r="A868">
        <v>2019</v>
      </c>
      <c r="B868" t="s">
        <v>16</v>
      </c>
      <c r="C868" t="s">
        <v>18</v>
      </c>
      <c r="D868" t="s">
        <v>25</v>
      </c>
      <c r="E868" t="s">
        <v>11</v>
      </c>
      <c r="F868" t="s">
        <v>15</v>
      </c>
      <c r="G868" s="2">
        <v>3730</v>
      </c>
      <c r="H868" s="2">
        <v>6532</v>
      </c>
      <c r="I868" s="2">
        <v>14</v>
      </c>
    </row>
    <row r="869" spans="1:9" x14ac:dyDescent="0.25">
      <c r="A869">
        <v>2019</v>
      </c>
      <c r="B869" t="s">
        <v>48</v>
      </c>
      <c r="C869" t="s">
        <v>9</v>
      </c>
      <c r="D869" t="s">
        <v>12</v>
      </c>
      <c r="E869" t="s">
        <v>26</v>
      </c>
      <c r="F869" t="s">
        <v>27</v>
      </c>
      <c r="G869" s="2">
        <v>3230</v>
      </c>
      <c r="H869" s="2">
        <v>31761</v>
      </c>
      <c r="I869" s="2">
        <v>4</v>
      </c>
    </row>
    <row r="870" spans="1:9" x14ac:dyDescent="0.25">
      <c r="A870">
        <v>2018</v>
      </c>
      <c r="B870" t="s">
        <v>50</v>
      </c>
      <c r="C870" t="s">
        <v>9</v>
      </c>
      <c r="D870" t="s">
        <v>39</v>
      </c>
      <c r="E870" t="s">
        <v>13</v>
      </c>
      <c r="F870" t="s">
        <v>17</v>
      </c>
      <c r="G870" s="2">
        <v>7644</v>
      </c>
      <c r="H870" s="2">
        <v>9365</v>
      </c>
      <c r="I870" s="2">
        <v>2</v>
      </c>
    </row>
    <row r="871" spans="1:9" x14ac:dyDescent="0.25">
      <c r="A871">
        <v>2018</v>
      </c>
      <c r="B871" t="s">
        <v>53</v>
      </c>
      <c r="C871" t="s">
        <v>9</v>
      </c>
      <c r="D871" t="s">
        <v>39</v>
      </c>
      <c r="E871" t="s">
        <v>13</v>
      </c>
      <c r="F871" t="s">
        <v>33</v>
      </c>
      <c r="G871" s="2">
        <v>26316</v>
      </c>
      <c r="H871" s="2">
        <v>36261</v>
      </c>
      <c r="I871" s="2">
        <v>2</v>
      </c>
    </row>
    <row r="872" spans="1:9" x14ac:dyDescent="0.25">
      <c r="A872">
        <v>2018</v>
      </c>
      <c r="B872" t="s">
        <v>53</v>
      </c>
      <c r="C872" t="s">
        <v>29</v>
      </c>
      <c r="D872" t="s">
        <v>36</v>
      </c>
      <c r="E872" t="s">
        <v>22</v>
      </c>
      <c r="F872" t="s">
        <v>35</v>
      </c>
      <c r="G872" s="2">
        <v>1923</v>
      </c>
      <c r="H872" s="2">
        <v>2326</v>
      </c>
      <c r="I872" s="2">
        <v>2</v>
      </c>
    </row>
    <row r="873" spans="1:9" x14ac:dyDescent="0.25">
      <c r="A873">
        <v>2019</v>
      </c>
      <c r="B873" t="s">
        <v>47</v>
      </c>
      <c r="C873" t="s">
        <v>9</v>
      </c>
      <c r="D873" t="s">
        <v>10</v>
      </c>
      <c r="E873" t="s">
        <v>22</v>
      </c>
      <c r="F873" t="s">
        <v>35</v>
      </c>
      <c r="G873" s="2">
        <v>6423</v>
      </c>
      <c r="H873" s="2">
        <v>7367</v>
      </c>
      <c r="I873" s="2">
        <v>3</v>
      </c>
    </row>
    <row r="874" spans="1:9" x14ac:dyDescent="0.25">
      <c r="A874">
        <v>2018</v>
      </c>
      <c r="B874" t="s">
        <v>43</v>
      </c>
      <c r="C874" t="s">
        <v>18</v>
      </c>
      <c r="D874" t="s">
        <v>18</v>
      </c>
      <c r="E874" t="s">
        <v>13</v>
      </c>
      <c r="F874" t="s">
        <v>14</v>
      </c>
      <c r="G874" s="2">
        <v>43164</v>
      </c>
      <c r="H874" s="2">
        <v>50838</v>
      </c>
      <c r="I874" s="2">
        <v>2</v>
      </c>
    </row>
    <row r="875" spans="1:9" x14ac:dyDescent="0.25">
      <c r="A875">
        <v>2018</v>
      </c>
      <c r="B875" t="s">
        <v>46</v>
      </c>
      <c r="C875" t="s">
        <v>29</v>
      </c>
      <c r="D875" t="s">
        <v>34</v>
      </c>
      <c r="E875" t="s">
        <v>13</v>
      </c>
      <c r="F875" t="s">
        <v>19</v>
      </c>
      <c r="G875" s="2">
        <v>1581</v>
      </c>
      <c r="H875" s="2">
        <v>1828</v>
      </c>
      <c r="I875" s="2">
        <v>2</v>
      </c>
    </row>
    <row r="876" spans="1:9" x14ac:dyDescent="0.25">
      <c r="A876">
        <v>2019</v>
      </c>
      <c r="B876" t="s">
        <v>51</v>
      </c>
      <c r="C876" t="s">
        <v>18</v>
      </c>
      <c r="D876" t="s">
        <v>18</v>
      </c>
      <c r="E876" t="s">
        <v>22</v>
      </c>
      <c r="F876" t="s">
        <v>32</v>
      </c>
      <c r="G876" s="2">
        <v>30730</v>
      </c>
      <c r="H876" s="2">
        <v>35111</v>
      </c>
      <c r="I876" s="2">
        <v>2</v>
      </c>
    </row>
    <row r="877" spans="1:9" x14ac:dyDescent="0.25">
      <c r="A877">
        <v>2019</v>
      </c>
      <c r="B877" t="s">
        <v>47</v>
      </c>
      <c r="C877" t="s">
        <v>18</v>
      </c>
      <c r="D877" t="s">
        <v>18</v>
      </c>
      <c r="E877" t="s">
        <v>26</v>
      </c>
      <c r="F877" t="s">
        <v>40</v>
      </c>
      <c r="G877" s="2">
        <v>1087</v>
      </c>
      <c r="H877" s="2">
        <v>6088</v>
      </c>
      <c r="I877" s="2">
        <v>6</v>
      </c>
    </row>
    <row r="878" spans="1:9" x14ac:dyDescent="0.25">
      <c r="A878">
        <v>2019</v>
      </c>
      <c r="B878" t="s">
        <v>52</v>
      </c>
      <c r="C878" t="s">
        <v>20</v>
      </c>
      <c r="D878" t="s">
        <v>21</v>
      </c>
      <c r="E878" t="s">
        <v>22</v>
      </c>
      <c r="F878" t="s">
        <v>35</v>
      </c>
      <c r="G878" s="2">
        <v>3972</v>
      </c>
      <c r="H878" s="2">
        <v>5078</v>
      </c>
      <c r="I878" s="2">
        <v>3</v>
      </c>
    </row>
    <row r="879" spans="1:9" x14ac:dyDescent="0.25">
      <c r="A879">
        <v>2019</v>
      </c>
      <c r="B879" t="s">
        <v>46</v>
      </c>
      <c r="C879" t="s">
        <v>20</v>
      </c>
      <c r="D879" t="s">
        <v>37</v>
      </c>
      <c r="E879" t="s">
        <v>22</v>
      </c>
      <c r="F879" t="s">
        <v>38</v>
      </c>
      <c r="G879" s="2">
        <v>70671</v>
      </c>
      <c r="H879" s="2">
        <v>83408</v>
      </c>
      <c r="I879" s="2">
        <v>3</v>
      </c>
    </row>
    <row r="880" spans="1:9" x14ac:dyDescent="0.25">
      <c r="A880">
        <v>2019</v>
      </c>
      <c r="B880" t="s">
        <v>47</v>
      </c>
      <c r="C880" t="s">
        <v>18</v>
      </c>
      <c r="D880" t="s">
        <v>24</v>
      </c>
      <c r="E880" t="s">
        <v>11</v>
      </c>
      <c r="F880" t="s">
        <v>59</v>
      </c>
      <c r="G880" s="2">
        <v>9784</v>
      </c>
      <c r="H880" s="2">
        <v>17418</v>
      </c>
      <c r="I880" s="2">
        <v>17</v>
      </c>
    </row>
    <row r="881" spans="1:9" x14ac:dyDescent="0.25">
      <c r="A881">
        <v>2019</v>
      </c>
      <c r="B881" t="s">
        <v>44</v>
      </c>
      <c r="C881" t="s">
        <v>18</v>
      </c>
      <c r="D881" t="s">
        <v>18</v>
      </c>
      <c r="E881" t="s">
        <v>22</v>
      </c>
      <c r="F881" t="s">
        <v>32</v>
      </c>
      <c r="G881" s="2">
        <v>19944</v>
      </c>
      <c r="H881" s="2">
        <v>23164</v>
      </c>
      <c r="I881" s="2">
        <v>2</v>
      </c>
    </row>
    <row r="882" spans="1:9" x14ac:dyDescent="0.25">
      <c r="A882">
        <v>2018</v>
      </c>
      <c r="B882" t="s">
        <v>44</v>
      </c>
      <c r="C882" t="s">
        <v>9</v>
      </c>
      <c r="D882" t="s">
        <v>39</v>
      </c>
      <c r="E882" t="s">
        <v>22</v>
      </c>
      <c r="F882" t="s">
        <v>35</v>
      </c>
      <c r="G882" s="2">
        <v>8329</v>
      </c>
      <c r="H882" s="2">
        <v>11061</v>
      </c>
      <c r="I882" s="2">
        <v>4</v>
      </c>
    </row>
    <row r="883" spans="1:9" x14ac:dyDescent="0.25">
      <c r="A883">
        <v>2019</v>
      </c>
      <c r="B883" t="s">
        <v>47</v>
      </c>
      <c r="C883" t="s">
        <v>20</v>
      </c>
      <c r="D883" t="s">
        <v>37</v>
      </c>
      <c r="E883" t="s">
        <v>11</v>
      </c>
      <c r="F883" t="s">
        <v>28</v>
      </c>
      <c r="G883" s="2">
        <v>769</v>
      </c>
      <c r="H883" s="2">
        <v>1165</v>
      </c>
      <c r="I883" s="2">
        <v>2</v>
      </c>
    </row>
    <row r="884" spans="1:9" x14ac:dyDescent="0.25">
      <c r="A884">
        <v>2019</v>
      </c>
      <c r="B884" t="s">
        <v>16</v>
      </c>
      <c r="C884" t="s">
        <v>29</v>
      </c>
      <c r="D884" t="s">
        <v>34</v>
      </c>
      <c r="E884" t="s">
        <v>13</v>
      </c>
      <c r="F884" t="s">
        <v>33</v>
      </c>
      <c r="G884" s="2">
        <v>43204</v>
      </c>
      <c r="H884" s="2">
        <v>49070</v>
      </c>
      <c r="I884" s="2">
        <v>4</v>
      </c>
    </row>
    <row r="885" spans="1:9" x14ac:dyDescent="0.25">
      <c r="A885">
        <v>2019</v>
      </c>
      <c r="B885" t="s">
        <v>53</v>
      </c>
      <c r="C885" t="s">
        <v>29</v>
      </c>
      <c r="D885" t="s">
        <v>34</v>
      </c>
      <c r="E885" t="s">
        <v>13</v>
      </c>
      <c r="F885" t="s">
        <v>14</v>
      </c>
      <c r="G885" s="2">
        <v>57516</v>
      </c>
      <c r="H885" s="2">
        <v>65433</v>
      </c>
      <c r="I885" s="2">
        <v>3</v>
      </c>
    </row>
    <row r="886" spans="1:9" x14ac:dyDescent="0.25">
      <c r="A886">
        <v>2018</v>
      </c>
      <c r="B886" t="s">
        <v>43</v>
      </c>
      <c r="C886" t="s">
        <v>18</v>
      </c>
      <c r="D886" t="s">
        <v>18</v>
      </c>
      <c r="E886" t="s">
        <v>22</v>
      </c>
      <c r="F886" t="s">
        <v>23</v>
      </c>
      <c r="G886" s="2">
        <v>75046</v>
      </c>
      <c r="H886" s="2">
        <v>95517</v>
      </c>
      <c r="I886" s="2">
        <v>3</v>
      </c>
    </row>
    <row r="887" spans="1:9" x14ac:dyDescent="0.25">
      <c r="A887">
        <v>2019</v>
      </c>
      <c r="B887" t="s">
        <v>51</v>
      </c>
      <c r="C887" t="s">
        <v>18</v>
      </c>
      <c r="D887" t="s">
        <v>18</v>
      </c>
      <c r="E887" t="s">
        <v>22</v>
      </c>
      <c r="F887" t="s">
        <v>23</v>
      </c>
      <c r="G887" s="2">
        <v>124250</v>
      </c>
      <c r="H887" s="2">
        <v>145607</v>
      </c>
      <c r="I887" s="2">
        <v>4</v>
      </c>
    </row>
    <row r="888" spans="1:9" x14ac:dyDescent="0.25">
      <c r="A888">
        <v>2019</v>
      </c>
      <c r="B888" t="s">
        <v>43</v>
      </c>
      <c r="C888" t="s">
        <v>20</v>
      </c>
      <c r="D888" t="s">
        <v>21</v>
      </c>
      <c r="E888" t="s">
        <v>13</v>
      </c>
      <c r="F888" t="s">
        <v>19</v>
      </c>
      <c r="G888" s="2">
        <v>2589</v>
      </c>
      <c r="H888" s="2">
        <v>2969</v>
      </c>
      <c r="I888" s="2">
        <v>3</v>
      </c>
    </row>
    <row r="889" spans="1:9" x14ac:dyDescent="0.25">
      <c r="A889">
        <v>2019</v>
      </c>
      <c r="B889" t="s">
        <v>51</v>
      </c>
      <c r="C889" t="s">
        <v>29</v>
      </c>
      <c r="D889" t="s">
        <v>36</v>
      </c>
      <c r="E889" t="s">
        <v>22</v>
      </c>
      <c r="F889" t="s">
        <v>35</v>
      </c>
      <c r="G889" s="2">
        <v>4910</v>
      </c>
      <c r="H889" s="2">
        <v>5621</v>
      </c>
      <c r="I889" s="2">
        <v>2</v>
      </c>
    </row>
    <row r="890" spans="1:9" x14ac:dyDescent="0.25">
      <c r="A890">
        <v>2018</v>
      </c>
      <c r="B890" t="s">
        <v>48</v>
      </c>
      <c r="C890" t="s">
        <v>9</v>
      </c>
      <c r="D890" t="s">
        <v>39</v>
      </c>
      <c r="E890" t="s">
        <v>26</v>
      </c>
      <c r="F890" t="s">
        <v>31</v>
      </c>
      <c r="G890" s="2">
        <v>2007</v>
      </c>
      <c r="H890" s="2">
        <v>13099</v>
      </c>
      <c r="I890" s="2">
        <v>3</v>
      </c>
    </row>
    <row r="891" spans="1:9" x14ac:dyDescent="0.25">
      <c r="A891">
        <v>2019</v>
      </c>
      <c r="B891" t="s">
        <v>52</v>
      </c>
      <c r="C891" t="s">
        <v>9</v>
      </c>
      <c r="D891" t="s">
        <v>10</v>
      </c>
      <c r="E891" t="s">
        <v>13</v>
      </c>
      <c r="F891" t="s">
        <v>14</v>
      </c>
      <c r="G891" s="2">
        <v>87690</v>
      </c>
      <c r="H891" s="2">
        <v>111689</v>
      </c>
      <c r="I891" s="2">
        <v>4</v>
      </c>
    </row>
    <row r="892" spans="1:9" x14ac:dyDescent="0.25">
      <c r="A892">
        <v>2019</v>
      </c>
      <c r="B892" t="s">
        <v>46</v>
      </c>
      <c r="C892" t="s">
        <v>29</v>
      </c>
      <c r="D892" t="s">
        <v>36</v>
      </c>
      <c r="E892" t="s">
        <v>11</v>
      </c>
      <c r="F892" t="s">
        <v>41</v>
      </c>
      <c r="G892" s="2">
        <v>970</v>
      </c>
      <c r="H892" s="2">
        <v>1431</v>
      </c>
      <c r="I892" s="2">
        <v>3</v>
      </c>
    </row>
    <row r="893" spans="1:9" x14ac:dyDescent="0.25">
      <c r="A893">
        <v>2019</v>
      </c>
      <c r="B893" t="s">
        <v>48</v>
      </c>
      <c r="C893" t="s">
        <v>9</v>
      </c>
      <c r="D893" t="s">
        <v>10</v>
      </c>
      <c r="E893" t="s">
        <v>22</v>
      </c>
      <c r="F893" t="s">
        <v>32</v>
      </c>
      <c r="G893" s="2">
        <v>29093</v>
      </c>
      <c r="H893" s="2">
        <v>36622</v>
      </c>
      <c r="I893" s="2">
        <v>2</v>
      </c>
    </row>
    <row r="894" spans="1:9" x14ac:dyDescent="0.25">
      <c r="A894">
        <v>2018</v>
      </c>
      <c r="B894" t="s">
        <v>47</v>
      </c>
      <c r="C894" t="s">
        <v>9</v>
      </c>
      <c r="D894" t="s">
        <v>39</v>
      </c>
      <c r="E894" t="s">
        <v>13</v>
      </c>
      <c r="F894" t="s">
        <v>19</v>
      </c>
      <c r="G894" s="2">
        <v>1369</v>
      </c>
      <c r="H894" s="2">
        <v>1594</v>
      </c>
      <c r="I894" s="2">
        <v>1</v>
      </c>
    </row>
    <row r="895" spans="1:9" x14ac:dyDescent="0.25">
      <c r="A895">
        <v>2018</v>
      </c>
      <c r="B895" t="s">
        <v>49</v>
      </c>
      <c r="C895" t="s">
        <v>20</v>
      </c>
      <c r="D895" t="s">
        <v>21</v>
      </c>
      <c r="E895" t="s">
        <v>26</v>
      </c>
      <c r="F895" t="s">
        <v>27</v>
      </c>
      <c r="G895" s="2">
        <v>7323</v>
      </c>
      <c r="H895" s="2">
        <v>47287</v>
      </c>
      <c r="I895" s="2">
        <v>6</v>
      </c>
    </row>
    <row r="896" spans="1:9" x14ac:dyDescent="0.25">
      <c r="A896">
        <v>2018</v>
      </c>
      <c r="B896" t="s">
        <v>16</v>
      </c>
      <c r="C896" t="s">
        <v>29</v>
      </c>
      <c r="D896" t="s">
        <v>36</v>
      </c>
      <c r="E896" t="s">
        <v>13</v>
      </c>
      <c r="F896" t="s">
        <v>14</v>
      </c>
      <c r="G896" s="2">
        <v>149901</v>
      </c>
      <c r="H896" s="2">
        <v>172086</v>
      </c>
      <c r="I896" s="2">
        <v>7</v>
      </c>
    </row>
    <row r="897" spans="1:9" x14ac:dyDescent="0.25">
      <c r="A897">
        <v>2018</v>
      </c>
      <c r="B897" t="s">
        <v>44</v>
      </c>
      <c r="C897" t="s">
        <v>18</v>
      </c>
      <c r="D897" t="s">
        <v>25</v>
      </c>
      <c r="E897" t="s">
        <v>13</v>
      </c>
      <c r="F897" t="s">
        <v>17</v>
      </c>
      <c r="G897" s="2">
        <v>50893</v>
      </c>
      <c r="H897" s="2">
        <v>65175</v>
      </c>
      <c r="I897" s="2">
        <v>7</v>
      </c>
    </row>
    <row r="898" spans="1:9" x14ac:dyDescent="0.25">
      <c r="A898">
        <v>2018</v>
      </c>
      <c r="B898" t="s">
        <v>50</v>
      </c>
      <c r="C898" t="s">
        <v>29</v>
      </c>
      <c r="D898" t="s">
        <v>36</v>
      </c>
      <c r="E898" t="s">
        <v>22</v>
      </c>
      <c r="F898" t="s">
        <v>38</v>
      </c>
      <c r="G898" s="2">
        <v>54314</v>
      </c>
      <c r="H898" s="2">
        <v>65601</v>
      </c>
      <c r="I898" s="2">
        <v>2</v>
      </c>
    </row>
    <row r="899" spans="1:9" x14ac:dyDescent="0.25">
      <c r="A899">
        <v>2019</v>
      </c>
      <c r="B899" t="s">
        <v>44</v>
      </c>
      <c r="C899" t="s">
        <v>18</v>
      </c>
      <c r="D899" t="s">
        <v>18</v>
      </c>
      <c r="E899" t="s">
        <v>13</v>
      </c>
      <c r="F899" t="s">
        <v>33</v>
      </c>
      <c r="G899" s="2">
        <v>22957</v>
      </c>
      <c r="H899" s="2">
        <v>25733</v>
      </c>
      <c r="I899" s="2">
        <v>2</v>
      </c>
    </row>
    <row r="900" spans="1:9" x14ac:dyDescent="0.25">
      <c r="A900">
        <v>2018</v>
      </c>
      <c r="B900" t="s">
        <v>52</v>
      </c>
      <c r="C900" t="s">
        <v>29</v>
      </c>
      <c r="D900" t="s">
        <v>36</v>
      </c>
      <c r="E900" t="s">
        <v>13</v>
      </c>
      <c r="F900" t="s">
        <v>14</v>
      </c>
      <c r="G900" s="2">
        <v>95039</v>
      </c>
      <c r="H900" s="2">
        <v>112895</v>
      </c>
      <c r="I900" s="2">
        <v>4</v>
      </c>
    </row>
    <row r="901" spans="1:9" x14ac:dyDescent="0.25">
      <c r="A901">
        <v>2018</v>
      </c>
      <c r="B901" t="s">
        <v>48</v>
      </c>
      <c r="C901" t="s">
        <v>18</v>
      </c>
      <c r="D901" t="s">
        <v>24</v>
      </c>
      <c r="E901" t="s">
        <v>22</v>
      </c>
      <c r="F901" t="s">
        <v>23</v>
      </c>
      <c r="G901" s="2">
        <v>39058</v>
      </c>
      <c r="H901" s="2">
        <v>44840</v>
      </c>
      <c r="I901" s="2">
        <v>2</v>
      </c>
    </row>
    <row r="902" spans="1:9" x14ac:dyDescent="0.25">
      <c r="A902">
        <v>2019</v>
      </c>
      <c r="B902" t="s">
        <v>16</v>
      </c>
      <c r="C902" t="s">
        <v>9</v>
      </c>
      <c r="D902" t="s">
        <v>39</v>
      </c>
      <c r="E902" t="s">
        <v>22</v>
      </c>
      <c r="F902" t="s">
        <v>38</v>
      </c>
      <c r="G902" s="2">
        <v>58725</v>
      </c>
      <c r="H902" s="2">
        <v>73766</v>
      </c>
      <c r="I902" s="2">
        <v>2</v>
      </c>
    </row>
    <row r="903" spans="1:9" x14ac:dyDescent="0.25">
      <c r="A903">
        <v>2019</v>
      </c>
      <c r="B903" t="s">
        <v>51</v>
      </c>
      <c r="C903" t="s">
        <v>18</v>
      </c>
      <c r="D903" t="s">
        <v>25</v>
      </c>
      <c r="E903" t="s">
        <v>11</v>
      </c>
      <c r="F903" t="s">
        <v>59</v>
      </c>
      <c r="G903" s="2">
        <v>6539</v>
      </c>
      <c r="H903" s="2">
        <v>10944</v>
      </c>
      <c r="I903" s="2">
        <v>12</v>
      </c>
    </row>
    <row r="904" spans="1:9" x14ac:dyDescent="0.25">
      <c r="A904">
        <v>2019</v>
      </c>
      <c r="B904" t="s">
        <v>52</v>
      </c>
      <c r="C904" t="s">
        <v>9</v>
      </c>
      <c r="D904" t="s">
        <v>10</v>
      </c>
      <c r="E904" t="s">
        <v>11</v>
      </c>
      <c r="F904" t="s">
        <v>28</v>
      </c>
      <c r="G904" s="2">
        <v>3770</v>
      </c>
      <c r="H904" s="2">
        <v>6770</v>
      </c>
      <c r="I904" s="2">
        <v>10</v>
      </c>
    </row>
    <row r="905" spans="1:9" x14ac:dyDescent="0.25">
      <c r="A905">
        <v>2019</v>
      </c>
      <c r="B905" t="s">
        <v>16</v>
      </c>
      <c r="C905" t="s">
        <v>29</v>
      </c>
      <c r="D905" t="s">
        <v>34</v>
      </c>
      <c r="E905" t="s">
        <v>22</v>
      </c>
      <c r="F905" t="s">
        <v>23</v>
      </c>
      <c r="G905" s="2">
        <v>43334</v>
      </c>
      <c r="H905" s="2">
        <v>52569</v>
      </c>
      <c r="I905" s="2">
        <v>3</v>
      </c>
    </row>
    <row r="906" spans="1:9" x14ac:dyDescent="0.25">
      <c r="A906">
        <v>2018</v>
      </c>
      <c r="B906" t="s">
        <v>52</v>
      </c>
      <c r="C906" t="s">
        <v>9</v>
      </c>
      <c r="D906" t="s">
        <v>39</v>
      </c>
      <c r="E906" t="s">
        <v>22</v>
      </c>
      <c r="F906" t="s">
        <v>23</v>
      </c>
      <c r="G906" s="2">
        <v>50849</v>
      </c>
      <c r="H906" s="2">
        <v>63193</v>
      </c>
      <c r="I906" s="2">
        <v>3</v>
      </c>
    </row>
    <row r="907" spans="1:9" x14ac:dyDescent="0.25">
      <c r="A907">
        <v>2018</v>
      </c>
      <c r="B907" t="s">
        <v>52</v>
      </c>
      <c r="C907" t="s">
        <v>18</v>
      </c>
      <c r="D907" t="s">
        <v>18</v>
      </c>
      <c r="E907" t="s">
        <v>13</v>
      </c>
      <c r="F907" t="s">
        <v>17</v>
      </c>
      <c r="G907" s="2">
        <v>19803</v>
      </c>
      <c r="H907" s="2">
        <v>26738</v>
      </c>
      <c r="I907" s="2">
        <v>3</v>
      </c>
    </row>
    <row r="908" spans="1:9" x14ac:dyDescent="0.25">
      <c r="A908">
        <v>2018</v>
      </c>
      <c r="B908" t="s">
        <v>52</v>
      </c>
      <c r="C908" t="s">
        <v>18</v>
      </c>
      <c r="D908" t="s">
        <v>18</v>
      </c>
      <c r="E908" t="s">
        <v>22</v>
      </c>
      <c r="F908" t="s">
        <v>35</v>
      </c>
      <c r="G908" s="2">
        <v>1725</v>
      </c>
      <c r="H908" s="2">
        <v>1967</v>
      </c>
      <c r="I908" s="2">
        <v>1</v>
      </c>
    </row>
    <row r="909" spans="1:9" x14ac:dyDescent="0.25">
      <c r="A909">
        <v>2018</v>
      </c>
      <c r="B909" t="s">
        <v>52</v>
      </c>
      <c r="C909" t="s">
        <v>18</v>
      </c>
      <c r="D909" t="s">
        <v>25</v>
      </c>
      <c r="E909" t="s">
        <v>26</v>
      </c>
      <c r="F909" t="s">
        <v>31</v>
      </c>
      <c r="G909" s="2">
        <v>1526</v>
      </c>
      <c r="H909" s="2">
        <v>12190</v>
      </c>
      <c r="I909" s="2">
        <v>5</v>
      </c>
    </row>
    <row r="910" spans="1:9" x14ac:dyDescent="0.25">
      <c r="A910">
        <v>2018</v>
      </c>
      <c r="B910" t="s">
        <v>50</v>
      </c>
      <c r="C910" t="s">
        <v>9</v>
      </c>
      <c r="D910" t="s">
        <v>12</v>
      </c>
      <c r="E910" t="s">
        <v>22</v>
      </c>
      <c r="F910" t="s">
        <v>32</v>
      </c>
      <c r="G910" s="2">
        <v>26712</v>
      </c>
      <c r="H910" s="2">
        <v>33070</v>
      </c>
      <c r="I910" s="2">
        <v>2</v>
      </c>
    </row>
    <row r="911" spans="1:9" x14ac:dyDescent="0.25">
      <c r="A911">
        <v>2018</v>
      </c>
      <c r="B911" t="s">
        <v>48</v>
      </c>
      <c r="C911" t="s">
        <v>18</v>
      </c>
      <c r="D911" t="s">
        <v>25</v>
      </c>
      <c r="E911" t="s">
        <v>13</v>
      </c>
      <c r="F911" t="s">
        <v>14</v>
      </c>
      <c r="G911" s="2">
        <v>91987</v>
      </c>
      <c r="H911" s="2">
        <v>103529</v>
      </c>
      <c r="I911" s="2">
        <v>4</v>
      </c>
    </row>
    <row r="912" spans="1:9" x14ac:dyDescent="0.25">
      <c r="A912">
        <v>2019</v>
      </c>
      <c r="B912" t="s">
        <v>16</v>
      </c>
      <c r="C912" t="s">
        <v>20</v>
      </c>
      <c r="D912" t="s">
        <v>21</v>
      </c>
      <c r="E912" t="s">
        <v>13</v>
      </c>
      <c r="F912" t="s">
        <v>19</v>
      </c>
      <c r="G912" s="2">
        <v>3824</v>
      </c>
      <c r="H912" s="2">
        <v>4566</v>
      </c>
      <c r="I912" s="2">
        <v>3</v>
      </c>
    </row>
    <row r="913" spans="1:9" x14ac:dyDescent="0.25">
      <c r="A913">
        <v>2018</v>
      </c>
      <c r="B913" t="s">
        <v>16</v>
      </c>
      <c r="C913" t="s">
        <v>18</v>
      </c>
      <c r="D913" t="s">
        <v>24</v>
      </c>
      <c r="E913" t="s">
        <v>11</v>
      </c>
      <c r="F913" t="s">
        <v>41</v>
      </c>
      <c r="G913" s="2">
        <v>2079</v>
      </c>
      <c r="H913" s="2">
        <v>3718</v>
      </c>
      <c r="I913" s="2">
        <v>5</v>
      </c>
    </row>
    <row r="914" spans="1:9" x14ac:dyDescent="0.25">
      <c r="A914">
        <v>2019</v>
      </c>
      <c r="B914" t="s">
        <v>44</v>
      </c>
      <c r="C914" t="s">
        <v>20</v>
      </c>
      <c r="D914" t="s">
        <v>21</v>
      </c>
      <c r="E914" t="s">
        <v>11</v>
      </c>
      <c r="F914" t="s">
        <v>59</v>
      </c>
      <c r="G914" s="2">
        <v>4999</v>
      </c>
      <c r="H914" s="2">
        <v>7666</v>
      </c>
      <c r="I914" s="2">
        <v>6</v>
      </c>
    </row>
    <row r="915" spans="1:9" x14ac:dyDescent="0.25">
      <c r="A915">
        <v>2018</v>
      </c>
      <c r="B915" t="s">
        <v>52</v>
      </c>
      <c r="C915" t="s">
        <v>18</v>
      </c>
      <c r="D915" t="s">
        <v>25</v>
      </c>
      <c r="E915" t="s">
        <v>22</v>
      </c>
      <c r="F915" t="s">
        <v>32</v>
      </c>
      <c r="G915" s="2">
        <v>8785</v>
      </c>
      <c r="H915" s="2">
        <v>11198</v>
      </c>
      <c r="I915" s="2">
        <v>2</v>
      </c>
    </row>
    <row r="916" spans="1:9" x14ac:dyDescent="0.25">
      <c r="A916">
        <v>2019</v>
      </c>
      <c r="B916" t="s">
        <v>43</v>
      </c>
      <c r="C916" t="s">
        <v>18</v>
      </c>
      <c r="D916" t="s">
        <v>25</v>
      </c>
      <c r="E916" t="s">
        <v>22</v>
      </c>
      <c r="F916" t="s">
        <v>23</v>
      </c>
      <c r="G916" s="2">
        <v>64876</v>
      </c>
      <c r="H916" s="2">
        <v>77391</v>
      </c>
      <c r="I916" s="2">
        <v>3</v>
      </c>
    </row>
    <row r="917" spans="1:9" x14ac:dyDescent="0.25">
      <c r="A917">
        <v>2019</v>
      </c>
      <c r="B917" t="s">
        <v>46</v>
      </c>
      <c r="C917" t="s">
        <v>9</v>
      </c>
      <c r="D917" t="s">
        <v>12</v>
      </c>
      <c r="E917" t="s">
        <v>11</v>
      </c>
      <c r="F917" t="s">
        <v>59</v>
      </c>
      <c r="G917" s="2">
        <v>6290</v>
      </c>
      <c r="H917" s="2">
        <v>10544</v>
      </c>
      <c r="I917" s="2">
        <v>13</v>
      </c>
    </row>
    <row r="918" spans="1:9" x14ac:dyDescent="0.25">
      <c r="A918">
        <v>2018</v>
      </c>
      <c r="B918" t="s">
        <v>47</v>
      </c>
      <c r="C918" t="s">
        <v>29</v>
      </c>
      <c r="D918" t="s">
        <v>34</v>
      </c>
      <c r="E918" t="s">
        <v>22</v>
      </c>
      <c r="F918" t="s">
        <v>35</v>
      </c>
      <c r="G918" s="2">
        <v>3916</v>
      </c>
      <c r="H918" s="2">
        <v>4651</v>
      </c>
      <c r="I918" s="2">
        <v>2</v>
      </c>
    </row>
    <row r="919" spans="1:9" x14ac:dyDescent="0.25">
      <c r="A919">
        <v>2018</v>
      </c>
      <c r="B919" t="s">
        <v>50</v>
      </c>
      <c r="C919" t="s">
        <v>9</v>
      </c>
      <c r="D919" t="s">
        <v>10</v>
      </c>
      <c r="E919" t="s">
        <v>13</v>
      </c>
      <c r="F919" t="s">
        <v>33</v>
      </c>
      <c r="G919" s="2">
        <v>22483</v>
      </c>
      <c r="H919" s="2">
        <v>28296</v>
      </c>
      <c r="I919" s="2">
        <v>2</v>
      </c>
    </row>
    <row r="920" spans="1:9" x14ac:dyDescent="0.25">
      <c r="A920">
        <v>2019</v>
      </c>
      <c r="B920" t="s">
        <v>43</v>
      </c>
      <c r="C920" t="s">
        <v>18</v>
      </c>
      <c r="D920" t="s">
        <v>18</v>
      </c>
      <c r="E920" t="s">
        <v>22</v>
      </c>
      <c r="F920" t="s">
        <v>38</v>
      </c>
      <c r="G920" s="2">
        <v>24971</v>
      </c>
      <c r="H920" s="2">
        <v>31852</v>
      </c>
      <c r="I920" s="2">
        <v>1</v>
      </c>
    </row>
    <row r="921" spans="1:9" x14ac:dyDescent="0.25">
      <c r="A921">
        <v>2018</v>
      </c>
      <c r="B921" t="s">
        <v>51</v>
      </c>
      <c r="C921" t="s">
        <v>18</v>
      </c>
      <c r="D921" t="s">
        <v>24</v>
      </c>
      <c r="E921" t="s">
        <v>13</v>
      </c>
      <c r="F921" t="s">
        <v>17</v>
      </c>
      <c r="G921" s="2">
        <v>29929</v>
      </c>
      <c r="H921" s="2">
        <v>40337</v>
      </c>
      <c r="I921" s="2">
        <v>5</v>
      </c>
    </row>
    <row r="922" spans="1:9" x14ac:dyDescent="0.25">
      <c r="A922">
        <v>2019</v>
      </c>
      <c r="B922" t="s">
        <v>43</v>
      </c>
      <c r="C922" t="s">
        <v>20</v>
      </c>
      <c r="D922" t="s">
        <v>21</v>
      </c>
      <c r="E922" t="s">
        <v>22</v>
      </c>
      <c r="F922" t="s">
        <v>32</v>
      </c>
      <c r="G922" s="2">
        <v>13644</v>
      </c>
      <c r="H922" s="2">
        <v>17915</v>
      </c>
      <c r="I922" s="2">
        <v>2</v>
      </c>
    </row>
    <row r="923" spans="1:9" x14ac:dyDescent="0.25">
      <c r="A923">
        <v>2018</v>
      </c>
      <c r="B923" t="s">
        <v>47</v>
      </c>
      <c r="C923" t="s">
        <v>9</v>
      </c>
      <c r="D923" t="s">
        <v>39</v>
      </c>
      <c r="E923" t="s">
        <v>13</v>
      </c>
      <c r="F923" t="s">
        <v>33</v>
      </c>
      <c r="G923" s="2">
        <v>50449</v>
      </c>
      <c r="H923" s="2">
        <v>67440</v>
      </c>
      <c r="I923" s="2">
        <v>4</v>
      </c>
    </row>
    <row r="924" spans="1:9" x14ac:dyDescent="0.25">
      <c r="A924">
        <v>2019</v>
      </c>
      <c r="B924" t="s">
        <v>47</v>
      </c>
      <c r="C924" t="s">
        <v>18</v>
      </c>
      <c r="D924" t="s">
        <v>24</v>
      </c>
      <c r="E924" t="s">
        <v>22</v>
      </c>
      <c r="F924" t="s">
        <v>32</v>
      </c>
      <c r="G924" s="2">
        <v>22513</v>
      </c>
      <c r="H924" s="2">
        <v>27385</v>
      </c>
      <c r="I924" s="2">
        <v>2</v>
      </c>
    </row>
    <row r="925" spans="1:9" x14ac:dyDescent="0.25">
      <c r="A925">
        <v>2019</v>
      </c>
      <c r="B925" t="s">
        <v>48</v>
      </c>
      <c r="C925" t="s">
        <v>18</v>
      </c>
      <c r="D925" t="s">
        <v>25</v>
      </c>
      <c r="E925" t="s">
        <v>22</v>
      </c>
      <c r="F925" t="s">
        <v>32</v>
      </c>
      <c r="G925" s="2">
        <v>29333</v>
      </c>
      <c r="H925" s="2">
        <v>34132</v>
      </c>
      <c r="I925" s="2">
        <v>4</v>
      </c>
    </row>
    <row r="926" spans="1:9" x14ac:dyDescent="0.25">
      <c r="A926">
        <v>2019</v>
      </c>
      <c r="B926" t="s">
        <v>53</v>
      </c>
      <c r="C926" t="s">
        <v>20</v>
      </c>
      <c r="D926" t="s">
        <v>21</v>
      </c>
      <c r="E926" t="s">
        <v>13</v>
      </c>
      <c r="F926" t="s">
        <v>33</v>
      </c>
      <c r="G926" s="2">
        <v>24309</v>
      </c>
      <c r="H926" s="2">
        <v>28327</v>
      </c>
      <c r="I926" s="2">
        <v>2</v>
      </c>
    </row>
    <row r="927" spans="1:9" x14ac:dyDescent="0.25">
      <c r="A927">
        <v>2018</v>
      </c>
      <c r="B927" t="s">
        <v>47</v>
      </c>
      <c r="C927" t="s">
        <v>29</v>
      </c>
      <c r="D927" t="s">
        <v>30</v>
      </c>
      <c r="E927" t="s">
        <v>11</v>
      </c>
      <c r="F927" t="s">
        <v>41</v>
      </c>
      <c r="G927" s="2">
        <v>1644</v>
      </c>
      <c r="H927" s="2">
        <v>2673</v>
      </c>
      <c r="I927" s="2">
        <v>6</v>
      </c>
    </row>
    <row r="928" spans="1:9" x14ac:dyDescent="0.25">
      <c r="A928">
        <v>2018</v>
      </c>
      <c r="B928" t="s">
        <v>45</v>
      </c>
      <c r="C928" t="s">
        <v>18</v>
      </c>
      <c r="D928" t="s">
        <v>18</v>
      </c>
      <c r="E928" t="s">
        <v>26</v>
      </c>
      <c r="F928" t="s">
        <v>40</v>
      </c>
      <c r="G928" s="2">
        <v>899</v>
      </c>
      <c r="H928" s="2">
        <v>5842</v>
      </c>
      <c r="I928" s="2">
        <v>7</v>
      </c>
    </row>
    <row r="929" spans="1:9" x14ac:dyDescent="0.25">
      <c r="A929">
        <v>2019</v>
      </c>
      <c r="B929" t="s">
        <v>52</v>
      </c>
      <c r="C929" t="s">
        <v>20</v>
      </c>
      <c r="D929" t="s">
        <v>21</v>
      </c>
      <c r="E929" t="s">
        <v>26</v>
      </c>
      <c r="F929" t="s">
        <v>27</v>
      </c>
      <c r="G929" s="2">
        <v>7400</v>
      </c>
      <c r="H929" s="2">
        <v>31729</v>
      </c>
      <c r="I929" s="2">
        <v>4</v>
      </c>
    </row>
    <row r="930" spans="1:9" x14ac:dyDescent="0.25">
      <c r="A930">
        <v>2019</v>
      </c>
      <c r="B930" t="s">
        <v>43</v>
      </c>
      <c r="C930" t="s">
        <v>18</v>
      </c>
      <c r="D930" t="s">
        <v>18</v>
      </c>
      <c r="E930" t="s">
        <v>22</v>
      </c>
      <c r="F930" t="s">
        <v>38</v>
      </c>
      <c r="G930" s="2">
        <v>93152</v>
      </c>
      <c r="H930" s="2">
        <v>106265</v>
      </c>
      <c r="I930" s="2">
        <v>3</v>
      </c>
    </row>
    <row r="931" spans="1:9" x14ac:dyDescent="0.25">
      <c r="A931">
        <v>2019</v>
      </c>
      <c r="B931" t="s">
        <v>46</v>
      </c>
      <c r="C931" t="s">
        <v>20</v>
      </c>
      <c r="D931" t="s">
        <v>37</v>
      </c>
      <c r="E931" t="s">
        <v>22</v>
      </c>
      <c r="F931" t="s">
        <v>23</v>
      </c>
      <c r="G931" s="2">
        <v>45883</v>
      </c>
      <c r="H931" s="2">
        <v>59031</v>
      </c>
      <c r="I931" s="2">
        <v>2</v>
      </c>
    </row>
    <row r="932" spans="1:9" x14ac:dyDescent="0.25">
      <c r="A932">
        <v>2018</v>
      </c>
      <c r="B932" t="s">
        <v>50</v>
      </c>
      <c r="C932" t="s">
        <v>18</v>
      </c>
      <c r="D932" t="s">
        <v>18</v>
      </c>
      <c r="E932" t="s">
        <v>22</v>
      </c>
      <c r="F932" t="s">
        <v>35</v>
      </c>
      <c r="G932" s="2">
        <v>3530</v>
      </c>
      <c r="H932" s="2">
        <v>4295</v>
      </c>
      <c r="I932" s="2">
        <v>2</v>
      </c>
    </row>
    <row r="933" spans="1:9" x14ac:dyDescent="0.25">
      <c r="A933">
        <v>2018</v>
      </c>
      <c r="B933" t="s">
        <v>51</v>
      </c>
      <c r="C933" t="s">
        <v>9</v>
      </c>
      <c r="D933" t="s">
        <v>39</v>
      </c>
      <c r="E933" t="s">
        <v>22</v>
      </c>
      <c r="F933" t="s">
        <v>23</v>
      </c>
      <c r="G933" s="2">
        <v>76490</v>
      </c>
      <c r="H933" s="2">
        <v>92117</v>
      </c>
      <c r="I933" s="2">
        <v>3</v>
      </c>
    </row>
    <row r="934" spans="1:9" x14ac:dyDescent="0.25">
      <c r="A934">
        <v>2019</v>
      </c>
      <c r="B934" t="s">
        <v>52</v>
      </c>
      <c r="C934" t="s">
        <v>29</v>
      </c>
      <c r="D934" t="s">
        <v>34</v>
      </c>
      <c r="E934" t="s">
        <v>22</v>
      </c>
      <c r="F934" t="s">
        <v>32</v>
      </c>
      <c r="G934" s="2">
        <v>29812</v>
      </c>
      <c r="H934" s="2">
        <v>35753</v>
      </c>
      <c r="I934" s="2">
        <v>3</v>
      </c>
    </row>
    <row r="935" spans="1:9" x14ac:dyDescent="0.25">
      <c r="A935">
        <v>2019</v>
      </c>
      <c r="B935" t="s">
        <v>46</v>
      </c>
      <c r="C935" t="s">
        <v>9</v>
      </c>
      <c r="D935" t="s">
        <v>12</v>
      </c>
      <c r="E935" t="s">
        <v>11</v>
      </c>
      <c r="F935" t="s">
        <v>59</v>
      </c>
      <c r="G935" s="2">
        <v>7071</v>
      </c>
      <c r="H935" s="2">
        <v>10636</v>
      </c>
      <c r="I935" s="2">
        <v>8</v>
      </c>
    </row>
    <row r="936" spans="1:9" x14ac:dyDescent="0.25">
      <c r="A936">
        <v>2019</v>
      </c>
      <c r="B936" t="s">
        <v>44</v>
      </c>
      <c r="C936" t="s">
        <v>20</v>
      </c>
      <c r="D936" t="s">
        <v>37</v>
      </c>
      <c r="E936" t="s">
        <v>13</v>
      </c>
      <c r="F936" t="s">
        <v>14</v>
      </c>
      <c r="G936" s="2">
        <v>93622</v>
      </c>
      <c r="H936" s="2">
        <v>108544</v>
      </c>
      <c r="I936" s="2">
        <v>4</v>
      </c>
    </row>
    <row r="937" spans="1:9" x14ac:dyDescent="0.25">
      <c r="A937">
        <v>2019</v>
      </c>
      <c r="B937" t="s">
        <v>16</v>
      </c>
      <c r="C937" t="s">
        <v>9</v>
      </c>
      <c r="D937" t="s">
        <v>39</v>
      </c>
      <c r="E937" t="s">
        <v>26</v>
      </c>
      <c r="F937" t="s">
        <v>40</v>
      </c>
      <c r="G937" s="2">
        <v>552</v>
      </c>
      <c r="H937" s="2">
        <v>3561</v>
      </c>
      <c r="I937" s="2">
        <v>5</v>
      </c>
    </row>
    <row r="938" spans="1:9" x14ac:dyDescent="0.25">
      <c r="A938">
        <v>2019</v>
      </c>
      <c r="B938" t="s">
        <v>44</v>
      </c>
      <c r="C938" t="s">
        <v>9</v>
      </c>
      <c r="D938" t="s">
        <v>39</v>
      </c>
      <c r="E938" t="s">
        <v>13</v>
      </c>
      <c r="F938" t="s">
        <v>17</v>
      </c>
      <c r="G938" s="2">
        <v>24780</v>
      </c>
      <c r="H938" s="2">
        <v>28668</v>
      </c>
      <c r="I938" s="2">
        <v>4</v>
      </c>
    </row>
    <row r="939" spans="1:9" x14ac:dyDescent="0.25">
      <c r="A939">
        <v>2019</v>
      </c>
      <c r="B939" t="s">
        <v>46</v>
      </c>
      <c r="C939" t="s">
        <v>20</v>
      </c>
      <c r="D939" t="s">
        <v>37</v>
      </c>
      <c r="E939" t="s">
        <v>22</v>
      </c>
      <c r="F939" t="s">
        <v>35</v>
      </c>
      <c r="G939" s="2">
        <v>2895</v>
      </c>
      <c r="H939" s="2">
        <v>3683</v>
      </c>
      <c r="I939" s="2">
        <v>2</v>
      </c>
    </row>
    <row r="940" spans="1:9" x14ac:dyDescent="0.25">
      <c r="A940">
        <v>2019</v>
      </c>
      <c r="B940" t="s">
        <v>46</v>
      </c>
      <c r="C940" t="s">
        <v>18</v>
      </c>
      <c r="D940" t="s">
        <v>18</v>
      </c>
      <c r="E940" t="s">
        <v>13</v>
      </c>
      <c r="F940" t="s">
        <v>14</v>
      </c>
      <c r="G940" s="2">
        <v>56351</v>
      </c>
      <c r="H940" s="2">
        <v>68934</v>
      </c>
      <c r="I940" s="2">
        <v>3</v>
      </c>
    </row>
    <row r="941" spans="1:9" x14ac:dyDescent="0.25">
      <c r="A941">
        <v>2018</v>
      </c>
      <c r="B941" t="s">
        <v>53</v>
      </c>
      <c r="C941" t="s">
        <v>18</v>
      </c>
      <c r="D941" t="s">
        <v>18</v>
      </c>
      <c r="E941" t="s">
        <v>13</v>
      </c>
      <c r="F941" t="s">
        <v>14</v>
      </c>
      <c r="G941" s="2">
        <v>40273</v>
      </c>
      <c r="H941" s="2">
        <v>53829</v>
      </c>
      <c r="I941" s="2">
        <v>2</v>
      </c>
    </row>
    <row r="942" spans="1:9" x14ac:dyDescent="0.25">
      <c r="A942">
        <v>2018</v>
      </c>
      <c r="B942" t="s">
        <v>16</v>
      </c>
      <c r="C942" t="s">
        <v>9</v>
      </c>
      <c r="D942" t="s">
        <v>39</v>
      </c>
      <c r="E942" t="s">
        <v>11</v>
      </c>
      <c r="F942" t="s">
        <v>28</v>
      </c>
      <c r="G942" s="2">
        <v>2157</v>
      </c>
      <c r="H942" s="2">
        <v>3774</v>
      </c>
      <c r="I942" s="2">
        <v>6</v>
      </c>
    </row>
    <row r="943" spans="1:9" x14ac:dyDescent="0.25">
      <c r="A943">
        <v>2019</v>
      </c>
      <c r="B943" t="s">
        <v>53</v>
      </c>
      <c r="C943" t="s">
        <v>18</v>
      </c>
      <c r="D943" t="s">
        <v>25</v>
      </c>
      <c r="E943" t="s">
        <v>22</v>
      </c>
      <c r="F943" t="s">
        <v>23</v>
      </c>
      <c r="G943" s="2">
        <v>96329</v>
      </c>
      <c r="H943" s="2">
        <v>111589</v>
      </c>
      <c r="I943" s="2">
        <v>3</v>
      </c>
    </row>
    <row r="944" spans="1:9" x14ac:dyDescent="0.25">
      <c r="A944">
        <v>2018</v>
      </c>
      <c r="B944" t="s">
        <v>53</v>
      </c>
      <c r="C944" t="s">
        <v>29</v>
      </c>
      <c r="D944" t="s">
        <v>36</v>
      </c>
      <c r="E944" t="s">
        <v>22</v>
      </c>
      <c r="F944" t="s">
        <v>38</v>
      </c>
      <c r="G944" s="2">
        <v>93319</v>
      </c>
      <c r="H944" s="2">
        <v>107817</v>
      </c>
      <c r="I944" s="2">
        <v>3</v>
      </c>
    </row>
    <row r="945" spans="1:9" x14ac:dyDescent="0.25">
      <c r="A945">
        <v>2019</v>
      </c>
      <c r="B945" t="s">
        <v>52</v>
      </c>
      <c r="C945" t="s">
        <v>29</v>
      </c>
      <c r="D945" t="s">
        <v>36</v>
      </c>
      <c r="E945" t="s">
        <v>22</v>
      </c>
      <c r="F945" t="s">
        <v>35</v>
      </c>
      <c r="G945" s="2">
        <v>2799</v>
      </c>
      <c r="H945" s="2">
        <v>3551</v>
      </c>
      <c r="I945" s="2">
        <v>2</v>
      </c>
    </row>
    <row r="946" spans="1:9" x14ac:dyDescent="0.25">
      <c r="A946">
        <v>2018</v>
      </c>
      <c r="B946" t="s">
        <v>16</v>
      </c>
      <c r="C946" t="s">
        <v>9</v>
      </c>
      <c r="D946" t="s">
        <v>10</v>
      </c>
      <c r="E946" t="s">
        <v>26</v>
      </c>
      <c r="F946" t="s">
        <v>31</v>
      </c>
      <c r="G946" s="2">
        <v>5368</v>
      </c>
      <c r="H946" s="2">
        <v>39394</v>
      </c>
      <c r="I946" s="2">
        <v>9</v>
      </c>
    </row>
    <row r="947" spans="1:9" x14ac:dyDescent="0.25">
      <c r="A947">
        <v>2018</v>
      </c>
      <c r="B947" t="s">
        <v>53</v>
      </c>
      <c r="C947" t="s">
        <v>29</v>
      </c>
      <c r="D947" t="s">
        <v>34</v>
      </c>
      <c r="E947" t="s">
        <v>22</v>
      </c>
      <c r="F947" t="s">
        <v>38</v>
      </c>
      <c r="G947" s="2">
        <v>81084</v>
      </c>
      <c r="H947" s="2">
        <v>99324</v>
      </c>
      <c r="I947" s="2">
        <v>3</v>
      </c>
    </row>
    <row r="948" spans="1:9" x14ac:dyDescent="0.25">
      <c r="A948">
        <v>2019</v>
      </c>
      <c r="B948" t="s">
        <v>53</v>
      </c>
      <c r="C948" t="s">
        <v>18</v>
      </c>
      <c r="D948" t="s">
        <v>24</v>
      </c>
      <c r="E948" t="s">
        <v>13</v>
      </c>
      <c r="F948" t="s">
        <v>33</v>
      </c>
      <c r="G948" s="2">
        <v>37654</v>
      </c>
      <c r="H948" s="2">
        <v>44228</v>
      </c>
      <c r="I948" s="2">
        <v>3</v>
      </c>
    </row>
    <row r="949" spans="1:9" x14ac:dyDescent="0.25">
      <c r="A949">
        <v>2018</v>
      </c>
      <c r="B949" t="s">
        <v>53</v>
      </c>
      <c r="C949" t="s">
        <v>29</v>
      </c>
      <c r="D949" t="s">
        <v>34</v>
      </c>
      <c r="E949" t="s">
        <v>13</v>
      </c>
      <c r="F949" t="s">
        <v>33</v>
      </c>
      <c r="G949" s="2">
        <v>61389</v>
      </c>
      <c r="H949" s="2">
        <v>84027</v>
      </c>
      <c r="I949" s="2">
        <v>6</v>
      </c>
    </row>
    <row r="950" spans="1:9" x14ac:dyDescent="0.25">
      <c r="A950">
        <v>2018</v>
      </c>
      <c r="B950" t="s">
        <v>16</v>
      </c>
      <c r="C950" t="s">
        <v>20</v>
      </c>
      <c r="D950" t="s">
        <v>21</v>
      </c>
      <c r="E950" t="s">
        <v>11</v>
      </c>
      <c r="F950" t="s">
        <v>28</v>
      </c>
      <c r="G950" s="2">
        <v>3616</v>
      </c>
      <c r="H950" s="2">
        <v>6067</v>
      </c>
      <c r="I950" s="2">
        <v>11</v>
      </c>
    </row>
    <row r="951" spans="1:9" x14ac:dyDescent="0.25">
      <c r="A951">
        <v>2018</v>
      </c>
      <c r="B951" t="s">
        <v>53</v>
      </c>
      <c r="C951" t="s">
        <v>9</v>
      </c>
      <c r="D951" t="s">
        <v>10</v>
      </c>
      <c r="E951" t="s">
        <v>13</v>
      </c>
      <c r="F951" t="s">
        <v>17</v>
      </c>
      <c r="G951" s="2">
        <v>12591</v>
      </c>
      <c r="H951" s="2">
        <v>17190</v>
      </c>
      <c r="I951" s="2">
        <v>3</v>
      </c>
    </row>
    <row r="952" spans="1:9" x14ac:dyDescent="0.25">
      <c r="A952">
        <v>2018</v>
      </c>
      <c r="B952" t="s">
        <v>16</v>
      </c>
      <c r="C952" t="s">
        <v>18</v>
      </c>
      <c r="D952" t="s">
        <v>18</v>
      </c>
      <c r="E952" t="s">
        <v>13</v>
      </c>
      <c r="F952" t="s">
        <v>14</v>
      </c>
      <c r="G952" s="2">
        <v>97613</v>
      </c>
      <c r="H952" s="2">
        <v>120000</v>
      </c>
      <c r="I952" s="2">
        <v>3</v>
      </c>
    </row>
    <row r="953" spans="1:9" x14ac:dyDescent="0.25">
      <c r="A953">
        <v>2019</v>
      </c>
      <c r="B953" t="s">
        <v>44</v>
      </c>
      <c r="C953" t="s">
        <v>29</v>
      </c>
      <c r="D953" t="s">
        <v>34</v>
      </c>
      <c r="E953" t="s">
        <v>22</v>
      </c>
      <c r="F953" t="s">
        <v>38</v>
      </c>
      <c r="G953" s="2">
        <v>67736</v>
      </c>
      <c r="H953" s="2">
        <v>78247</v>
      </c>
      <c r="I953" s="2">
        <v>2</v>
      </c>
    </row>
    <row r="954" spans="1:9" x14ac:dyDescent="0.25">
      <c r="A954">
        <v>2019</v>
      </c>
      <c r="B954" t="s">
        <v>50</v>
      </c>
      <c r="C954" t="s">
        <v>9</v>
      </c>
      <c r="D954" t="s">
        <v>10</v>
      </c>
      <c r="E954" t="s">
        <v>22</v>
      </c>
      <c r="F954" t="s">
        <v>32</v>
      </c>
      <c r="G954" s="2">
        <v>33682</v>
      </c>
      <c r="H954" s="2">
        <v>42664</v>
      </c>
      <c r="I954" s="2">
        <v>4</v>
      </c>
    </row>
    <row r="955" spans="1:9" x14ac:dyDescent="0.25">
      <c r="A955">
        <v>2018</v>
      </c>
      <c r="B955" t="s">
        <v>48</v>
      </c>
      <c r="C955" t="s">
        <v>18</v>
      </c>
      <c r="D955" t="s">
        <v>24</v>
      </c>
      <c r="E955" t="s">
        <v>22</v>
      </c>
      <c r="F955" t="s">
        <v>38</v>
      </c>
      <c r="G955" s="2">
        <v>118733</v>
      </c>
      <c r="H955" s="2">
        <v>138101</v>
      </c>
      <c r="I955" s="2">
        <v>4</v>
      </c>
    </row>
    <row r="956" spans="1:9" x14ac:dyDescent="0.25">
      <c r="A956">
        <v>2018</v>
      </c>
      <c r="B956" t="s">
        <v>16</v>
      </c>
      <c r="C956" t="s">
        <v>18</v>
      </c>
      <c r="D956" t="s">
        <v>18</v>
      </c>
      <c r="E956" t="s">
        <v>11</v>
      </c>
      <c r="F956" t="s">
        <v>41</v>
      </c>
      <c r="G956" s="2">
        <v>2056</v>
      </c>
      <c r="H956" s="2">
        <v>3581</v>
      </c>
      <c r="I956" s="2">
        <v>6</v>
      </c>
    </row>
    <row r="957" spans="1:9" x14ac:dyDescent="0.25">
      <c r="A957">
        <v>2019</v>
      </c>
      <c r="B957" t="s">
        <v>46</v>
      </c>
      <c r="C957" t="s">
        <v>18</v>
      </c>
      <c r="D957" t="s">
        <v>18</v>
      </c>
      <c r="E957" t="s">
        <v>11</v>
      </c>
      <c r="F957" t="s">
        <v>28</v>
      </c>
      <c r="G957" s="2">
        <v>5538</v>
      </c>
      <c r="H957" s="2">
        <v>8085</v>
      </c>
      <c r="I957" s="2">
        <v>10</v>
      </c>
    </row>
    <row r="958" spans="1:9" x14ac:dyDescent="0.25">
      <c r="A958">
        <v>2018</v>
      </c>
      <c r="B958" t="s">
        <v>49</v>
      </c>
      <c r="C958" t="s">
        <v>29</v>
      </c>
      <c r="D958" t="s">
        <v>30</v>
      </c>
      <c r="E958" t="s">
        <v>13</v>
      </c>
      <c r="F958" t="s">
        <v>33</v>
      </c>
      <c r="G958" s="2">
        <v>56783</v>
      </c>
      <c r="H958" s="2">
        <v>71647</v>
      </c>
      <c r="I958" s="2">
        <v>7</v>
      </c>
    </row>
    <row r="959" spans="1:9" x14ac:dyDescent="0.25">
      <c r="A959">
        <v>2019</v>
      </c>
      <c r="B959" t="s">
        <v>48</v>
      </c>
      <c r="C959" t="s">
        <v>18</v>
      </c>
      <c r="D959" t="s">
        <v>24</v>
      </c>
      <c r="E959" t="s">
        <v>22</v>
      </c>
      <c r="F959" t="s">
        <v>32</v>
      </c>
      <c r="G959" s="2">
        <v>18896</v>
      </c>
      <c r="H959" s="2">
        <v>22532</v>
      </c>
      <c r="I959" s="2">
        <v>2</v>
      </c>
    </row>
    <row r="960" spans="1:9" x14ac:dyDescent="0.25">
      <c r="A960">
        <v>2019</v>
      </c>
      <c r="B960" t="s">
        <v>46</v>
      </c>
      <c r="C960" t="s">
        <v>29</v>
      </c>
      <c r="D960" t="s">
        <v>36</v>
      </c>
      <c r="E960" t="s">
        <v>13</v>
      </c>
      <c r="F960" t="s">
        <v>19</v>
      </c>
      <c r="G960" s="2">
        <v>3709</v>
      </c>
      <c r="H960" s="2">
        <v>4471</v>
      </c>
      <c r="I960" s="2">
        <v>4</v>
      </c>
    </row>
    <row r="961" spans="1:9" x14ac:dyDescent="0.25">
      <c r="A961">
        <v>2019</v>
      </c>
      <c r="B961" t="s">
        <v>48</v>
      </c>
      <c r="C961" t="s">
        <v>18</v>
      </c>
      <c r="D961" t="s">
        <v>25</v>
      </c>
      <c r="E961" t="s">
        <v>13</v>
      </c>
      <c r="F961" t="s">
        <v>17</v>
      </c>
      <c r="G961" s="2">
        <v>31479</v>
      </c>
      <c r="H961" s="2">
        <v>43413</v>
      </c>
      <c r="I961" s="2">
        <v>5</v>
      </c>
    </row>
    <row r="962" spans="1:9" x14ac:dyDescent="0.25">
      <c r="A962">
        <v>2019</v>
      </c>
      <c r="B962" t="s">
        <v>44</v>
      </c>
      <c r="C962" t="s">
        <v>20</v>
      </c>
      <c r="D962" t="s">
        <v>21</v>
      </c>
      <c r="E962" t="s">
        <v>22</v>
      </c>
      <c r="F962" t="s">
        <v>35</v>
      </c>
      <c r="G962" s="2">
        <v>5894</v>
      </c>
      <c r="H962" s="2">
        <v>6922</v>
      </c>
      <c r="I962" s="2">
        <v>4</v>
      </c>
    </row>
    <row r="963" spans="1:9" x14ac:dyDescent="0.25">
      <c r="A963">
        <v>2019</v>
      </c>
      <c r="B963" t="s">
        <v>43</v>
      </c>
      <c r="C963" t="s">
        <v>18</v>
      </c>
      <c r="D963" t="s">
        <v>18</v>
      </c>
      <c r="E963" t="s">
        <v>13</v>
      </c>
      <c r="F963" t="s">
        <v>19</v>
      </c>
      <c r="G963" s="2">
        <v>5823</v>
      </c>
      <c r="H963" s="2">
        <v>6612</v>
      </c>
      <c r="I963" s="2">
        <v>5</v>
      </c>
    </row>
    <row r="964" spans="1:9" x14ac:dyDescent="0.25">
      <c r="A964">
        <v>2018</v>
      </c>
      <c r="B964" t="s">
        <v>48</v>
      </c>
      <c r="C964" t="s">
        <v>18</v>
      </c>
      <c r="D964" t="s">
        <v>25</v>
      </c>
      <c r="E964" t="s">
        <v>26</v>
      </c>
      <c r="F964" t="s">
        <v>40</v>
      </c>
      <c r="G964" s="2">
        <v>557</v>
      </c>
      <c r="H964" s="2">
        <v>3473</v>
      </c>
      <c r="I964" s="2">
        <v>4</v>
      </c>
    </row>
    <row r="965" spans="1:9" x14ac:dyDescent="0.25">
      <c r="A965">
        <v>2019</v>
      </c>
      <c r="B965" t="s">
        <v>50</v>
      </c>
      <c r="C965" t="s">
        <v>29</v>
      </c>
      <c r="D965" t="s">
        <v>34</v>
      </c>
      <c r="E965" t="s">
        <v>26</v>
      </c>
      <c r="F965" t="s">
        <v>31</v>
      </c>
      <c r="G965" s="2">
        <v>4206</v>
      </c>
      <c r="H965" s="2">
        <v>18943</v>
      </c>
      <c r="I965" s="2">
        <v>5</v>
      </c>
    </row>
    <row r="966" spans="1:9" x14ac:dyDescent="0.25">
      <c r="A966">
        <v>2019</v>
      </c>
      <c r="B966" t="s">
        <v>49</v>
      </c>
      <c r="C966" t="s">
        <v>18</v>
      </c>
      <c r="D966" t="s">
        <v>25</v>
      </c>
      <c r="E966" t="s">
        <v>22</v>
      </c>
      <c r="F966" t="s">
        <v>32</v>
      </c>
      <c r="G966" s="2">
        <v>48669</v>
      </c>
      <c r="H966" s="2">
        <v>55502</v>
      </c>
      <c r="I966" s="2">
        <v>4</v>
      </c>
    </row>
    <row r="967" spans="1:9" x14ac:dyDescent="0.25">
      <c r="A967">
        <v>2019</v>
      </c>
      <c r="B967" t="s">
        <v>43</v>
      </c>
      <c r="C967" t="s">
        <v>18</v>
      </c>
      <c r="D967" t="s">
        <v>25</v>
      </c>
      <c r="E967" t="s">
        <v>11</v>
      </c>
      <c r="F967" t="s">
        <v>28</v>
      </c>
      <c r="G967" s="2">
        <v>5987</v>
      </c>
      <c r="H967" s="2">
        <v>8572</v>
      </c>
      <c r="I967" s="2">
        <v>9</v>
      </c>
    </row>
    <row r="968" spans="1:9" x14ac:dyDescent="0.25">
      <c r="A968">
        <v>2019</v>
      </c>
      <c r="B968" t="s">
        <v>45</v>
      </c>
      <c r="C968" t="s">
        <v>29</v>
      </c>
      <c r="D968" t="s">
        <v>36</v>
      </c>
      <c r="E968" t="s">
        <v>26</v>
      </c>
      <c r="F968" t="s">
        <v>27</v>
      </c>
      <c r="G968" s="2">
        <v>2133</v>
      </c>
      <c r="H968" s="2">
        <v>16291</v>
      </c>
      <c r="I968" s="2">
        <v>3</v>
      </c>
    </row>
    <row r="969" spans="1:9" x14ac:dyDescent="0.25">
      <c r="A969">
        <v>2018</v>
      </c>
      <c r="B969" t="s">
        <v>44</v>
      </c>
      <c r="C969" t="s">
        <v>18</v>
      </c>
      <c r="D969" t="s">
        <v>18</v>
      </c>
      <c r="E969" t="s">
        <v>13</v>
      </c>
      <c r="F969" t="s">
        <v>19</v>
      </c>
      <c r="G969" s="2">
        <v>4704</v>
      </c>
      <c r="H969" s="2">
        <v>6293</v>
      </c>
      <c r="I969" s="2">
        <v>5</v>
      </c>
    </row>
    <row r="970" spans="1:9" x14ac:dyDescent="0.25">
      <c r="A970">
        <v>2019</v>
      </c>
      <c r="B970" t="s">
        <v>47</v>
      </c>
      <c r="C970" t="s">
        <v>18</v>
      </c>
      <c r="D970" t="s">
        <v>25</v>
      </c>
      <c r="E970" t="s">
        <v>11</v>
      </c>
      <c r="F970" t="s">
        <v>15</v>
      </c>
      <c r="G970" s="2">
        <v>2154</v>
      </c>
      <c r="H970" s="2">
        <v>3708</v>
      </c>
      <c r="I970" s="2">
        <v>11</v>
      </c>
    </row>
    <row r="971" spans="1:9" x14ac:dyDescent="0.25">
      <c r="A971">
        <v>2018</v>
      </c>
      <c r="B971" t="s">
        <v>52</v>
      </c>
      <c r="C971" t="s">
        <v>9</v>
      </c>
      <c r="D971" t="s">
        <v>10</v>
      </c>
      <c r="E971" t="s">
        <v>11</v>
      </c>
      <c r="F971" t="s">
        <v>41</v>
      </c>
      <c r="G971" s="2">
        <v>2222</v>
      </c>
      <c r="H971" s="2">
        <v>3503</v>
      </c>
      <c r="I971" s="2">
        <v>5</v>
      </c>
    </row>
    <row r="972" spans="1:9" x14ac:dyDescent="0.25">
      <c r="A972">
        <v>2019</v>
      </c>
      <c r="B972" t="s">
        <v>16</v>
      </c>
      <c r="C972" t="s">
        <v>18</v>
      </c>
      <c r="D972" t="s">
        <v>25</v>
      </c>
      <c r="E972" t="s">
        <v>13</v>
      </c>
      <c r="F972" t="s">
        <v>33</v>
      </c>
      <c r="G972" s="2">
        <v>85864</v>
      </c>
      <c r="H972" s="2">
        <v>99042</v>
      </c>
      <c r="I972" s="2">
        <v>7</v>
      </c>
    </row>
    <row r="973" spans="1:9" x14ac:dyDescent="0.25">
      <c r="A973">
        <v>2018</v>
      </c>
      <c r="B973" t="s">
        <v>46</v>
      </c>
      <c r="C973" t="s">
        <v>29</v>
      </c>
      <c r="D973" t="s">
        <v>36</v>
      </c>
      <c r="E973" t="s">
        <v>13</v>
      </c>
      <c r="F973" t="s">
        <v>19</v>
      </c>
      <c r="G973" s="2">
        <v>4354</v>
      </c>
      <c r="H973" s="2">
        <v>5507</v>
      </c>
      <c r="I973" s="2">
        <v>4</v>
      </c>
    </row>
    <row r="974" spans="1:9" x14ac:dyDescent="0.25">
      <c r="A974">
        <v>2019</v>
      </c>
      <c r="B974" t="s">
        <v>16</v>
      </c>
      <c r="C974" t="s">
        <v>9</v>
      </c>
      <c r="D974" t="s">
        <v>12</v>
      </c>
      <c r="E974" t="s">
        <v>11</v>
      </c>
      <c r="F974" t="s">
        <v>41</v>
      </c>
      <c r="G974" s="2">
        <v>3574</v>
      </c>
      <c r="H974" s="2">
        <v>5687</v>
      </c>
      <c r="I974" s="2">
        <v>8</v>
      </c>
    </row>
    <row r="975" spans="1:9" x14ac:dyDescent="0.25">
      <c r="A975">
        <v>2019</v>
      </c>
      <c r="B975" t="s">
        <v>16</v>
      </c>
      <c r="C975" t="s">
        <v>18</v>
      </c>
      <c r="D975" t="s">
        <v>18</v>
      </c>
      <c r="E975" t="s">
        <v>13</v>
      </c>
      <c r="F975" t="s">
        <v>14</v>
      </c>
      <c r="G975" s="2">
        <v>83314</v>
      </c>
      <c r="H975" s="2">
        <v>101156</v>
      </c>
      <c r="I975" s="2">
        <v>5</v>
      </c>
    </row>
    <row r="976" spans="1:9" x14ac:dyDescent="0.25">
      <c r="A976">
        <v>2018</v>
      </c>
      <c r="B976" t="s">
        <v>49</v>
      </c>
      <c r="C976" t="s">
        <v>18</v>
      </c>
      <c r="D976" t="s">
        <v>18</v>
      </c>
      <c r="E976" t="s">
        <v>22</v>
      </c>
      <c r="F976" t="s">
        <v>38</v>
      </c>
      <c r="G976" s="2">
        <v>80067</v>
      </c>
      <c r="H976" s="2">
        <v>96789</v>
      </c>
      <c r="I976" s="2">
        <v>4</v>
      </c>
    </row>
    <row r="977" spans="1:9" x14ac:dyDescent="0.25">
      <c r="A977">
        <v>2018</v>
      </c>
      <c r="B977" t="s">
        <v>52</v>
      </c>
      <c r="C977" t="s">
        <v>29</v>
      </c>
      <c r="D977" t="s">
        <v>30</v>
      </c>
      <c r="E977" t="s">
        <v>13</v>
      </c>
      <c r="F977" t="s">
        <v>33</v>
      </c>
      <c r="G977" s="2">
        <v>37084</v>
      </c>
      <c r="H977" s="2">
        <v>48956</v>
      </c>
      <c r="I977" s="2">
        <v>3</v>
      </c>
    </row>
    <row r="978" spans="1:9" x14ac:dyDescent="0.25">
      <c r="A978">
        <v>2018</v>
      </c>
      <c r="B978" t="s">
        <v>43</v>
      </c>
      <c r="C978" t="s">
        <v>29</v>
      </c>
      <c r="D978" t="s">
        <v>30</v>
      </c>
      <c r="E978" t="s">
        <v>13</v>
      </c>
      <c r="F978" t="s">
        <v>19</v>
      </c>
      <c r="G978" s="2">
        <v>8745</v>
      </c>
      <c r="H978" s="2">
        <v>11109</v>
      </c>
      <c r="I978" s="2">
        <v>7</v>
      </c>
    </row>
    <row r="979" spans="1:9" x14ac:dyDescent="0.25">
      <c r="A979">
        <v>2019</v>
      </c>
      <c r="B979" t="s">
        <v>52</v>
      </c>
      <c r="C979" t="s">
        <v>18</v>
      </c>
      <c r="D979" t="s">
        <v>24</v>
      </c>
      <c r="E979" t="s">
        <v>26</v>
      </c>
      <c r="F979" t="s">
        <v>31</v>
      </c>
      <c r="G979" s="2">
        <v>4429</v>
      </c>
      <c r="H979" s="2">
        <v>22595</v>
      </c>
      <c r="I979" s="2">
        <v>8</v>
      </c>
    </row>
    <row r="980" spans="1:9" x14ac:dyDescent="0.25">
      <c r="A980">
        <v>2019</v>
      </c>
      <c r="B980" t="s">
        <v>45</v>
      </c>
      <c r="C980" t="s">
        <v>18</v>
      </c>
      <c r="D980" t="s">
        <v>24</v>
      </c>
      <c r="E980" t="s">
        <v>26</v>
      </c>
      <c r="F980" t="s">
        <v>27</v>
      </c>
      <c r="G980" s="2">
        <v>2728</v>
      </c>
      <c r="H980" s="2">
        <v>21022</v>
      </c>
      <c r="I980" s="2">
        <v>2</v>
      </c>
    </row>
    <row r="981" spans="1:9" x14ac:dyDescent="0.25">
      <c r="A981">
        <v>2019</v>
      </c>
      <c r="B981" t="s">
        <v>49</v>
      </c>
      <c r="C981" t="s">
        <v>29</v>
      </c>
      <c r="D981" t="s">
        <v>36</v>
      </c>
      <c r="E981" t="s">
        <v>11</v>
      </c>
      <c r="F981" t="s">
        <v>15</v>
      </c>
      <c r="G981" s="2">
        <v>2038</v>
      </c>
      <c r="H981" s="2">
        <v>2932</v>
      </c>
      <c r="I981" s="2">
        <v>10</v>
      </c>
    </row>
    <row r="982" spans="1:9" x14ac:dyDescent="0.25">
      <c r="A982">
        <v>2018</v>
      </c>
      <c r="B982" t="s">
        <v>16</v>
      </c>
      <c r="C982" t="s">
        <v>18</v>
      </c>
      <c r="D982" t="s">
        <v>25</v>
      </c>
      <c r="E982" t="s">
        <v>22</v>
      </c>
      <c r="F982" t="s">
        <v>38</v>
      </c>
      <c r="G982" s="2">
        <v>50484</v>
      </c>
      <c r="H982" s="2">
        <v>63579</v>
      </c>
      <c r="I982" s="2">
        <v>3</v>
      </c>
    </row>
    <row r="983" spans="1:9" x14ac:dyDescent="0.25">
      <c r="A983">
        <v>2018</v>
      </c>
      <c r="B983" t="s">
        <v>16</v>
      </c>
      <c r="C983" t="s">
        <v>18</v>
      </c>
      <c r="D983" t="s">
        <v>18</v>
      </c>
      <c r="E983" t="s">
        <v>22</v>
      </c>
      <c r="F983" t="s">
        <v>35</v>
      </c>
      <c r="G983" s="2">
        <v>6000</v>
      </c>
      <c r="H983" s="2">
        <v>7909</v>
      </c>
      <c r="I983" s="2">
        <v>3</v>
      </c>
    </row>
    <row r="984" spans="1:9" x14ac:dyDescent="0.25">
      <c r="A984">
        <v>2018</v>
      </c>
      <c r="B984" t="s">
        <v>46</v>
      </c>
      <c r="C984" t="s">
        <v>18</v>
      </c>
      <c r="D984" t="s">
        <v>25</v>
      </c>
      <c r="E984" t="s">
        <v>26</v>
      </c>
      <c r="F984" t="s">
        <v>31</v>
      </c>
      <c r="G984" s="2">
        <v>1763</v>
      </c>
      <c r="H984" s="2">
        <v>8509</v>
      </c>
      <c r="I984" s="2">
        <v>2</v>
      </c>
    </row>
    <row r="985" spans="1:9" x14ac:dyDescent="0.25">
      <c r="A985">
        <v>2018</v>
      </c>
      <c r="B985" t="s">
        <v>49</v>
      </c>
      <c r="C985" t="s">
        <v>18</v>
      </c>
      <c r="D985" t="s">
        <v>25</v>
      </c>
      <c r="E985" t="s">
        <v>11</v>
      </c>
      <c r="F985" t="s">
        <v>28</v>
      </c>
      <c r="G985" s="2">
        <v>4386</v>
      </c>
      <c r="H985" s="2">
        <v>7736</v>
      </c>
      <c r="I985" s="2">
        <v>11</v>
      </c>
    </row>
    <row r="986" spans="1:9" x14ac:dyDescent="0.25">
      <c r="A986">
        <v>2018</v>
      </c>
      <c r="B986" t="s">
        <v>53</v>
      </c>
      <c r="C986" t="s">
        <v>29</v>
      </c>
      <c r="D986" t="s">
        <v>30</v>
      </c>
      <c r="E986" t="s">
        <v>22</v>
      </c>
      <c r="F986" t="s">
        <v>35</v>
      </c>
      <c r="G986" s="2">
        <v>2694</v>
      </c>
      <c r="H986" s="2">
        <v>3307</v>
      </c>
      <c r="I986" s="2">
        <v>2</v>
      </c>
    </row>
    <row r="987" spans="1:9" x14ac:dyDescent="0.25">
      <c r="A987">
        <v>2018</v>
      </c>
      <c r="B987" t="s">
        <v>53</v>
      </c>
      <c r="C987" t="s">
        <v>18</v>
      </c>
      <c r="D987" t="s">
        <v>18</v>
      </c>
      <c r="E987" t="s">
        <v>11</v>
      </c>
      <c r="F987" t="s">
        <v>28</v>
      </c>
      <c r="G987" s="2">
        <v>2192</v>
      </c>
      <c r="H987" s="2">
        <v>3816</v>
      </c>
      <c r="I987" s="2">
        <v>4</v>
      </c>
    </row>
    <row r="988" spans="1:9" x14ac:dyDescent="0.25">
      <c r="A988">
        <v>2019</v>
      </c>
      <c r="B988" t="s">
        <v>52</v>
      </c>
      <c r="C988" t="s">
        <v>9</v>
      </c>
      <c r="D988" t="s">
        <v>39</v>
      </c>
      <c r="E988" t="s">
        <v>11</v>
      </c>
      <c r="F988" t="s">
        <v>28</v>
      </c>
      <c r="G988" s="2">
        <v>6149</v>
      </c>
      <c r="H988" s="2">
        <v>9151</v>
      </c>
      <c r="I988" s="2">
        <v>11</v>
      </c>
    </row>
    <row r="989" spans="1:9" x14ac:dyDescent="0.25">
      <c r="A989">
        <v>2019</v>
      </c>
      <c r="B989" t="s">
        <v>48</v>
      </c>
      <c r="C989" t="s">
        <v>18</v>
      </c>
      <c r="D989" t="s">
        <v>18</v>
      </c>
      <c r="E989" t="s">
        <v>13</v>
      </c>
      <c r="F989" t="s">
        <v>17</v>
      </c>
      <c r="G989" s="2">
        <v>21655</v>
      </c>
      <c r="H989" s="2">
        <v>27599</v>
      </c>
      <c r="I989" s="2">
        <v>4</v>
      </c>
    </row>
    <row r="990" spans="1:9" x14ac:dyDescent="0.25">
      <c r="A990">
        <v>2018</v>
      </c>
      <c r="B990" t="s">
        <v>53</v>
      </c>
      <c r="C990" t="s">
        <v>29</v>
      </c>
      <c r="D990" t="s">
        <v>34</v>
      </c>
      <c r="E990" t="s">
        <v>11</v>
      </c>
      <c r="F990" t="s">
        <v>28</v>
      </c>
      <c r="G990" s="2">
        <v>5169</v>
      </c>
      <c r="H990" s="2">
        <v>7641</v>
      </c>
      <c r="I990" s="2">
        <v>10</v>
      </c>
    </row>
    <row r="991" spans="1:9" x14ac:dyDescent="0.25">
      <c r="A991">
        <v>2018</v>
      </c>
      <c r="B991" t="s">
        <v>46</v>
      </c>
      <c r="C991" t="s">
        <v>18</v>
      </c>
      <c r="D991" t="s">
        <v>25</v>
      </c>
      <c r="E991" t="s">
        <v>22</v>
      </c>
      <c r="F991" t="s">
        <v>38</v>
      </c>
      <c r="G991" s="2">
        <v>83703</v>
      </c>
      <c r="H991" s="2">
        <v>100438</v>
      </c>
      <c r="I991" s="2">
        <v>3</v>
      </c>
    </row>
    <row r="992" spans="1:9" x14ac:dyDescent="0.25">
      <c r="A992">
        <v>2018</v>
      </c>
      <c r="B992" t="s">
        <v>44</v>
      </c>
      <c r="C992" t="s">
        <v>18</v>
      </c>
      <c r="D992" t="s">
        <v>18</v>
      </c>
      <c r="E992" t="s">
        <v>11</v>
      </c>
      <c r="F992" t="s">
        <v>59</v>
      </c>
      <c r="G992" s="2">
        <v>11795</v>
      </c>
      <c r="H992" s="2">
        <v>17277</v>
      </c>
      <c r="I992" s="2">
        <v>17</v>
      </c>
    </row>
    <row r="993" spans="1:9" x14ac:dyDescent="0.25">
      <c r="A993">
        <v>2019</v>
      </c>
      <c r="B993" t="s">
        <v>48</v>
      </c>
      <c r="C993" t="s">
        <v>9</v>
      </c>
      <c r="D993" t="s">
        <v>12</v>
      </c>
      <c r="E993" t="s">
        <v>13</v>
      </c>
      <c r="F993" t="s">
        <v>17</v>
      </c>
      <c r="G993" s="2">
        <v>27447</v>
      </c>
      <c r="H993" s="2">
        <v>33015</v>
      </c>
      <c r="I993" s="2">
        <v>3</v>
      </c>
    </row>
    <row r="994" spans="1:9" x14ac:dyDescent="0.25">
      <c r="A994">
        <v>2018</v>
      </c>
      <c r="B994" t="s">
        <v>47</v>
      </c>
      <c r="C994" t="s">
        <v>18</v>
      </c>
      <c r="D994" t="s">
        <v>18</v>
      </c>
      <c r="E994" t="s">
        <v>13</v>
      </c>
      <c r="F994" t="s">
        <v>19</v>
      </c>
      <c r="G994" s="2">
        <v>1562</v>
      </c>
      <c r="H994" s="2">
        <v>1863</v>
      </c>
      <c r="I994" s="2">
        <v>1</v>
      </c>
    </row>
    <row r="995" spans="1:9" x14ac:dyDescent="0.25">
      <c r="A995">
        <v>2018</v>
      </c>
      <c r="B995" t="s">
        <v>49</v>
      </c>
      <c r="C995" t="s">
        <v>18</v>
      </c>
      <c r="D995" t="s">
        <v>24</v>
      </c>
      <c r="E995" t="s">
        <v>11</v>
      </c>
      <c r="F995" t="s">
        <v>41</v>
      </c>
      <c r="G995" s="2">
        <v>2423</v>
      </c>
      <c r="H995" s="2">
        <v>4153</v>
      </c>
      <c r="I995" s="2">
        <v>6</v>
      </c>
    </row>
    <row r="996" spans="1:9" x14ac:dyDescent="0.25">
      <c r="A996">
        <v>2018</v>
      </c>
      <c r="B996" t="s">
        <v>53</v>
      </c>
      <c r="C996" t="s">
        <v>18</v>
      </c>
      <c r="D996" t="s">
        <v>25</v>
      </c>
      <c r="E996" t="s">
        <v>26</v>
      </c>
      <c r="F996" t="s">
        <v>27</v>
      </c>
      <c r="G996" s="2">
        <v>4051</v>
      </c>
      <c r="H996" s="2">
        <v>33633</v>
      </c>
      <c r="I996" s="2">
        <v>6</v>
      </c>
    </row>
    <row r="997" spans="1:9" x14ac:dyDescent="0.25">
      <c r="A997">
        <v>2019</v>
      </c>
      <c r="B997" t="s">
        <v>44</v>
      </c>
      <c r="C997" t="s">
        <v>18</v>
      </c>
      <c r="D997" t="s">
        <v>25</v>
      </c>
      <c r="E997" t="s">
        <v>13</v>
      </c>
      <c r="F997" t="s">
        <v>17</v>
      </c>
      <c r="G997" s="2">
        <v>27429</v>
      </c>
      <c r="H997" s="2">
        <v>35886</v>
      </c>
      <c r="I997" s="2">
        <v>6</v>
      </c>
    </row>
    <row r="998" spans="1:9" x14ac:dyDescent="0.25">
      <c r="A998">
        <v>2019</v>
      </c>
      <c r="B998" t="s">
        <v>53</v>
      </c>
      <c r="C998" t="s">
        <v>20</v>
      </c>
      <c r="D998" t="s">
        <v>21</v>
      </c>
      <c r="E998" t="s">
        <v>13</v>
      </c>
      <c r="F998" t="s">
        <v>19</v>
      </c>
      <c r="G998" s="2">
        <v>8084</v>
      </c>
      <c r="H998" s="2">
        <v>9246</v>
      </c>
      <c r="I998" s="2">
        <v>7</v>
      </c>
    </row>
    <row r="999" spans="1:9" x14ac:dyDescent="0.25">
      <c r="A999">
        <v>2018</v>
      </c>
      <c r="B999" t="s">
        <v>44</v>
      </c>
      <c r="C999" t="s">
        <v>18</v>
      </c>
      <c r="D999" t="s">
        <v>18</v>
      </c>
      <c r="E999" t="s">
        <v>13</v>
      </c>
      <c r="F999" t="s">
        <v>19</v>
      </c>
      <c r="G999" s="2">
        <v>7226</v>
      </c>
      <c r="H999" s="2">
        <v>9374</v>
      </c>
      <c r="I999" s="2">
        <v>6</v>
      </c>
    </row>
    <row r="1000" spans="1:9" x14ac:dyDescent="0.25">
      <c r="A1000">
        <v>2018</v>
      </c>
      <c r="B1000" t="s">
        <v>51</v>
      </c>
      <c r="C1000" t="s">
        <v>20</v>
      </c>
      <c r="D1000" t="s">
        <v>21</v>
      </c>
      <c r="E1000" t="s">
        <v>22</v>
      </c>
      <c r="F1000" t="s">
        <v>35</v>
      </c>
      <c r="G1000" s="2">
        <v>2247</v>
      </c>
      <c r="H1000" s="2">
        <v>2700</v>
      </c>
      <c r="I1000" s="2">
        <v>2</v>
      </c>
    </row>
    <row r="1001" spans="1:9" x14ac:dyDescent="0.25">
      <c r="A1001">
        <v>2019</v>
      </c>
      <c r="B1001" t="s">
        <v>16</v>
      </c>
      <c r="C1001" t="s">
        <v>18</v>
      </c>
      <c r="D1001" t="s">
        <v>24</v>
      </c>
      <c r="E1001" t="s">
        <v>13</v>
      </c>
      <c r="F1001" t="s">
        <v>33</v>
      </c>
      <c r="G1001" s="2">
        <v>48898</v>
      </c>
      <c r="H1001" s="2">
        <v>62027</v>
      </c>
      <c r="I1001" s="2">
        <v>5</v>
      </c>
    </row>
    <row r="1002" spans="1:9" x14ac:dyDescent="0.25">
      <c r="A1002">
        <v>2019</v>
      </c>
      <c r="B1002" t="s">
        <v>51</v>
      </c>
      <c r="C1002" t="s">
        <v>29</v>
      </c>
      <c r="D1002" t="s">
        <v>30</v>
      </c>
      <c r="E1002" t="s">
        <v>22</v>
      </c>
      <c r="F1002" t="s">
        <v>23</v>
      </c>
      <c r="G1002" s="2">
        <v>37374</v>
      </c>
      <c r="H1002" s="2">
        <v>47316</v>
      </c>
      <c r="I1002" s="2">
        <v>2</v>
      </c>
    </row>
    <row r="1003" spans="1:9" x14ac:dyDescent="0.25">
      <c r="A1003">
        <v>2019</v>
      </c>
      <c r="B1003" t="s">
        <v>45</v>
      </c>
      <c r="C1003" t="s">
        <v>18</v>
      </c>
      <c r="D1003" t="s">
        <v>24</v>
      </c>
      <c r="E1003" t="s">
        <v>13</v>
      </c>
      <c r="F1003" t="s">
        <v>17</v>
      </c>
      <c r="G1003" s="2">
        <v>44650</v>
      </c>
      <c r="H1003" s="2">
        <v>60000</v>
      </c>
      <c r="I1003" s="2">
        <v>5</v>
      </c>
    </row>
    <row r="1004" spans="1:9" x14ac:dyDescent="0.25">
      <c r="A1004">
        <v>2019</v>
      </c>
      <c r="B1004" t="s">
        <v>48</v>
      </c>
      <c r="C1004" t="s">
        <v>18</v>
      </c>
      <c r="D1004" t="s">
        <v>18</v>
      </c>
      <c r="E1004" t="s">
        <v>13</v>
      </c>
      <c r="F1004" t="s">
        <v>33</v>
      </c>
      <c r="G1004" s="2">
        <v>48692</v>
      </c>
      <c r="H1004" s="2">
        <v>59462</v>
      </c>
      <c r="I1004" s="2">
        <v>5</v>
      </c>
    </row>
    <row r="1005" spans="1:9" x14ac:dyDescent="0.25">
      <c r="A1005">
        <v>2018</v>
      </c>
      <c r="B1005" t="s">
        <v>16</v>
      </c>
      <c r="C1005" t="s">
        <v>18</v>
      </c>
      <c r="D1005" t="s">
        <v>24</v>
      </c>
      <c r="E1005" t="s">
        <v>13</v>
      </c>
      <c r="F1005" t="s">
        <v>14</v>
      </c>
      <c r="G1005" s="2">
        <v>74351</v>
      </c>
      <c r="H1005" s="2">
        <v>102849</v>
      </c>
      <c r="I1005" s="2">
        <v>5</v>
      </c>
    </row>
    <row r="1006" spans="1:9" x14ac:dyDescent="0.25">
      <c r="A1006">
        <v>2019</v>
      </c>
      <c r="B1006" t="s">
        <v>49</v>
      </c>
      <c r="C1006" t="s">
        <v>20</v>
      </c>
      <c r="D1006" t="s">
        <v>21</v>
      </c>
      <c r="E1006" t="s">
        <v>22</v>
      </c>
      <c r="F1006" t="s">
        <v>35</v>
      </c>
      <c r="G1006" s="2">
        <v>3209</v>
      </c>
      <c r="H1006" s="2">
        <v>4237</v>
      </c>
      <c r="I1006" s="2">
        <v>2</v>
      </c>
    </row>
    <row r="1007" spans="1:9" x14ac:dyDescent="0.25">
      <c r="A1007">
        <v>2018</v>
      </c>
      <c r="B1007" t="s">
        <v>43</v>
      </c>
      <c r="C1007" t="s">
        <v>18</v>
      </c>
      <c r="D1007" t="s">
        <v>25</v>
      </c>
      <c r="E1007" t="s">
        <v>22</v>
      </c>
      <c r="F1007" t="s">
        <v>38</v>
      </c>
      <c r="G1007" s="2">
        <v>96799</v>
      </c>
      <c r="H1007" s="2">
        <v>126730</v>
      </c>
      <c r="I1007" s="2">
        <v>4</v>
      </c>
    </row>
    <row r="1008" spans="1:9" x14ac:dyDescent="0.25">
      <c r="A1008">
        <v>2019</v>
      </c>
      <c r="B1008" t="s">
        <v>52</v>
      </c>
      <c r="C1008" t="s">
        <v>18</v>
      </c>
      <c r="D1008" t="s">
        <v>25</v>
      </c>
      <c r="E1008" t="s">
        <v>13</v>
      </c>
      <c r="F1008" t="s">
        <v>19</v>
      </c>
      <c r="G1008" s="2">
        <v>4188</v>
      </c>
      <c r="H1008" s="2">
        <v>5636</v>
      </c>
      <c r="I1008" s="2">
        <v>5</v>
      </c>
    </row>
    <row r="1009" spans="1:9" x14ac:dyDescent="0.25">
      <c r="A1009">
        <v>2018</v>
      </c>
      <c r="B1009" t="s">
        <v>52</v>
      </c>
      <c r="C1009" t="s">
        <v>20</v>
      </c>
      <c r="D1009" t="s">
        <v>21</v>
      </c>
      <c r="E1009" t="s">
        <v>22</v>
      </c>
      <c r="F1009" t="s">
        <v>38</v>
      </c>
      <c r="G1009" s="2">
        <v>152154</v>
      </c>
      <c r="H1009" s="2">
        <v>178075</v>
      </c>
      <c r="I1009" s="2">
        <v>5</v>
      </c>
    </row>
    <row r="1010" spans="1:9" x14ac:dyDescent="0.25">
      <c r="A1010">
        <v>2019</v>
      </c>
      <c r="B1010" t="s">
        <v>45</v>
      </c>
      <c r="C1010" t="s">
        <v>9</v>
      </c>
      <c r="D1010" t="s">
        <v>12</v>
      </c>
      <c r="E1010" t="s">
        <v>13</v>
      </c>
      <c r="F1010" t="s">
        <v>14</v>
      </c>
      <c r="G1010" s="2">
        <v>182832</v>
      </c>
      <c r="H1010" s="2">
        <v>216936</v>
      </c>
      <c r="I1010" s="2">
        <v>7</v>
      </c>
    </row>
    <row r="1011" spans="1:9" x14ac:dyDescent="0.25">
      <c r="A1011">
        <v>2018</v>
      </c>
      <c r="B1011" t="s">
        <v>16</v>
      </c>
      <c r="C1011" t="s">
        <v>29</v>
      </c>
      <c r="D1011" t="s">
        <v>36</v>
      </c>
      <c r="E1011" t="s">
        <v>13</v>
      </c>
      <c r="F1011" t="s">
        <v>14</v>
      </c>
      <c r="G1011" s="2">
        <v>38784</v>
      </c>
      <c r="H1011" s="2">
        <v>51075</v>
      </c>
      <c r="I1011" s="2">
        <v>2</v>
      </c>
    </row>
    <row r="1012" spans="1:9" x14ac:dyDescent="0.25">
      <c r="A1012">
        <v>2018</v>
      </c>
      <c r="B1012" t="s">
        <v>52</v>
      </c>
      <c r="C1012" t="s">
        <v>9</v>
      </c>
      <c r="D1012" t="s">
        <v>10</v>
      </c>
      <c r="E1012" t="s">
        <v>13</v>
      </c>
      <c r="F1012" t="s">
        <v>14</v>
      </c>
      <c r="G1012" s="2">
        <v>96811</v>
      </c>
      <c r="H1012" s="2">
        <v>111367</v>
      </c>
      <c r="I1012" s="2">
        <v>3</v>
      </c>
    </row>
    <row r="1013" spans="1:9" x14ac:dyDescent="0.25">
      <c r="A1013">
        <v>2018</v>
      </c>
      <c r="B1013" t="s">
        <v>49</v>
      </c>
      <c r="C1013" t="s">
        <v>18</v>
      </c>
      <c r="D1013" t="s">
        <v>24</v>
      </c>
      <c r="E1013" t="s">
        <v>22</v>
      </c>
      <c r="F1013" t="s">
        <v>23</v>
      </c>
      <c r="G1013" s="2">
        <v>68821</v>
      </c>
      <c r="H1013" s="2">
        <v>79773</v>
      </c>
      <c r="I1013" s="2">
        <v>2</v>
      </c>
    </row>
    <row r="1014" spans="1:9" x14ac:dyDescent="0.25">
      <c r="A1014">
        <v>2018</v>
      </c>
      <c r="B1014" t="s">
        <v>53</v>
      </c>
      <c r="C1014" t="s">
        <v>18</v>
      </c>
      <c r="D1014" t="s">
        <v>18</v>
      </c>
      <c r="E1014" t="s">
        <v>22</v>
      </c>
      <c r="F1014" t="s">
        <v>35</v>
      </c>
      <c r="G1014" s="2">
        <v>8558</v>
      </c>
      <c r="H1014" s="2">
        <v>10500</v>
      </c>
      <c r="I1014" s="2">
        <v>3</v>
      </c>
    </row>
    <row r="1015" spans="1:9" x14ac:dyDescent="0.25">
      <c r="A1015">
        <v>2018</v>
      </c>
      <c r="B1015" t="s">
        <v>52</v>
      </c>
      <c r="C1015" t="s">
        <v>18</v>
      </c>
      <c r="D1015" t="s">
        <v>25</v>
      </c>
      <c r="E1015" t="s">
        <v>13</v>
      </c>
      <c r="F1015" t="s">
        <v>33</v>
      </c>
      <c r="G1015" s="2">
        <v>21953</v>
      </c>
      <c r="H1015" s="2">
        <v>26160</v>
      </c>
      <c r="I1015" s="2">
        <v>2</v>
      </c>
    </row>
    <row r="1016" spans="1:9" x14ac:dyDescent="0.25">
      <c r="A1016">
        <v>2019</v>
      </c>
      <c r="B1016" t="s">
        <v>45</v>
      </c>
      <c r="C1016" t="s">
        <v>20</v>
      </c>
      <c r="D1016" t="s">
        <v>21</v>
      </c>
      <c r="E1016" t="s">
        <v>13</v>
      </c>
      <c r="F1016" t="s">
        <v>19</v>
      </c>
      <c r="G1016" s="2">
        <v>3250</v>
      </c>
      <c r="H1016" s="2">
        <v>4324</v>
      </c>
      <c r="I1016" s="2">
        <v>4</v>
      </c>
    </row>
    <row r="1017" spans="1:9" x14ac:dyDescent="0.25">
      <c r="A1017">
        <v>2018</v>
      </c>
      <c r="B1017" t="s">
        <v>50</v>
      </c>
      <c r="C1017" t="s">
        <v>18</v>
      </c>
      <c r="D1017" t="s">
        <v>18</v>
      </c>
      <c r="E1017" t="s">
        <v>22</v>
      </c>
      <c r="F1017" t="s">
        <v>23</v>
      </c>
      <c r="G1017" s="2">
        <v>90900</v>
      </c>
      <c r="H1017" s="2">
        <v>109625</v>
      </c>
      <c r="I1017" s="2">
        <v>3</v>
      </c>
    </row>
    <row r="1018" spans="1:9" x14ac:dyDescent="0.25">
      <c r="A1018">
        <v>2019</v>
      </c>
      <c r="B1018" t="s">
        <v>49</v>
      </c>
      <c r="C1018" t="s">
        <v>20</v>
      </c>
      <c r="D1018" t="s">
        <v>21</v>
      </c>
      <c r="E1018" t="s">
        <v>13</v>
      </c>
      <c r="F1018" t="s">
        <v>14</v>
      </c>
      <c r="G1018" s="2">
        <v>99373</v>
      </c>
      <c r="H1018" s="2">
        <v>113374</v>
      </c>
      <c r="I1018" s="2">
        <v>4</v>
      </c>
    </row>
    <row r="1019" spans="1:9" x14ac:dyDescent="0.25">
      <c r="A1019">
        <v>2018</v>
      </c>
      <c r="B1019" t="s">
        <v>43</v>
      </c>
      <c r="C1019" t="s">
        <v>9</v>
      </c>
      <c r="D1019" t="s">
        <v>12</v>
      </c>
      <c r="E1019" t="s">
        <v>22</v>
      </c>
      <c r="F1019" t="s">
        <v>32</v>
      </c>
      <c r="G1019" s="2">
        <v>36338</v>
      </c>
      <c r="H1019" s="2">
        <v>45257</v>
      </c>
      <c r="I1019" s="2">
        <v>3</v>
      </c>
    </row>
    <row r="1020" spans="1:9" x14ac:dyDescent="0.25">
      <c r="A1020">
        <v>2018</v>
      </c>
      <c r="B1020" t="s">
        <v>43</v>
      </c>
      <c r="C1020" t="s">
        <v>9</v>
      </c>
      <c r="D1020" t="s">
        <v>39</v>
      </c>
      <c r="E1020" t="s">
        <v>13</v>
      </c>
      <c r="F1020" t="s">
        <v>14</v>
      </c>
      <c r="G1020" s="2">
        <v>47386</v>
      </c>
      <c r="H1020" s="2">
        <v>60791</v>
      </c>
      <c r="I1020" s="2">
        <v>3</v>
      </c>
    </row>
    <row r="1021" spans="1:9" x14ac:dyDescent="0.25">
      <c r="A1021">
        <v>2019</v>
      </c>
      <c r="B1021" t="s">
        <v>48</v>
      </c>
      <c r="C1021" t="s">
        <v>20</v>
      </c>
      <c r="D1021" t="s">
        <v>21</v>
      </c>
      <c r="E1021" t="s">
        <v>13</v>
      </c>
      <c r="F1021" t="s">
        <v>17</v>
      </c>
      <c r="G1021" s="2">
        <v>26175</v>
      </c>
      <c r="H1021" s="2">
        <v>29406</v>
      </c>
      <c r="I1021" s="2">
        <v>6</v>
      </c>
    </row>
    <row r="1022" spans="1:9" x14ac:dyDescent="0.25">
      <c r="A1022">
        <v>2018</v>
      </c>
      <c r="B1022" t="s">
        <v>51</v>
      </c>
      <c r="C1022" t="s">
        <v>18</v>
      </c>
      <c r="D1022" t="s">
        <v>25</v>
      </c>
      <c r="E1022" t="s">
        <v>26</v>
      </c>
      <c r="F1022" t="s">
        <v>31</v>
      </c>
      <c r="G1022" s="2">
        <v>1853</v>
      </c>
      <c r="H1022" s="2">
        <v>8983</v>
      </c>
      <c r="I1022" s="2">
        <v>3</v>
      </c>
    </row>
    <row r="1023" spans="1:9" x14ac:dyDescent="0.25">
      <c r="A1023">
        <v>2018</v>
      </c>
      <c r="B1023" t="s">
        <v>48</v>
      </c>
      <c r="C1023" t="s">
        <v>29</v>
      </c>
      <c r="D1023" t="s">
        <v>34</v>
      </c>
      <c r="E1023" t="s">
        <v>13</v>
      </c>
      <c r="F1023" t="s">
        <v>17</v>
      </c>
      <c r="G1023" s="2">
        <v>30657</v>
      </c>
      <c r="H1023" s="2">
        <v>34151</v>
      </c>
      <c r="I1023" s="2">
        <v>4</v>
      </c>
    </row>
    <row r="1024" spans="1:9" x14ac:dyDescent="0.25">
      <c r="A1024">
        <v>2018</v>
      </c>
      <c r="B1024" t="s">
        <v>45</v>
      </c>
      <c r="C1024" t="s">
        <v>29</v>
      </c>
      <c r="D1024" t="s">
        <v>34</v>
      </c>
      <c r="E1024" t="s">
        <v>22</v>
      </c>
      <c r="F1024" t="s">
        <v>38</v>
      </c>
      <c r="G1024" s="2">
        <v>41902</v>
      </c>
      <c r="H1024" s="2">
        <v>50622</v>
      </c>
      <c r="I1024" s="2">
        <v>2</v>
      </c>
    </row>
    <row r="1025" spans="1:9" x14ac:dyDescent="0.25">
      <c r="A1025">
        <v>2019</v>
      </c>
      <c r="B1025" t="s">
        <v>49</v>
      </c>
      <c r="C1025" t="s">
        <v>18</v>
      </c>
      <c r="D1025" t="s">
        <v>25</v>
      </c>
      <c r="E1025" t="s">
        <v>13</v>
      </c>
      <c r="F1025" t="s">
        <v>17</v>
      </c>
      <c r="G1025" s="2">
        <v>24997</v>
      </c>
      <c r="H1025" s="2">
        <v>31322</v>
      </c>
      <c r="I1025" s="2">
        <v>4</v>
      </c>
    </row>
    <row r="1026" spans="1:9" x14ac:dyDescent="0.25">
      <c r="A1026">
        <v>2018</v>
      </c>
      <c r="B1026" t="s">
        <v>53</v>
      </c>
      <c r="C1026" t="s">
        <v>9</v>
      </c>
      <c r="D1026" t="s">
        <v>39</v>
      </c>
      <c r="E1026" t="s">
        <v>11</v>
      </c>
      <c r="F1026" t="s">
        <v>28</v>
      </c>
      <c r="G1026" s="2">
        <v>4153</v>
      </c>
      <c r="H1026" s="2">
        <v>6096</v>
      </c>
      <c r="I1026" s="2">
        <v>7</v>
      </c>
    </row>
    <row r="1027" spans="1:9" x14ac:dyDescent="0.25">
      <c r="A1027">
        <v>2019</v>
      </c>
      <c r="B1027" t="s">
        <v>53</v>
      </c>
      <c r="C1027" t="s">
        <v>20</v>
      </c>
      <c r="D1027" t="s">
        <v>21</v>
      </c>
      <c r="E1027" t="s">
        <v>11</v>
      </c>
      <c r="F1027" t="s">
        <v>15</v>
      </c>
      <c r="G1027" s="2">
        <v>1967</v>
      </c>
      <c r="H1027" s="2">
        <v>3246</v>
      </c>
      <c r="I1027" s="2">
        <v>8</v>
      </c>
    </row>
    <row r="1028" spans="1:9" x14ac:dyDescent="0.25">
      <c r="A1028">
        <v>2018</v>
      </c>
      <c r="B1028" t="s">
        <v>43</v>
      </c>
      <c r="C1028" t="s">
        <v>29</v>
      </c>
      <c r="D1028" t="s">
        <v>34</v>
      </c>
      <c r="E1028" t="s">
        <v>26</v>
      </c>
      <c r="F1028" t="s">
        <v>31</v>
      </c>
      <c r="G1028" s="2">
        <v>2250</v>
      </c>
      <c r="H1028" s="2">
        <v>11286</v>
      </c>
      <c r="I1028" s="2">
        <v>3</v>
      </c>
    </row>
    <row r="1029" spans="1:9" x14ac:dyDescent="0.25">
      <c r="A1029">
        <v>2019</v>
      </c>
      <c r="B1029" t="s">
        <v>51</v>
      </c>
      <c r="C1029" t="s">
        <v>20</v>
      </c>
      <c r="D1029" t="s">
        <v>21</v>
      </c>
      <c r="E1029" t="s">
        <v>22</v>
      </c>
      <c r="F1029" t="s">
        <v>38</v>
      </c>
      <c r="G1029" s="2">
        <v>43729</v>
      </c>
      <c r="H1029" s="2">
        <v>51462</v>
      </c>
      <c r="I1029" s="2">
        <v>3</v>
      </c>
    </row>
    <row r="1030" spans="1:9" x14ac:dyDescent="0.25">
      <c r="A1030">
        <v>2018</v>
      </c>
      <c r="B1030" t="s">
        <v>44</v>
      </c>
      <c r="C1030" t="s">
        <v>18</v>
      </c>
      <c r="D1030" t="s">
        <v>18</v>
      </c>
      <c r="E1030" t="s">
        <v>11</v>
      </c>
      <c r="F1030" t="s">
        <v>41</v>
      </c>
      <c r="G1030" s="2">
        <v>379</v>
      </c>
      <c r="H1030" s="2">
        <v>614</v>
      </c>
      <c r="I1030" s="2">
        <v>1</v>
      </c>
    </row>
    <row r="1031" spans="1:9" x14ac:dyDescent="0.25">
      <c r="A1031">
        <v>2018</v>
      </c>
      <c r="B1031" t="s">
        <v>52</v>
      </c>
      <c r="C1031" t="s">
        <v>18</v>
      </c>
      <c r="D1031" t="s">
        <v>25</v>
      </c>
      <c r="E1031" t="s">
        <v>22</v>
      </c>
      <c r="F1031" t="s">
        <v>38</v>
      </c>
      <c r="G1031" s="2">
        <v>101510</v>
      </c>
      <c r="H1031" s="2">
        <v>135000</v>
      </c>
      <c r="I1031" s="2">
        <v>3</v>
      </c>
    </row>
    <row r="1032" spans="1:9" x14ac:dyDescent="0.25">
      <c r="A1032">
        <v>2019</v>
      </c>
      <c r="B1032" t="s">
        <v>52</v>
      </c>
      <c r="C1032" t="s">
        <v>20</v>
      </c>
      <c r="D1032" t="s">
        <v>21</v>
      </c>
      <c r="E1032" t="s">
        <v>22</v>
      </c>
      <c r="F1032" t="s">
        <v>35</v>
      </c>
      <c r="G1032" s="2">
        <v>3645</v>
      </c>
      <c r="H1032" s="2">
        <v>4403</v>
      </c>
      <c r="I1032" s="2">
        <v>2</v>
      </c>
    </row>
    <row r="1033" spans="1:9" x14ac:dyDescent="0.25">
      <c r="A1033">
        <v>2019</v>
      </c>
      <c r="B1033" t="s">
        <v>51</v>
      </c>
      <c r="C1033" t="s">
        <v>9</v>
      </c>
      <c r="D1033" t="s">
        <v>10</v>
      </c>
      <c r="E1033" t="s">
        <v>22</v>
      </c>
      <c r="F1033" t="s">
        <v>32</v>
      </c>
      <c r="G1033" s="2">
        <v>12691</v>
      </c>
      <c r="H1033" s="2">
        <v>16659</v>
      </c>
      <c r="I1033" s="2">
        <v>2</v>
      </c>
    </row>
    <row r="1034" spans="1:9" x14ac:dyDescent="0.25">
      <c r="A1034">
        <v>2018</v>
      </c>
      <c r="B1034" t="s">
        <v>51</v>
      </c>
      <c r="C1034" t="s">
        <v>9</v>
      </c>
      <c r="D1034" t="s">
        <v>12</v>
      </c>
      <c r="E1034" t="s">
        <v>13</v>
      </c>
      <c r="F1034" t="s">
        <v>33</v>
      </c>
      <c r="G1034" s="2">
        <v>60795</v>
      </c>
      <c r="H1034" s="2">
        <v>84173</v>
      </c>
      <c r="I1034" s="2">
        <v>6</v>
      </c>
    </row>
    <row r="1035" spans="1:9" x14ac:dyDescent="0.25">
      <c r="A1035">
        <v>2019</v>
      </c>
      <c r="B1035" t="s">
        <v>48</v>
      </c>
      <c r="C1035" t="s">
        <v>9</v>
      </c>
      <c r="D1035" t="s">
        <v>10</v>
      </c>
      <c r="E1035" t="s">
        <v>13</v>
      </c>
      <c r="F1035" t="s">
        <v>17</v>
      </c>
      <c r="G1035" s="2">
        <v>21574</v>
      </c>
      <c r="H1035" s="2">
        <v>24886</v>
      </c>
      <c r="I1035" s="2">
        <v>3</v>
      </c>
    </row>
    <row r="1036" spans="1:9" x14ac:dyDescent="0.25">
      <c r="A1036">
        <v>2019</v>
      </c>
      <c r="B1036" t="s">
        <v>45</v>
      </c>
      <c r="C1036" t="s">
        <v>20</v>
      </c>
      <c r="D1036" t="s">
        <v>37</v>
      </c>
      <c r="E1036" t="s">
        <v>22</v>
      </c>
      <c r="F1036" t="s">
        <v>38</v>
      </c>
      <c r="G1036" s="2">
        <v>62895</v>
      </c>
      <c r="H1036" s="2">
        <v>75941</v>
      </c>
      <c r="I1036" s="2">
        <v>2</v>
      </c>
    </row>
    <row r="1037" spans="1:9" x14ac:dyDescent="0.25">
      <c r="A1037">
        <v>2018</v>
      </c>
      <c r="B1037" t="s">
        <v>52</v>
      </c>
      <c r="C1037" t="s">
        <v>29</v>
      </c>
      <c r="D1037" t="s">
        <v>30</v>
      </c>
      <c r="E1037" t="s">
        <v>22</v>
      </c>
      <c r="F1037" t="s">
        <v>32</v>
      </c>
      <c r="G1037" s="2">
        <v>26089</v>
      </c>
      <c r="H1037" s="2">
        <v>31796</v>
      </c>
      <c r="I1037" s="2">
        <v>3</v>
      </c>
    </row>
    <row r="1038" spans="1:9" x14ac:dyDescent="0.25">
      <c r="A1038">
        <v>2019</v>
      </c>
      <c r="B1038" t="s">
        <v>48</v>
      </c>
      <c r="C1038" t="s">
        <v>18</v>
      </c>
      <c r="D1038" t="s">
        <v>18</v>
      </c>
      <c r="E1038" t="s">
        <v>22</v>
      </c>
      <c r="F1038" t="s">
        <v>38</v>
      </c>
      <c r="G1038" s="2">
        <v>21436</v>
      </c>
      <c r="H1038" s="2">
        <v>27593</v>
      </c>
      <c r="I1038" s="2">
        <v>1</v>
      </c>
    </row>
    <row r="1039" spans="1:9" x14ac:dyDescent="0.25">
      <c r="A1039">
        <v>2018</v>
      </c>
      <c r="B1039" t="s">
        <v>16</v>
      </c>
      <c r="C1039" t="s">
        <v>18</v>
      </c>
      <c r="D1039" t="s">
        <v>24</v>
      </c>
      <c r="E1039" t="s">
        <v>22</v>
      </c>
      <c r="F1039" t="s">
        <v>23</v>
      </c>
      <c r="G1039" s="2">
        <v>80743</v>
      </c>
      <c r="H1039" s="2">
        <v>97359</v>
      </c>
      <c r="I1039" s="2">
        <v>4</v>
      </c>
    </row>
    <row r="1040" spans="1:9" x14ac:dyDescent="0.25">
      <c r="A1040">
        <v>2018</v>
      </c>
      <c r="B1040" t="s">
        <v>46</v>
      </c>
      <c r="C1040" t="s">
        <v>18</v>
      </c>
      <c r="D1040" t="s">
        <v>25</v>
      </c>
      <c r="E1040" t="s">
        <v>13</v>
      </c>
      <c r="F1040" t="s">
        <v>19</v>
      </c>
      <c r="G1040" s="2">
        <v>2838</v>
      </c>
      <c r="H1040" s="2">
        <v>3616</v>
      </c>
      <c r="I1040" s="2">
        <v>2</v>
      </c>
    </row>
    <row r="1041" spans="1:9" x14ac:dyDescent="0.25">
      <c r="A1041">
        <v>2019</v>
      </c>
      <c r="B1041" t="s">
        <v>51</v>
      </c>
      <c r="C1041" t="s">
        <v>18</v>
      </c>
      <c r="D1041" t="s">
        <v>25</v>
      </c>
      <c r="E1041" t="s">
        <v>22</v>
      </c>
      <c r="F1041" t="s">
        <v>32</v>
      </c>
      <c r="G1041" s="2">
        <v>24587</v>
      </c>
      <c r="H1041" s="2">
        <v>31471</v>
      </c>
      <c r="I1041" s="2">
        <v>2</v>
      </c>
    </row>
    <row r="1042" spans="1:9" x14ac:dyDescent="0.25">
      <c r="A1042">
        <v>2018</v>
      </c>
      <c r="B1042" t="s">
        <v>46</v>
      </c>
      <c r="C1042" t="s">
        <v>29</v>
      </c>
      <c r="D1042" t="s">
        <v>36</v>
      </c>
      <c r="E1042" t="s">
        <v>13</v>
      </c>
      <c r="F1042" t="s">
        <v>33</v>
      </c>
      <c r="G1042" s="2">
        <v>93848</v>
      </c>
      <c r="H1042" s="2">
        <v>108095</v>
      </c>
      <c r="I1042" s="2">
        <v>7</v>
      </c>
    </row>
    <row r="1043" spans="1:9" x14ac:dyDescent="0.25">
      <c r="A1043">
        <v>2019</v>
      </c>
      <c r="B1043" t="s">
        <v>51</v>
      </c>
      <c r="C1043" t="s">
        <v>18</v>
      </c>
      <c r="D1043" t="s">
        <v>25</v>
      </c>
      <c r="E1043" t="s">
        <v>13</v>
      </c>
      <c r="F1043" t="s">
        <v>33</v>
      </c>
      <c r="G1043" s="2">
        <v>64672</v>
      </c>
      <c r="H1043" s="2">
        <v>84766</v>
      </c>
      <c r="I1043" s="2">
        <v>6</v>
      </c>
    </row>
    <row r="1044" spans="1:9" x14ac:dyDescent="0.25">
      <c r="A1044">
        <v>2019</v>
      </c>
      <c r="B1044" t="s">
        <v>46</v>
      </c>
      <c r="C1044" t="s">
        <v>9</v>
      </c>
      <c r="D1044" t="s">
        <v>10</v>
      </c>
      <c r="E1044" t="s">
        <v>13</v>
      </c>
      <c r="F1044" t="s">
        <v>33</v>
      </c>
      <c r="G1044" s="2">
        <v>46179</v>
      </c>
      <c r="H1044" s="2">
        <v>61534</v>
      </c>
      <c r="I1044" s="2">
        <v>5</v>
      </c>
    </row>
    <row r="1045" spans="1:9" x14ac:dyDescent="0.25">
      <c r="A1045">
        <v>2019</v>
      </c>
      <c r="B1045" t="s">
        <v>52</v>
      </c>
      <c r="C1045" t="s">
        <v>18</v>
      </c>
      <c r="D1045" t="s">
        <v>25</v>
      </c>
      <c r="E1045" t="s">
        <v>13</v>
      </c>
      <c r="F1045" t="s">
        <v>33</v>
      </c>
      <c r="G1045" s="2">
        <v>37501</v>
      </c>
      <c r="H1045" s="2">
        <v>48600</v>
      </c>
      <c r="I1045" s="2">
        <v>3</v>
      </c>
    </row>
    <row r="1046" spans="1:9" x14ac:dyDescent="0.25">
      <c r="A1046">
        <v>2019</v>
      </c>
      <c r="B1046" t="s">
        <v>53</v>
      </c>
      <c r="C1046" t="s">
        <v>20</v>
      </c>
      <c r="D1046" t="s">
        <v>37</v>
      </c>
      <c r="E1046" t="s">
        <v>13</v>
      </c>
      <c r="F1046" t="s">
        <v>14</v>
      </c>
      <c r="G1046" s="2">
        <v>107723</v>
      </c>
      <c r="H1046" s="2">
        <v>131401</v>
      </c>
      <c r="I1046" s="2">
        <v>5</v>
      </c>
    </row>
    <row r="1047" spans="1:9" x14ac:dyDescent="0.25">
      <c r="A1047">
        <v>2019</v>
      </c>
      <c r="B1047" t="s">
        <v>51</v>
      </c>
      <c r="C1047" t="s">
        <v>9</v>
      </c>
      <c r="D1047" t="s">
        <v>10</v>
      </c>
      <c r="E1047" t="s">
        <v>13</v>
      </c>
      <c r="F1047" t="s">
        <v>33</v>
      </c>
      <c r="G1047" s="2">
        <v>74143</v>
      </c>
      <c r="H1047" s="2">
        <v>83434</v>
      </c>
      <c r="I1047" s="2">
        <v>6</v>
      </c>
    </row>
    <row r="1048" spans="1:9" x14ac:dyDescent="0.25">
      <c r="A1048">
        <v>2019</v>
      </c>
      <c r="B1048" t="s">
        <v>48</v>
      </c>
      <c r="C1048" t="s">
        <v>9</v>
      </c>
      <c r="D1048" t="s">
        <v>39</v>
      </c>
      <c r="E1048" t="s">
        <v>22</v>
      </c>
      <c r="F1048" t="s">
        <v>35</v>
      </c>
      <c r="G1048" s="2">
        <v>3843</v>
      </c>
      <c r="H1048" s="2">
        <v>4735</v>
      </c>
      <c r="I1048" s="2">
        <v>3</v>
      </c>
    </row>
    <row r="1049" spans="1:9" x14ac:dyDescent="0.25">
      <c r="A1049">
        <v>2019</v>
      </c>
      <c r="B1049" t="s">
        <v>49</v>
      </c>
      <c r="C1049" t="s">
        <v>29</v>
      </c>
      <c r="D1049" t="s">
        <v>30</v>
      </c>
      <c r="E1049" t="s">
        <v>11</v>
      </c>
      <c r="F1049" t="s">
        <v>15</v>
      </c>
      <c r="G1049" s="2">
        <v>3065</v>
      </c>
      <c r="H1049" s="2">
        <v>5344</v>
      </c>
      <c r="I1049" s="2">
        <v>14</v>
      </c>
    </row>
    <row r="1050" spans="1:9" x14ac:dyDescent="0.25">
      <c r="A1050">
        <v>2018</v>
      </c>
      <c r="B1050" t="s">
        <v>51</v>
      </c>
      <c r="C1050" t="s">
        <v>9</v>
      </c>
      <c r="D1050" t="s">
        <v>10</v>
      </c>
      <c r="E1050" t="s">
        <v>11</v>
      </c>
      <c r="F1050" t="s">
        <v>59</v>
      </c>
      <c r="G1050" s="2">
        <v>3241</v>
      </c>
      <c r="H1050" s="2">
        <v>5344</v>
      </c>
      <c r="I1050" s="2">
        <v>5</v>
      </c>
    </row>
    <row r="1051" spans="1:9" x14ac:dyDescent="0.25">
      <c r="A1051">
        <v>2019</v>
      </c>
      <c r="B1051" t="s">
        <v>47</v>
      </c>
      <c r="C1051" t="s">
        <v>9</v>
      </c>
      <c r="D1051" t="s">
        <v>39</v>
      </c>
      <c r="E1051" t="s">
        <v>11</v>
      </c>
      <c r="F1051" t="s">
        <v>41</v>
      </c>
      <c r="G1051" s="2">
        <v>2984</v>
      </c>
      <c r="H1051" s="2">
        <v>4822</v>
      </c>
      <c r="I1051" s="2">
        <v>6</v>
      </c>
    </row>
    <row r="1052" spans="1:9" x14ac:dyDescent="0.25">
      <c r="A1052">
        <v>2018</v>
      </c>
      <c r="B1052" t="s">
        <v>52</v>
      </c>
      <c r="C1052" t="s">
        <v>9</v>
      </c>
      <c r="D1052" t="s">
        <v>10</v>
      </c>
      <c r="E1052" t="s">
        <v>13</v>
      </c>
      <c r="F1052" t="s">
        <v>19</v>
      </c>
      <c r="G1052" s="2">
        <v>8612</v>
      </c>
      <c r="H1052" s="2">
        <v>11544</v>
      </c>
      <c r="I1052" s="2">
        <v>7</v>
      </c>
    </row>
    <row r="1053" spans="1:9" x14ac:dyDescent="0.25">
      <c r="A1053">
        <v>2019</v>
      </c>
      <c r="B1053" t="s">
        <v>16</v>
      </c>
      <c r="C1053" t="s">
        <v>18</v>
      </c>
      <c r="D1053" t="s">
        <v>18</v>
      </c>
      <c r="E1053" t="s">
        <v>22</v>
      </c>
      <c r="F1053" t="s">
        <v>32</v>
      </c>
      <c r="G1053" s="2">
        <v>23120</v>
      </c>
      <c r="H1053" s="2">
        <v>29412</v>
      </c>
      <c r="I1053" s="2">
        <v>4</v>
      </c>
    </row>
    <row r="1054" spans="1:9" x14ac:dyDescent="0.25">
      <c r="A1054">
        <v>2019</v>
      </c>
      <c r="B1054" t="s">
        <v>44</v>
      </c>
      <c r="C1054" t="s">
        <v>9</v>
      </c>
      <c r="D1054" t="s">
        <v>12</v>
      </c>
      <c r="E1054" t="s">
        <v>13</v>
      </c>
      <c r="F1054" t="s">
        <v>14</v>
      </c>
      <c r="G1054" s="2">
        <v>134128</v>
      </c>
      <c r="H1054" s="2">
        <v>149622</v>
      </c>
      <c r="I1054" s="2">
        <v>6</v>
      </c>
    </row>
    <row r="1055" spans="1:9" x14ac:dyDescent="0.25">
      <c r="A1055">
        <v>2019</v>
      </c>
      <c r="B1055" t="s">
        <v>47</v>
      </c>
      <c r="C1055" t="s">
        <v>18</v>
      </c>
      <c r="D1055" t="s">
        <v>18</v>
      </c>
      <c r="E1055" t="s">
        <v>13</v>
      </c>
      <c r="F1055" t="s">
        <v>14</v>
      </c>
      <c r="G1055" s="2">
        <v>65115</v>
      </c>
      <c r="H1055" s="2">
        <v>84622</v>
      </c>
      <c r="I1055" s="2">
        <v>4</v>
      </c>
    </row>
    <row r="1056" spans="1:9" x14ac:dyDescent="0.25">
      <c r="A1056">
        <v>2019</v>
      </c>
      <c r="B1056" t="s">
        <v>16</v>
      </c>
      <c r="C1056" t="s">
        <v>29</v>
      </c>
      <c r="D1056" t="s">
        <v>30</v>
      </c>
      <c r="E1056" t="s">
        <v>11</v>
      </c>
      <c r="F1056" t="s">
        <v>15</v>
      </c>
      <c r="G1056" s="2">
        <v>1883</v>
      </c>
      <c r="H1056" s="2">
        <v>3169</v>
      </c>
      <c r="I1056" s="2">
        <v>14</v>
      </c>
    </row>
    <row r="1057" spans="1:9" x14ac:dyDescent="0.25">
      <c r="A1057">
        <v>2019</v>
      </c>
      <c r="B1057" t="s">
        <v>50</v>
      </c>
      <c r="C1057" t="s">
        <v>18</v>
      </c>
      <c r="D1057" t="s">
        <v>25</v>
      </c>
      <c r="E1057" t="s">
        <v>11</v>
      </c>
      <c r="F1057" t="s">
        <v>59</v>
      </c>
      <c r="G1057" s="2">
        <v>6416</v>
      </c>
      <c r="H1057" s="2">
        <v>9457</v>
      </c>
      <c r="I1057" s="2">
        <v>12</v>
      </c>
    </row>
    <row r="1058" spans="1:9" x14ac:dyDescent="0.25">
      <c r="A1058">
        <v>2018</v>
      </c>
      <c r="B1058" t="s">
        <v>16</v>
      </c>
      <c r="C1058" t="s">
        <v>9</v>
      </c>
      <c r="D1058" t="s">
        <v>10</v>
      </c>
      <c r="E1058" t="s">
        <v>11</v>
      </c>
      <c r="F1058" t="s">
        <v>15</v>
      </c>
      <c r="G1058" s="2">
        <v>2520</v>
      </c>
      <c r="H1058" s="2">
        <v>4256</v>
      </c>
      <c r="I1058" s="2">
        <v>9</v>
      </c>
    </row>
    <row r="1059" spans="1:9" x14ac:dyDescent="0.25">
      <c r="A1059">
        <v>2019</v>
      </c>
      <c r="B1059" t="s">
        <v>51</v>
      </c>
      <c r="C1059" t="s">
        <v>20</v>
      </c>
      <c r="D1059" t="s">
        <v>21</v>
      </c>
      <c r="E1059" t="s">
        <v>13</v>
      </c>
      <c r="F1059" t="s">
        <v>14</v>
      </c>
      <c r="G1059" s="2">
        <v>114024</v>
      </c>
      <c r="H1059" s="2">
        <v>146296</v>
      </c>
      <c r="I1059" s="2">
        <v>4</v>
      </c>
    </row>
    <row r="1060" spans="1:9" x14ac:dyDescent="0.25">
      <c r="A1060">
        <v>2018</v>
      </c>
      <c r="B1060" t="s">
        <v>53</v>
      </c>
      <c r="C1060" t="s">
        <v>18</v>
      </c>
      <c r="D1060" t="s">
        <v>18</v>
      </c>
      <c r="E1060" t="s">
        <v>22</v>
      </c>
      <c r="F1060" t="s">
        <v>38</v>
      </c>
      <c r="G1060" s="2">
        <v>41408</v>
      </c>
      <c r="H1060" s="2">
        <v>52942</v>
      </c>
      <c r="I1060" s="2">
        <v>2</v>
      </c>
    </row>
    <row r="1061" spans="1:9" x14ac:dyDescent="0.25">
      <c r="A1061">
        <v>2018</v>
      </c>
      <c r="B1061" t="s">
        <v>16</v>
      </c>
      <c r="C1061" t="s">
        <v>9</v>
      </c>
      <c r="D1061" t="s">
        <v>39</v>
      </c>
      <c r="E1061" t="s">
        <v>13</v>
      </c>
      <c r="F1061" t="s">
        <v>14</v>
      </c>
      <c r="G1061" s="2">
        <v>96253</v>
      </c>
      <c r="H1061" s="2">
        <v>123088</v>
      </c>
      <c r="I1061" s="2">
        <v>5</v>
      </c>
    </row>
    <row r="1062" spans="1:9" x14ac:dyDescent="0.25">
      <c r="A1062">
        <v>2018</v>
      </c>
      <c r="B1062" t="s">
        <v>47</v>
      </c>
      <c r="C1062" t="s">
        <v>29</v>
      </c>
      <c r="D1062" t="s">
        <v>30</v>
      </c>
      <c r="E1062" t="s">
        <v>26</v>
      </c>
      <c r="F1062" t="s">
        <v>27</v>
      </c>
      <c r="G1062" s="2">
        <v>4663</v>
      </c>
      <c r="H1062" s="2">
        <v>22370</v>
      </c>
      <c r="I1062" s="2">
        <v>3</v>
      </c>
    </row>
    <row r="1063" spans="1:9" x14ac:dyDescent="0.25">
      <c r="A1063">
        <v>2019</v>
      </c>
      <c r="B1063" t="s">
        <v>44</v>
      </c>
      <c r="C1063" t="s">
        <v>29</v>
      </c>
      <c r="D1063" t="s">
        <v>36</v>
      </c>
      <c r="E1063" t="s">
        <v>11</v>
      </c>
      <c r="F1063" t="s">
        <v>28</v>
      </c>
      <c r="G1063" s="2">
        <v>2580</v>
      </c>
      <c r="H1063" s="2">
        <v>4093</v>
      </c>
      <c r="I1063" s="2">
        <v>6</v>
      </c>
    </row>
    <row r="1064" spans="1:9" x14ac:dyDescent="0.25">
      <c r="A1064">
        <v>2019</v>
      </c>
      <c r="B1064" t="s">
        <v>53</v>
      </c>
      <c r="C1064" t="s">
        <v>20</v>
      </c>
      <c r="D1064" t="s">
        <v>21</v>
      </c>
      <c r="E1064" t="s">
        <v>13</v>
      </c>
      <c r="F1064" t="s">
        <v>33</v>
      </c>
      <c r="G1064" s="2">
        <v>109490</v>
      </c>
      <c r="H1064" s="2">
        <v>130960</v>
      </c>
      <c r="I1064" s="2">
        <v>7</v>
      </c>
    </row>
    <row r="1065" spans="1:9" x14ac:dyDescent="0.25">
      <c r="A1065">
        <v>2019</v>
      </c>
      <c r="B1065" t="s">
        <v>16</v>
      </c>
      <c r="C1065" t="s">
        <v>20</v>
      </c>
      <c r="D1065" t="s">
        <v>37</v>
      </c>
      <c r="E1065" t="s">
        <v>13</v>
      </c>
      <c r="F1065" t="s">
        <v>19</v>
      </c>
      <c r="G1065" s="2">
        <v>4110</v>
      </c>
      <c r="H1065" s="2">
        <v>5554</v>
      </c>
      <c r="I1065" s="2">
        <v>5</v>
      </c>
    </row>
    <row r="1066" spans="1:9" x14ac:dyDescent="0.25">
      <c r="A1066">
        <v>2019</v>
      </c>
      <c r="B1066" t="s">
        <v>52</v>
      </c>
      <c r="C1066" t="s">
        <v>29</v>
      </c>
      <c r="D1066" t="s">
        <v>34</v>
      </c>
      <c r="E1066" t="s">
        <v>13</v>
      </c>
      <c r="F1066" t="s">
        <v>19</v>
      </c>
      <c r="G1066" s="2">
        <v>4893</v>
      </c>
      <c r="H1066" s="2">
        <v>6753</v>
      </c>
      <c r="I1066" s="2">
        <v>5</v>
      </c>
    </row>
    <row r="1067" spans="1:9" x14ac:dyDescent="0.25">
      <c r="A1067">
        <v>2019</v>
      </c>
      <c r="B1067" t="s">
        <v>16</v>
      </c>
      <c r="C1067" t="s">
        <v>18</v>
      </c>
      <c r="D1067" t="s">
        <v>25</v>
      </c>
      <c r="E1067" t="s">
        <v>11</v>
      </c>
      <c r="F1067" t="s">
        <v>28</v>
      </c>
      <c r="G1067" s="2">
        <v>10001</v>
      </c>
      <c r="H1067" s="2">
        <v>16525</v>
      </c>
      <c r="I1067" s="2">
        <v>14</v>
      </c>
    </row>
    <row r="1068" spans="1:9" x14ac:dyDescent="0.25">
      <c r="A1068">
        <v>2018</v>
      </c>
      <c r="B1068" t="s">
        <v>47</v>
      </c>
      <c r="C1068" t="s">
        <v>18</v>
      </c>
      <c r="D1068" t="s">
        <v>18</v>
      </c>
      <c r="E1068" t="s">
        <v>11</v>
      </c>
      <c r="F1068" t="s">
        <v>41</v>
      </c>
      <c r="G1068" s="2">
        <v>4251</v>
      </c>
      <c r="H1068" s="2">
        <v>6244</v>
      </c>
      <c r="I1068" s="2">
        <v>11</v>
      </c>
    </row>
    <row r="1069" spans="1:9" x14ac:dyDescent="0.25">
      <c r="A1069">
        <v>2018</v>
      </c>
      <c r="B1069" t="s">
        <v>46</v>
      </c>
      <c r="C1069" t="s">
        <v>18</v>
      </c>
      <c r="D1069" t="s">
        <v>18</v>
      </c>
      <c r="E1069" t="s">
        <v>13</v>
      </c>
      <c r="F1069" t="s">
        <v>17</v>
      </c>
      <c r="G1069" s="2">
        <v>10130</v>
      </c>
      <c r="H1069" s="2">
        <v>11817</v>
      </c>
      <c r="I1069" s="2">
        <v>2</v>
      </c>
    </row>
    <row r="1070" spans="1:9" x14ac:dyDescent="0.25">
      <c r="A1070">
        <v>2018</v>
      </c>
      <c r="B1070" t="s">
        <v>52</v>
      </c>
      <c r="C1070" t="s">
        <v>20</v>
      </c>
      <c r="D1070" t="s">
        <v>21</v>
      </c>
      <c r="E1070" t="s">
        <v>13</v>
      </c>
      <c r="F1070" t="s">
        <v>33</v>
      </c>
      <c r="G1070" s="2">
        <v>69352</v>
      </c>
      <c r="H1070" s="2">
        <v>87498</v>
      </c>
      <c r="I1070" s="2">
        <v>7</v>
      </c>
    </row>
    <row r="1071" spans="1:9" x14ac:dyDescent="0.25">
      <c r="A1071">
        <v>2018</v>
      </c>
      <c r="B1071" t="s">
        <v>16</v>
      </c>
      <c r="C1071" t="s">
        <v>9</v>
      </c>
      <c r="D1071" t="s">
        <v>12</v>
      </c>
      <c r="E1071" t="s">
        <v>22</v>
      </c>
      <c r="F1071" t="s">
        <v>38</v>
      </c>
      <c r="G1071" s="2">
        <v>82018</v>
      </c>
      <c r="H1071" s="2">
        <v>93998</v>
      </c>
      <c r="I1071" s="2">
        <v>3</v>
      </c>
    </row>
    <row r="1072" spans="1:9" x14ac:dyDescent="0.25">
      <c r="A1072">
        <v>2018</v>
      </c>
      <c r="B1072" t="s">
        <v>50</v>
      </c>
      <c r="C1072" t="s">
        <v>18</v>
      </c>
      <c r="D1072" t="s">
        <v>18</v>
      </c>
      <c r="E1072" t="s">
        <v>13</v>
      </c>
      <c r="F1072" t="s">
        <v>17</v>
      </c>
      <c r="G1072" s="2">
        <v>55485</v>
      </c>
      <c r="H1072" s="2">
        <v>61698</v>
      </c>
      <c r="I1072" s="2">
        <v>8</v>
      </c>
    </row>
    <row r="1073" spans="1:9" x14ac:dyDescent="0.25">
      <c r="A1073">
        <v>2018</v>
      </c>
      <c r="B1073" t="s">
        <v>53</v>
      </c>
      <c r="C1073" t="s">
        <v>29</v>
      </c>
      <c r="D1073" t="s">
        <v>34</v>
      </c>
      <c r="E1073" t="s">
        <v>22</v>
      </c>
      <c r="F1073" t="s">
        <v>35</v>
      </c>
      <c r="G1073" s="2">
        <v>3794</v>
      </c>
      <c r="H1073" s="2">
        <v>4709</v>
      </c>
      <c r="I1073" s="2">
        <v>3</v>
      </c>
    </row>
    <row r="1074" spans="1:9" x14ac:dyDescent="0.25">
      <c r="A1074">
        <v>2018</v>
      </c>
      <c r="B1074" t="s">
        <v>50</v>
      </c>
      <c r="C1074" t="s">
        <v>29</v>
      </c>
      <c r="D1074" t="s">
        <v>34</v>
      </c>
      <c r="E1074" t="s">
        <v>13</v>
      </c>
      <c r="F1074" t="s">
        <v>14</v>
      </c>
      <c r="G1074" s="2">
        <v>124139</v>
      </c>
      <c r="H1074" s="2">
        <v>153550</v>
      </c>
      <c r="I1074" s="2">
        <v>6</v>
      </c>
    </row>
    <row r="1075" spans="1:9" x14ac:dyDescent="0.25">
      <c r="A1075">
        <v>2019</v>
      </c>
      <c r="B1075" t="s">
        <v>47</v>
      </c>
      <c r="C1075" t="s">
        <v>18</v>
      </c>
      <c r="D1075" t="s">
        <v>25</v>
      </c>
      <c r="E1075" t="s">
        <v>11</v>
      </c>
      <c r="F1075" t="s">
        <v>59</v>
      </c>
      <c r="G1075" s="2">
        <v>3866</v>
      </c>
      <c r="H1075" s="2">
        <v>5535</v>
      </c>
      <c r="I1075" s="2">
        <v>9</v>
      </c>
    </row>
    <row r="1076" spans="1:9" x14ac:dyDescent="0.25">
      <c r="A1076">
        <v>2018</v>
      </c>
      <c r="B1076" t="s">
        <v>47</v>
      </c>
      <c r="C1076" t="s">
        <v>18</v>
      </c>
      <c r="D1076" t="s">
        <v>18</v>
      </c>
      <c r="E1076" t="s">
        <v>22</v>
      </c>
      <c r="F1076" t="s">
        <v>23</v>
      </c>
      <c r="G1076" s="2">
        <v>51329</v>
      </c>
      <c r="H1076" s="2">
        <v>60546</v>
      </c>
      <c r="I1076" s="2">
        <v>2</v>
      </c>
    </row>
    <row r="1077" spans="1:9" x14ac:dyDescent="0.25">
      <c r="A1077">
        <v>2019</v>
      </c>
      <c r="B1077" t="s">
        <v>43</v>
      </c>
      <c r="C1077" t="s">
        <v>18</v>
      </c>
      <c r="D1077" t="s">
        <v>18</v>
      </c>
      <c r="E1077" t="s">
        <v>22</v>
      </c>
      <c r="F1077" t="s">
        <v>35</v>
      </c>
      <c r="G1077" s="2">
        <v>2517</v>
      </c>
      <c r="H1077" s="2">
        <v>2895</v>
      </c>
      <c r="I1077" s="2">
        <v>2</v>
      </c>
    </row>
    <row r="1078" spans="1:9" x14ac:dyDescent="0.25">
      <c r="A1078">
        <v>2019</v>
      </c>
      <c r="B1078" t="s">
        <v>44</v>
      </c>
      <c r="C1078" t="s">
        <v>29</v>
      </c>
      <c r="D1078" t="s">
        <v>34</v>
      </c>
      <c r="E1078" t="s">
        <v>13</v>
      </c>
      <c r="F1078" t="s">
        <v>17</v>
      </c>
      <c r="G1078" s="2">
        <v>16521</v>
      </c>
      <c r="H1078" s="2">
        <v>19118</v>
      </c>
      <c r="I1078" s="2">
        <v>3</v>
      </c>
    </row>
    <row r="1079" spans="1:9" x14ac:dyDescent="0.25">
      <c r="A1079">
        <v>2018</v>
      </c>
      <c r="B1079" t="s">
        <v>44</v>
      </c>
      <c r="C1079" t="s">
        <v>20</v>
      </c>
      <c r="D1079" t="s">
        <v>21</v>
      </c>
      <c r="E1079" t="s">
        <v>11</v>
      </c>
      <c r="F1079" t="s">
        <v>15</v>
      </c>
      <c r="G1079" s="2">
        <v>2934</v>
      </c>
      <c r="H1079" s="2">
        <v>4600</v>
      </c>
      <c r="I1079" s="2">
        <v>15</v>
      </c>
    </row>
    <row r="1080" spans="1:9" x14ac:dyDescent="0.25">
      <c r="A1080">
        <v>2018</v>
      </c>
      <c r="B1080" t="s">
        <v>51</v>
      </c>
      <c r="C1080" t="s">
        <v>20</v>
      </c>
      <c r="D1080" t="s">
        <v>37</v>
      </c>
      <c r="E1080" t="s">
        <v>11</v>
      </c>
      <c r="F1080" t="s">
        <v>59</v>
      </c>
      <c r="G1080" s="2">
        <v>9006</v>
      </c>
      <c r="H1080" s="2">
        <v>14745</v>
      </c>
      <c r="I1080" s="2">
        <v>14</v>
      </c>
    </row>
    <row r="1081" spans="1:9" x14ac:dyDescent="0.25">
      <c r="A1081">
        <v>2019</v>
      </c>
      <c r="B1081" t="s">
        <v>46</v>
      </c>
      <c r="C1081" t="s">
        <v>18</v>
      </c>
      <c r="D1081" t="s">
        <v>18</v>
      </c>
      <c r="E1081" t="s">
        <v>22</v>
      </c>
      <c r="F1081" t="s">
        <v>38</v>
      </c>
      <c r="G1081" s="2">
        <v>133755</v>
      </c>
      <c r="H1081" s="2">
        <v>169116</v>
      </c>
      <c r="I1081" s="2">
        <v>4</v>
      </c>
    </row>
    <row r="1082" spans="1:9" x14ac:dyDescent="0.25">
      <c r="A1082">
        <v>2018</v>
      </c>
      <c r="B1082" t="s">
        <v>53</v>
      </c>
      <c r="C1082" t="s">
        <v>9</v>
      </c>
      <c r="D1082" t="s">
        <v>39</v>
      </c>
      <c r="E1082" t="s">
        <v>13</v>
      </c>
      <c r="F1082" t="s">
        <v>19</v>
      </c>
      <c r="G1082" s="2">
        <v>3176</v>
      </c>
      <c r="H1082" s="2">
        <v>4038</v>
      </c>
      <c r="I1082" s="2">
        <v>4</v>
      </c>
    </row>
    <row r="1083" spans="1:9" x14ac:dyDescent="0.25">
      <c r="A1083">
        <v>2019</v>
      </c>
      <c r="B1083" t="s">
        <v>52</v>
      </c>
      <c r="C1083" t="s">
        <v>9</v>
      </c>
      <c r="D1083" t="s">
        <v>39</v>
      </c>
      <c r="E1083" t="s">
        <v>22</v>
      </c>
      <c r="F1083" t="s">
        <v>38</v>
      </c>
      <c r="G1083" s="2">
        <v>110196</v>
      </c>
      <c r="H1083" s="2">
        <v>130137</v>
      </c>
      <c r="I1083" s="2">
        <v>4</v>
      </c>
    </row>
    <row r="1084" spans="1:9" x14ac:dyDescent="0.25">
      <c r="A1084">
        <v>2019</v>
      </c>
      <c r="B1084" t="s">
        <v>45</v>
      </c>
      <c r="C1084" t="s">
        <v>9</v>
      </c>
      <c r="D1084" t="s">
        <v>39</v>
      </c>
      <c r="E1084" t="s">
        <v>13</v>
      </c>
      <c r="F1084" t="s">
        <v>19</v>
      </c>
      <c r="G1084" s="2">
        <v>2474</v>
      </c>
      <c r="H1084" s="2">
        <v>3107</v>
      </c>
      <c r="I1084" s="2">
        <v>2</v>
      </c>
    </row>
    <row r="1085" spans="1:9" x14ac:dyDescent="0.25">
      <c r="A1085">
        <v>2019</v>
      </c>
      <c r="B1085" t="s">
        <v>48</v>
      </c>
      <c r="C1085" t="s">
        <v>18</v>
      </c>
      <c r="D1085" t="s">
        <v>18</v>
      </c>
      <c r="E1085" t="s">
        <v>13</v>
      </c>
      <c r="F1085" t="s">
        <v>33</v>
      </c>
      <c r="G1085" s="2">
        <v>82277</v>
      </c>
      <c r="H1085" s="2">
        <v>91641</v>
      </c>
      <c r="I1085" s="2">
        <v>5</v>
      </c>
    </row>
    <row r="1086" spans="1:9" x14ac:dyDescent="0.25">
      <c r="A1086">
        <v>2019</v>
      </c>
      <c r="B1086" t="s">
        <v>50</v>
      </c>
      <c r="C1086" t="s">
        <v>29</v>
      </c>
      <c r="D1086" t="s">
        <v>30</v>
      </c>
      <c r="E1086" t="s">
        <v>13</v>
      </c>
      <c r="F1086" t="s">
        <v>19</v>
      </c>
      <c r="G1086" s="2">
        <v>3619</v>
      </c>
      <c r="H1086" s="2">
        <v>4907</v>
      </c>
      <c r="I1086" s="2">
        <v>4</v>
      </c>
    </row>
    <row r="1087" spans="1:9" x14ac:dyDescent="0.25">
      <c r="A1087">
        <v>2019</v>
      </c>
      <c r="B1087" t="s">
        <v>53</v>
      </c>
      <c r="C1087" t="s">
        <v>18</v>
      </c>
      <c r="D1087" t="s">
        <v>18</v>
      </c>
      <c r="E1087" t="s">
        <v>11</v>
      </c>
      <c r="F1087" t="s">
        <v>28</v>
      </c>
      <c r="G1087" s="2">
        <v>3879</v>
      </c>
      <c r="H1087" s="2">
        <v>5679</v>
      </c>
      <c r="I1087" s="2">
        <v>9</v>
      </c>
    </row>
    <row r="1088" spans="1:9" x14ac:dyDescent="0.25">
      <c r="A1088">
        <v>2018</v>
      </c>
      <c r="B1088" t="s">
        <v>53</v>
      </c>
      <c r="C1088" t="s">
        <v>9</v>
      </c>
      <c r="D1088" t="s">
        <v>12</v>
      </c>
      <c r="E1088" t="s">
        <v>11</v>
      </c>
      <c r="F1088" t="s">
        <v>59</v>
      </c>
      <c r="G1088" s="2">
        <v>4300</v>
      </c>
      <c r="H1088" s="2">
        <v>6653</v>
      </c>
      <c r="I1088" s="2">
        <v>6</v>
      </c>
    </row>
    <row r="1089" spans="1:9" x14ac:dyDescent="0.25">
      <c r="A1089">
        <v>2018</v>
      </c>
      <c r="B1089" t="s">
        <v>49</v>
      </c>
      <c r="C1089" t="s">
        <v>9</v>
      </c>
      <c r="D1089" t="s">
        <v>12</v>
      </c>
      <c r="E1089" t="s">
        <v>22</v>
      </c>
      <c r="F1089" t="s">
        <v>32</v>
      </c>
      <c r="G1089" s="2">
        <v>25382</v>
      </c>
      <c r="H1089" s="2">
        <v>31608</v>
      </c>
      <c r="I1089" s="2">
        <v>2</v>
      </c>
    </row>
    <row r="1090" spans="1:9" x14ac:dyDescent="0.25">
      <c r="A1090">
        <v>2018</v>
      </c>
      <c r="B1090" t="s">
        <v>53</v>
      </c>
      <c r="C1090" t="s">
        <v>9</v>
      </c>
      <c r="D1090" t="s">
        <v>12</v>
      </c>
      <c r="E1090" t="s">
        <v>13</v>
      </c>
      <c r="F1090" t="s">
        <v>17</v>
      </c>
      <c r="G1090" s="2">
        <v>43594</v>
      </c>
      <c r="H1090" s="2">
        <v>50784</v>
      </c>
      <c r="I1090" s="2">
        <v>7</v>
      </c>
    </row>
    <row r="1091" spans="1:9" x14ac:dyDescent="0.25">
      <c r="A1091">
        <v>2018</v>
      </c>
      <c r="B1091" t="s">
        <v>45</v>
      </c>
      <c r="C1091" t="s">
        <v>29</v>
      </c>
      <c r="D1091" t="s">
        <v>34</v>
      </c>
      <c r="E1091" t="s">
        <v>13</v>
      </c>
      <c r="F1091" t="s">
        <v>17</v>
      </c>
      <c r="G1091" s="2">
        <v>6504</v>
      </c>
      <c r="H1091" s="2">
        <v>8406</v>
      </c>
      <c r="I1091" s="2">
        <v>2</v>
      </c>
    </row>
    <row r="1092" spans="1:9" x14ac:dyDescent="0.25">
      <c r="A1092">
        <v>2018</v>
      </c>
      <c r="B1092" t="s">
        <v>47</v>
      </c>
      <c r="C1092" t="s">
        <v>9</v>
      </c>
      <c r="D1092" t="s">
        <v>39</v>
      </c>
      <c r="E1092" t="s">
        <v>22</v>
      </c>
      <c r="F1092" t="s">
        <v>23</v>
      </c>
      <c r="G1092" s="2">
        <v>37347</v>
      </c>
      <c r="H1092" s="2">
        <v>49337</v>
      </c>
      <c r="I1092" s="2">
        <v>2</v>
      </c>
    </row>
    <row r="1093" spans="1:9" x14ac:dyDescent="0.25">
      <c r="A1093">
        <v>2019</v>
      </c>
      <c r="B1093" t="s">
        <v>48</v>
      </c>
      <c r="C1093" t="s">
        <v>9</v>
      </c>
      <c r="D1093" t="s">
        <v>12</v>
      </c>
      <c r="E1093" t="s">
        <v>22</v>
      </c>
      <c r="F1093" t="s">
        <v>38</v>
      </c>
      <c r="G1093" s="2">
        <v>63218</v>
      </c>
      <c r="H1093" s="2">
        <v>73027</v>
      </c>
      <c r="I1093" s="2">
        <v>3</v>
      </c>
    </row>
    <row r="1094" spans="1:9" x14ac:dyDescent="0.25">
      <c r="A1094">
        <v>2018</v>
      </c>
      <c r="B1094" t="s">
        <v>53</v>
      </c>
      <c r="C1094" t="s">
        <v>29</v>
      </c>
      <c r="D1094" t="s">
        <v>30</v>
      </c>
      <c r="E1094" t="s">
        <v>22</v>
      </c>
      <c r="F1094" t="s">
        <v>35</v>
      </c>
      <c r="G1094" s="2">
        <v>3140</v>
      </c>
      <c r="H1094" s="2">
        <v>3631</v>
      </c>
      <c r="I1094" s="2">
        <v>2</v>
      </c>
    </row>
    <row r="1095" spans="1:9" x14ac:dyDescent="0.25">
      <c r="A1095">
        <v>2019</v>
      </c>
      <c r="B1095" t="s">
        <v>16</v>
      </c>
      <c r="C1095" t="s">
        <v>9</v>
      </c>
      <c r="D1095" t="s">
        <v>10</v>
      </c>
      <c r="E1095" t="s">
        <v>26</v>
      </c>
      <c r="F1095" t="s">
        <v>40</v>
      </c>
      <c r="G1095" s="2">
        <v>341</v>
      </c>
      <c r="H1095" s="2">
        <v>1873</v>
      </c>
      <c r="I1095" s="2">
        <v>3</v>
      </c>
    </row>
    <row r="1096" spans="1:9" x14ac:dyDescent="0.25">
      <c r="A1096">
        <v>2019</v>
      </c>
      <c r="B1096" t="s">
        <v>52</v>
      </c>
      <c r="C1096" t="s">
        <v>18</v>
      </c>
      <c r="D1096" t="s">
        <v>25</v>
      </c>
      <c r="E1096" t="s">
        <v>13</v>
      </c>
      <c r="F1096" t="s">
        <v>17</v>
      </c>
      <c r="G1096" s="2">
        <v>20611</v>
      </c>
      <c r="H1096" s="2">
        <v>24711</v>
      </c>
      <c r="I1096" s="2">
        <v>4</v>
      </c>
    </row>
    <row r="1097" spans="1:9" x14ac:dyDescent="0.25">
      <c r="A1097">
        <v>2019</v>
      </c>
      <c r="B1097" t="s">
        <v>53</v>
      </c>
      <c r="C1097" t="s">
        <v>20</v>
      </c>
      <c r="D1097" t="s">
        <v>21</v>
      </c>
      <c r="E1097" t="s">
        <v>11</v>
      </c>
      <c r="F1097" t="s">
        <v>59</v>
      </c>
      <c r="G1097" s="2">
        <v>5332</v>
      </c>
      <c r="H1097" s="2">
        <v>9136</v>
      </c>
      <c r="I1097" s="2">
        <v>11</v>
      </c>
    </row>
    <row r="1098" spans="1:9" x14ac:dyDescent="0.25">
      <c r="A1098">
        <v>2019</v>
      </c>
      <c r="B1098" t="s">
        <v>47</v>
      </c>
      <c r="C1098" t="s">
        <v>29</v>
      </c>
      <c r="D1098" t="s">
        <v>34</v>
      </c>
      <c r="E1098" t="s">
        <v>13</v>
      </c>
      <c r="F1098" t="s">
        <v>19</v>
      </c>
      <c r="G1098" s="2">
        <v>4392</v>
      </c>
      <c r="H1098" s="2">
        <v>5105</v>
      </c>
      <c r="I1098" s="2">
        <v>3</v>
      </c>
    </row>
    <row r="1099" spans="1:9" x14ac:dyDescent="0.25">
      <c r="A1099">
        <v>2018</v>
      </c>
      <c r="B1099" t="s">
        <v>48</v>
      </c>
      <c r="C1099" t="s">
        <v>9</v>
      </c>
      <c r="D1099" t="s">
        <v>39</v>
      </c>
      <c r="E1099" t="s">
        <v>22</v>
      </c>
      <c r="F1099" t="s">
        <v>23</v>
      </c>
      <c r="G1099" s="2">
        <v>55681</v>
      </c>
      <c r="H1099" s="2">
        <v>63366</v>
      </c>
      <c r="I1099" s="2">
        <v>3</v>
      </c>
    </row>
    <row r="1100" spans="1:9" x14ac:dyDescent="0.25">
      <c r="A1100">
        <v>2019</v>
      </c>
      <c r="B1100" t="s">
        <v>16</v>
      </c>
      <c r="C1100" t="s">
        <v>18</v>
      </c>
      <c r="D1100" t="s">
        <v>24</v>
      </c>
      <c r="E1100" t="s">
        <v>22</v>
      </c>
      <c r="F1100" t="s">
        <v>23</v>
      </c>
      <c r="G1100" s="2">
        <v>36452</v>
      </c>
      <c r="H1100" s="2">
        <v>41560</v>
      </c>
      <c r="I1100" s="2">
        <v>2</v>
      </c>
    </row>
    <row r="1101" spans="1:9" x14ac:dyDescent="0.25">
      <c r="A1101">
        <v>2018</v>
      </c>
      <c r="B1101" t="s">
        <v>16</v>
      </c>
      <c r="C1101" t="s">
        <v>18</v>
      </c>
      <c r="D1101" t="s">
        <v>18</v>
      </c>
      <c r="E1101" t="s">
        <v>11</v>
      </c>
      <c r="F1101" t="s">
        <v>28</v>
      </c>
      <c r="G1101" s="2">
        <v>1995</v>
      </c>
      <c r="H1101" s="2">
        <v>3198</v>
      </c>
      <c r="I1101" s="2">
        <v>9</v>
      </c>
    </row>
    <row r="1102" spans="1:9" x14ac:dyDescent="0.25">
      <c r="A1102">
        <v>2019</v>
      </c>
      <c r="B1102" t="s">
        <v>46</v>
      </c>
      <c r="C1102" t="s">
        <v>9</v>
      </c>
      <c r="D1102" t="s">
        <v>10</v>
      </c>
      <c r="E1102" t="s">
        <v>13</v>
      </c>
      <c r="F1102" t="s">
        <v>14</v>
      </c>
      <c r="G1102" s="2">
        <v>36301</v>
      </c>
      <c r="H1102" s="2">
        <v>45326</v>
      </c>
      <c r="I1102" s="2">
        <v>2</v>
      </c>
    </row>
    <row r="1103" spans="1:9" x14ac:dyDescent="0.25">
      <c r="A1103">
        <v>2018</v>
      </c>
      <c r="B1103" t="s">
        <v>49</v>
      </c>
      <c r="C1103" t="s">
        <v>29</v>
      </c>
      <c r="D1103" t="s">
        <v>30</v>
      </c>
      <c r="E1103" t="s">
        <v>13</v>
      </c>
      <c r="F1103" t="s">
        <v>14</v>
      </c>
      <c r="G1103" s="2">
        <v>111721</v>
      </c>
      <c r="H1103" s="2">
        <v>137245</v>
      </c>
      <c r="I1103" s="2">
        <v>5</v>
      </c>
    </row>
    <row r="1104" spans="1:9" x14ac:dyDescent="0.25">
      <c r="A1104">
        <v>2019</v>
      </c>
      <c r="B1104" t="s">
        <v>43</v>
      </c>
      <c r="C1104" t="s">
        <v>18</v>
      </c>
      <c r="D1104" t="s">
        <v>24</v>
      </c>
      <c r="E1104" t="s">
        <v>13</v>
      </c>
      <c r="F1104" t="s">
        <v>33</v>
      </c>
      <c r="G1104" s="2">
        <v>76285</v>
      </c>
      <c r="H1104" s="2">
        <v>102147</v>
      </c>
      <c r="I1104" s="2">
        <v>6</v>
      </c>
    </row>
    <row r="1105" spans="1:9" x14ac:dyDescent="0.25">
      <c r="A1105">
        <v>2019</v>
      </c>
      <c r="B1105" t="s">
        <v>53</v>
      </c>
      <c r="C1105" t="s">
        <v>9</v>
      </c>
      <c r="D1105" t="s">
        <v>10</v>
      </c>
      <c r="E1105" t="s">
        <v>11</v>
      </c>
      <c r="F1105" t="s">
        <v>41</v>
      </c>
      <c r="G1105" s="2">
        <v>2353</v>
      </c>
      <c r="H1105" s="2">
        <v>3732</v>
      </c>
      <c r="I1105" s="2">
        <v>4</v>
      </c>
    </row>
    <row r="1106" spans="1:9" x14ac:dyDescent="0.25">
      <c r="A1106">
        <v>2018</v>
      </c>
      <c r="B1106" t="s">
        <v>16</v>
      </c>
      <c r="C1106" t="s">
        <v>20</v>
      </c>
      <c r="D1106" t="s">
        <v>21</v>
      </c>
      <c r="E1106" t="s">
        <v>13</v>
      </c>
      <c r="F1106" t="s">
        <v>33</v>
      </c>
      <c r="G1106" s="2">
        <v>48104</v>
      </c>
      <c r="H1106" s="2">
        <v>64253</v>
      </c>
      <c r="I1106" s="2">
        <v>6</v>
      </c>
    </row>
    <row r="1107" spans="1:9" x14ac:dyDescent="0.25">
      <c r="A1107">
        <v>2019</v>
      </c>
      <c r="B1107" t="s">
        <v>43</v>
      </c>
      <c r="C1107" t="s">
        <v>20</v>
      </c>
      <c r="D1107" t="s">
        <v>21</v>
      </c>
      <c r="E1107" t="s">
        <v>13</v>
      </c>
      <c r="F1107" t="s">
        <v>19</v>
      </c>
      <c r="G1107" s="2">
        <v>6749</v>
      </c>
      <c r="H1107" s="2">
        <v>8815</v>
      </c>
      <c r="I1107" s="2">
        <v>6</v>
      </c>
    </row>
    <row r="1108" spans="1:9" x14ac:dyDescent="0.25">
      <c r="A1108">
        <v>2019</v>
      </c>
      <c r="B1108" t="s">
        <v>44</v>
      </c>
      <c r="C1108" t="s">
        <v>9</v>
      </c>
      <c r="D1108" t="s">
        <v>10</v>
      </c>
      <c r="E1108" t="s">
        <v>13</v>
      </c>
      <c r="F1108" t="s">
        <v>17</v>
      </c>
      <c r="G1108" s="2">
        <v>43805</v>
      </c>
      <c r="H1108" s="2">
        <v>55981</v>
      </c>
      <c r="I1108" s="2">
        <v>5</v>
      </c>
    </row>
    <row r="1109" spans="1:9" x14ac:dyDescent="0.25">
      <c r="A1109">
        <v>2019</v>
      </c>
      <c r="B1109" t="s">
        <v>16</v>
      </c>
      <c r="C1109" t="s">
        <v>29</v>
      </c>
      <c r="D1109" t="s">
        <v>34</v>
      </c>
      <c r="E1109" t="s">
        <v>13</v>
      </c>
      <c r="F1109" t="s">
        <v>14</v>
      </c>
      <c r="G1109" s="2">
        <v>133426</v>
      </c>
      <c r="H1109" s="2">
        <v>152295</v>
      </c>
      <c r="I1109" s="2">
        <v>6</v>
      </c>
    </row>
    <row r="1110" spans="1:9" x14ac:dyDescent="0.25">
      <c r="A1110">
        <v>2019</v>
      </c>
      <c r="B1110" t="s">
        <v>52</v>
      </c>
      <c r="C1110" t="s">
        <v>20</v>
      </c>
      <c r="D1110" t="s">
        <v>37</v>
      </c>
      <c r="E1110" t="s">
        <v>22</v>
      </c>
      <c r="F1110" t="s">
        <v>23</v>
      </c>
      <c r="G1110" s="2">
        <v>64817</v>
      </c>
      <c r="H1110" s="2">
        <v>85888</v>
      </c>
      <c r="I1110" s="2">
        <v>3</v>
      </c>
    </row>
    <row r="1111" spans="1:9" x14ac:dyDescent="0.25">
      <c r="A1111">
        <v>2019</v>
      </c>
      <c r="B1111" t="s">
        <v>49</v>
      </c>
      <c r="C1111" t="s">
        <v>18</v>
      </c>
      <c r="D1111" t="s">
        <v>18</v>
      </c>
      <c r="E1111" t="s">
        <v>11</v>
      </c>
      <c r="F1111" t="s">
        <v>59</v>
      </c>
      <c r="G1111" s="2">
        <v>3797</v>
      </c>
      <c r="H1111" s="2">
        <v>5452</v>
      </c>
      <c r="I1111" s="2">
        <v>6</v>
      </c>
    </row>
    <row r="1112" spans="1:9" x14ac:dyDescent="0.25">
      <c r="A1112">
        <v>2018</v>
      </c>
      <c r="B1112" t="s">
        <v>51</v>
      </c>
      <c r="C1112" t="s">
        <v>18</v>
      </c>
      <c r="D1112" t="s">
        <v>18</v>
      </c>
      <c r="E1112" t="s">
        <v>13</v>
      </c>
      <c r="F1112" t="s">
        <v>17</v>
      </c>
      <c r="G1112" s="2">
        <v>35112</v>
      </c>
      <c r="H1112" s="2">
        <v>47196</v>
      </c>
      <c r="I1112" s="2">
        <v>5</v>
      </c>
    </row>
    <row r="1113" spans="1:9" x14ac:dyDescent="0.25">
      <c r="A1113">
        <v>2019</v>
      </c>
      <c r="B1113" t="s">
        <v>44</v>
      </c>
      <c r="C1113" t="s">
        <v>18</v>
      </c>
      <c r="D1113" t="s">
        <v>24</v>
      </c>
      <c r="E1113" t="s">
        <v>22</v>
      </c>
      <c r="F1113" t="s">
        <v>35</v>
      </c>
      <c r="G1113" s="2">
        <v>5200</v>
      </c>
      <c r="H1113" s="2">
        <v>6465</v>
      </c>
      <c r="I1113" s="2">
        <v>3</v>
      </c>
    </row>
    <row r="1114" spans="1:9" x14ac:dyDescent="0.25">
      <c r="A1114">
        <v>2018</v>
      </c>
      <c r="B1114" t="s">
        <v>49</v>
      </c>
      <c r="C1114" t="s">
        <v>20</v>
      </c>
      <c r="D1114" t="s">
        <v>21</v>
      </c>
      <c r="E1114" t="s">
        <v>22</v>
      </c>
      <c r="F1114" t="s">
        <v>35</v>
      </c>
      <c r="G1114" s="2">
        <v>6391</v>
      </c>
      <c r="H1114" s="2">
        <v>7681</v>
      </c>
      <c r="I1114" s="2">
        <v>3</v>
      </c>
    </row>
    <row r="1115" spans="1:9" x14ac:dyDescent="0.25">
      <c r="A1115">
        <v>2019</v>
      </c>
      <c r="B1115" t="s">
        <v>53</v>
      </c>
      <c r="C1115" t="s">
        <v>29</v>
      </c>
      <c r="D1115" t="s">
        <v>30</v>
      </c>
      <c r="E1115" t="s">
        <v>11</v>
      </c>
      <c r="F1115" t="s">
        <v>28</v>
      </c>
      <c r="G1115" s="2">
        <v>1323</v>
      </c>
      <c r="H1115" s="2">
        <v>2081</v>
      </c>
      <c r="I1115" s="2">
        <v>5</v>
      </c>
    </row>
    <row r="1116" spans="1:9" x14ac:dyDescent="0.25">
      <c r="A1116">
        <v>2018</v>
      </c>
      <c r="B1116" t="s">
        <v>48</v>
      </c>
      <c r="C1116" t="s">
        <v>18</v>
      </c>
      <c r="D1116" t="s">
        <v>18</v>
      </c>
      <c r="E1116" t="s">
        <v>11</v>
      </c>
      <c r="F1116" t="s">
        <v>59</v>
      </c>
      <c r="G1116" s="2">
        <v>6420</v>
      </c>
      <c r="H1116" s="2">
        <v>10015</v>
      </c>
      <c r="I1116" s="2">
        <v>15</v>
      </c>
    </row>
    <row r="1117" spans="1:9" x14ac:dyDescent="0.25">
      <c r="A1117">
        <v>2018</v>
      </c>
      <c r="B1117" t="s">
        <v>49</v>
      </c>
      <c r="C1117" t="s">
        <v>20</v>
      </c>
      <c r="D1117" t="s">
        <v>21</v>
      </c>
      <c r="E1117" t="s">
        <v>26</v>
      </c>
      <c r="F1117" t="s">
        <v>27</v>
      </c>
      <c r="G1117" s="2">
        <v>8202</v>
      </c>
      <c r="H1117" s="2">
        <v>33633</v>
      </c>
      <c r="I1117" s="2">
        <v>3</v>
      </c>
    </row>
    <row r="1118" spans="1:9" x14ac:dyDescent="0.25">
      <c r="A1118">
        <v>2019</v>
      </c>
      <c r="B1118" t="s">
        <v>48</v>
      </c>
      <c r="C1118" t="s">
        <v>18</v>
      </c>
      <c r="D1118" t="s">
        <v>18</v>
      </c>
      <c r="E1118" t="s">
        <v>13</v>
      </c>
      <c r="F1118" t="s">
        <v>14</v>
      </c>
      <c r="G1118" s="2">
        <v>102217</v>
      </c>
      <c r="H1118" s="2">
        <v>116140</v>
      </c>
      <c r="I1118" s="2">
        <v>4</v>
      </c>
    </row>
    <row r="1119" spans="1:9" x14ac:dyDescent="0.25">
      <c r="A1119">
        <v>2019</v>
      </c>
      <c r="B1119" t="s">
        <v>50</v>
      </c>
      <c r="C1119" t="s">
        <v>9</v>
      </c>
      <c r="D1119" t="s">
        <v>12</v>
      </c>
      <c r="E1119" t="s">
        <v>11</v>
      </c>
      <c r="F1119" t="s">
        <v>28</v>
      </c>
      <c r="G1119" s="2">
        <v>1544</v>
      </c>
      <c r="H1119" s="2">
        <v>2432</v>
      </c>
      <c r="I1119" s="2">
        <v>4</v>
      </c>
    </row>
    <row r="1120" spans="1:9" x14ac:dyDescent="0.25">
      <c r="A1120">
        <v>2019</v>
      </c>
      <c r="B1120" t="s">
        <v>50</v>
      </c>
      <c r="C1120" t="s">
        <v>20</v>
      </c>
      <c r="D1120" t="s">
        <v>21</v>
      </c>
      <c r="E1120" t="s">
        <v>22</v>
      </c>
      <c r="F1120" t="s">
        <v>35</v>
      </c>
      <c r="G1120" s="2">
        <v>1251</v>
      </c>
      <c r="H1120" s="2">
        <v>1552</v>
      </c>
      <c r="I1120" s="2">
        <v>2</v>
      </c>
    </row>
    <row r="1121" spans="1:9" x14ac:dyDescent="0.25">
      <c r="A1121">
        <v>2019</v>
      </c>
      <c r="B1121" t="s">
        <v>51</v>
      </c>
      <c r="C1121" t="s">
        <v>29</v>
      </c>
      <c r="D1121" t="s">
        <v>36</v>
      </c>
      <c r="E1121" t="s">
        <v>11</v>
      </c>
      <c r="F1121" t="s">
        <v>41</v>
      </c>
      <c r="G1121" s="2">
        <v>5359</v>
      </c>
      <c r="H1121" s="2">
        <v>9070</v>
      </c>
      <c r="I1121" s="2">
        <v>11</v>
      </c>
    </row>
    <row r="1122" spans="1:9" x14ac:dyDescent="0.25">
      <c r="A1122">
        <v>2019</v>
      </c>
      <c r="B1122" t="s">
        <v>43</v>
      </c>
      <c r="C1122" t="s">
        <v>9</v>
      </c>
      <c r="D1122" t="s">
        <v>12</v>
      </c>
      <c r="E1122" t="s">
        <v>11</v>
      </c>
      <c r="F1122" t="s">
        <v>41</v>
      </c>
      <c r="G1122" s="2">
        <v>2824</v>
      </c>
      <c r="H1122" s="2">
        <v>4515</v>
      </c>
      <c r="I1122" s="2">
        <v>7</v>
      </c>
    </row>
    <row r="1123" spans="1:9" x14ac:dyDescent="0.25">
      <c r="A1123">
        <v>2019</v>
      </c>
      <c r="B1123" t="s">
        <v>16</v>
      </c>
      <c r="C1123" t="s">
        <v>18</v>
      </c>
      <c r="D1123" t="s">
        <v>18</v>
      </c>
      <c r="E1123" t="s">
        <v>13</v>
      </c>
      <c r="F1123" t="s">
        <v>19</v>
      </c>
      <c r="G1123" s="2">
        <v>4791</v>
      </c>
      <c r="H1123" s="2">
        <v>5607</v>
      </c>
      <c r="I1123" s="2">
        <v>3</v>
      </c>
    </row>
    <row r="1124" spans="1:9" x14ac:dyDescent="0.25">
      <c r="A1124">
        <v>2019</v>
      </c>
      <c r="B1124" t="s">
        <v>43</v>
      </c>
      <c r="C1124" t="s">
        <v>18</v>
      </c>
      <c r="D1124" t="s">
        <v>25</v>
      </c>
      <c r="E1124" t="s">
        <v>11</v>
      </c>
      <c r="F1124" t="s">
        <v>28</v>
      </c>
      <c r="G1124" s="2">
        <v>10463</v>
      </c>
      <c r="H1124" s="2">
        <v>17094</v>
      </c>
      <c r="I1124" s="2">
        <v>19</v>
      </c>
    </row>
    <row r="1125" spans="1:9" x14ac:dyDescent="0.25">
      <c r="A1125">
        <v>2018</v>
      </c>
      <c r="B1125" t="s">
        <v>48</v>
      </c>
      <c r="C1125" t="s">
        <v>9</v>
      </c>
      <c r="D1125" t="s">
        <v>39</v>
      </c>
      <c r="E1125" t="s">
        <v>22</v>
      </c>
      <c r="F1125" t="s">
        <v>23</v>
      </c>
      <c r="G1125" s="2">
        <v>88841</v>
      </c>
      <c r="H1125" s="2">
        <v>108580</v>
      </c>
      <c r="I1125" s="2">
        <v>4</v>
      </c>
    </row>
    <row r="1126" spans="1:9" x14ac:dyDescent="0.25">
      <c r="A1126">
        <v>2019</v>
      </c>
      <c r="B1126" t="s">
        <v>53</v>
      </c>
      <c r="C1126" t="s">
        <v>29</v>
      </c>
      <c r="D1126" t="s">
        <v>36</v>
      </c>
      <c r="E1126" t="s">
        <v>13</v>
      </c>
      <c r="F1126" t="s">
        <v>19</v>
      </c>
      <c r="G1126" s="2">
        <v>3379</v>
      </c>
      <c r="H1126" s="2">
        <v>4028</v>
      </c>
      <c r="I1126" s="2">
        <v>4</v>
      </c>
    </row>
    <row r="1127" spans="1:9" x14ac:dyDescent="0.25">
      <c r="A1127">
        <v>2018</v>
      </c>
      <c r="B1127" t="s">
        <v>49</v>
      </c>
      <c r="C1127" t="s">
        <v>29</v>
      </c>
      <c r="D1127" t="s">
        <v>30</v>
      </c>
      <c r="E1127" t="s">
        <v>11</v>
      </c>
      <c r="F1127" t="s">
        <v>41</v>
      </c>
      <c r="G1127" s="2">
        <v>5155</v>
      </c>
      <c r="H1127" s="2">
        <v>7582</v>
      </c>
      <c r="I1127" s="2">
        <v>9</v>
      </c>
    </row>
    <row r="1128" spans="1:9" x14ac:dyDescent="0.25">
      <c r="A1128">
        <v>2019</v>
      </c>
      <c r="B1128" t="s">
        <v>44</v>
      </c>
      <c r="C1128" t="s">
        <v>29</v>
      </c>
      <c r="D1128" t="s">
        <v>30</v>
      </c>
      <c r="E1128" t="s">
        <v>22</v>
      </c>
      <c r="F1128" t="s">
        <v>32</v>
      </c>
      <c r="G1128" s="2">
        <v>22337</v>
      </c>
      <c r="H1128" s="2">
        <v>25476</v>
      </c>
      <c r="I1128" s="2">
        <v>2</v>
      </c>
    </row>
    <row r="1129" spans="1:9" x14ac:dyDescent="0.25">
      <c r="A1129">
        <v>2019</v>
      </c>
      <c r="B1129" t="s">
        <v>47</v>
      </c>
      <c r="C1129" t="s">
        <v>9</v>
      </c>
      <c r="D1129" t="s">
        <v>12</v>
      </c>
      <c r="E1129" t="s">
        <v>22</v>
      </c>
      <c r="F1129" t="s">
        <v>23</v>
      </c>
      <c r="G1129" s="2">
        <v>12771</v>
      </c>
      <c r="H1129" s="2">
        <v>16727</v>
      </c>
      <c r="I1129" s="2">
        <v>1</v>
      </c>
    </row>
    <row r="1130" spans="1:9" x14ac:dyDescent="0.25">
      <c r="A1130">
        <v>2019</v>
      </c>
      <c r="B1130" t="s">
        <v>44</v>
      </c>
      <c r="C1130" t="s">
        <v>18</v>
      </c>
      <c r="D1130" t="s">
        <v>24</v>
      </c>
      <c r="E1130" t="s">
        <v>13</v>
      </c>
      <c r="F1130" t="s">
        <v>17</v>
      </c>
      <c r="G1130" s="2">
        <v>15955</v>
      </c>
      <c r="H1130" s="2">
        <v>19455</v>
      </c>
      <c r="I1130" s="2">
        <v>2</v>
      </c>
    </row>
    <row r="1131" spans="1:9" x14ac:dyDescent="0.25">
      <c r="A1131">
        <v>2019</v>
      </c>
      <c r="B1131" t="s">
        <v>49</v>
      </c>
      <c r="C1131" t="s">
        <v>9</v>
      </c>
      <c r="D1131" t="s">
        <v>39</v>
      </c>
      <c r="E1131" t="s">
        <v>22</v>
      </c>
      <c r="F1131" t="s">
        <v>38</v>
      </c>
      <c r="G1131" s="2">
        <v>35516</v>
      </c>
      <c r="H1131" s="2">
        <v>46912</v>
      </c>
      <c r="I1131" s="2">
        <v>2</v>
      </c>
    </row>
    <row r="1132" spans="1:9" x14ac:dyDescent="0.25">
      <c r="A1132">
        <v>2019</v>
      </c>
      <c r="B1132" t="s">
        <v>44</v>
      </c>
      <c r="C1132" t="s">
        <v>29</v>
      </c>
      <c r="D1132" t="s">
        <v>30</v>
      </c>
      <c r="E1132" t="s">
        <v>22</v>
      </c>
      <c r="F1132" t="s">
        <v>35</v>
      </c>
      <c r="G1132" s="2">
        <v>7865</v>
      </c>
      <c r="H1132" s="2">
        <v>10074</v>
      </c>
      <c r="I1132" s="2">
        <v>4</v>
      </c>
    </row>
    <row r="1133" spans="1:9" x14ac:dyDescent="0.25">
      <c r="A1133">
        <v>2019</v>
      </c>
      <c r="B1133" t="s">
        <v>53</v>
      </c>
      <c r="C1133" t="s">
        <v>18</v>
      </c>
      <c r="D1133" t="s">
        <v>25</v>
      </c>
      <c r="E1133" t="s">
        <v>13</v>
      </c>
      <c r="F1133" t="s">
        <v>33</v>
      </c>
      <c r="G1133" s="2">
        <v>40374</v>
      </c>
      <c r="H1133" s="2">
        <v>48028</v>
      </c>
      <c r="I1133" s="2">
        <v>4</v>
      </c>
    </row>
    <row r="1134" spans="1:9" x14ac:dyDescent="0.25">
      <c r="A1134">
        <v>2019</v>
      </c>
      <c r="B1134" t="s">
        <v>48</v>
      </c>
      <c r="C1134" t="s">
        <v>9</v>
      </c>
      <c r="D1134" t="s">
        <v>12</v>
      </c>
      <c r="E1134" t="s">
        <v>13</v>
      </c>
      <c r="F1134" t="s">
        <v>19</v>
      </c>
      <c r="G1134" s="2">
        <v>3646</v>
      </c>
      <c r="H1134" s="2">
        <v>4159</v>
      </c>
      <c r="I1134" s="2">
        <v>3</v>
      </c>
    </row>
    <row r="1135" spans="1:9" x14ac:dyDescent="0.25">
      <c r="A1135">
        <v>2018</v>
      </c>
      <c r="B1135" t="s">
        <v>16</v>
      </c>
      <c r="C1135" t="s">
        <v>9</v>
      </c>
      <c r="D1135" t="s">
        <v>39</v>
      </c>
      <c r="E1135" t="s">
        <v>13</v>
      </c>
      <c r="F1135" t="s">
        <v>17</v>
      </c>
      <c r="G1135" s="2">
        <v>34842</v>
      </c>
      <c r="H1135" s="2">
        <v>46789</v>
      </c>
      <c r="I1135" s="2">
        <v>7</v>
      </c>
    </row>
    <row r="1136" spans="1:9" x14ac:dyDescent="0.25">
      <c r="A1136">
        <v>2018</v>
      </c>
      <c r="B1136" t="s">
        <v>16</v>
      </c>
      <c r="C1136" t="s">
        <v>18</v>
      </c>
      <c r="D1136" t="s">
        <v>18</v>
      </c>
      <c r="E1136" t="s">
        <v>22</v>
      </c>
      <c r="F1136" t="s">
        <v>35</v>
      </c>
      <c r="G1136" s="2">
        <v>2830</v>
      </c>
      <c r="H1136" s="2">
        <v>3368</v>
      </c>
      <c r="I1136" s="2">
        <v>2</v>
      </c>
    </row>
    <row r="1137" spans="1:9" x14ac:dyDescent="0.25">
      <c r="A1137">
        <v>2018</v>
      </c>
      <c r="B1137" t="s">
        <v>46</v>
      </c>
      <c r="C1137" t="s">
        <v>9</v>
      </c>
      <c r="D1137" t="s">
        <v>10</v>
      </c>
      <c r="E1137" t="s">
        <v>11</v>
      </c>
      <c r="F1137" t="s">
        <v>28</v>
      </c>
      <c r="G1137" s="2">
        <v>7968</v>
      </c>
      <c r="H1137" s="2">
        <v>13816</v>
      </c>
      <c r="I1137" s="2">
        <v>16</v>
      </c>
    </row>
    <row r="1138" spans="1:9" x14ac:dyDescent="0.25">
      <c r="A1138">
        <v>2018</v>
      </c>
      <c r="B1138" t="s">
        <v>51</v>
      </c>
      <c r="C1138" t="s">
        <v>18</v>
      </c>
      <c r="D1138" t="s">
        <v>18</v>
      </c>
      <c r="E1138" t="s">
        <v>22</v>
      </c>
      <c r="F1138" t="s">
        <v>32</v>
      </c>
      <c r="G1138" s="2">
        <v>20526</v>
      </c>
      <c r="H1138" s="2">
        <v>26792</v>
      </c>
      <c r="I1138" s="2">
        <v>2</v>
      </c>
    </row>
    <row r="1139" spans="1:9" x14ac:dyDescent="0.25">
      <c r="A1139">
        <v>2019</v>
      </c>
      <c r="B1139" t="s">
        <v>16</v>
      </c>
      <c r="C1139" t="s">
        <v>9</v>
      </c>
      <c r="D1139" t="s">
        <v>12</v>
      </c>
      <c r="E1139" t="s">
        <v>26</v>
      </c>
      <c r="F1139" t="s">
        <v>31</v>
      </c>
      <c r="G1139" s="2">
        <v>1115</v>
      </c>
      <c r="H1139" s="2">
        <v>9526</v>
      </c>
      <c r="I1139" s="2">
        <v>3</v>
      </c>
    </row>
    <row r="1140" spans="1:9" x14ac:dyDescent="0.25">
      <c r="A1140">
        <v>2018</v>
      </c>
      <c r="B1140" t="s">
        <v>16</v>
      </c>
      <c r="C1140" t="s">
        <v>9</v>
      </c>
      <c r="D1140" t="s">
        <v>39</v>
      </c>
      <c r="E1140" t="s">
        <v>11</v>
      </c>
      <c r="F1140" t="s">
        <v>15</v>
      </c>
      <c r="G1140" s="2">
        <v>2310</v>
      </c>
      <c r="H1140" s="2">
        <v>3542</v>
      </c>
      <c r="I1140" s="2">
        <v>9</v>
      </c>
    </row>
    <row r="1141" spans="1:9" x14ac:dyDescent="0.25">
      <c r="A1141">
        <v>2018</v>
      </c>
      <c r="B1141" t="s">
        <v>46</v>
      </c>
      <c r="C1141" t="s">
        <v>18</v>
      </c>
      <c r="D1141" t="s">
        <v>18</v>
      </c>
      <c r="E1141" t="s">
        <v>13</v>
      </c>
      <c r="F1141" t="s">
        <v>19</v>
      </c>
      <c r="G1141" s="2">
        <v>3066</v>
      </c>
      <c r="H1141" s="2">
        <v>3714</v>
      </c>
      <c r="I1141" s="2">
        <v>3</v>
      </c>
    </row>
    <row r="1142" spans="1:9" x14ac:dyDescent="0.25">
      <c r="A1142">
        <v>2018</v>
      </c>
      <c r="B1142" t="s">
        <v>44</v>
      </c>
      <c r="C1142" t="s">
        <v>29</v>
      </c>
      <c r="D1142" t="s">
        <v>36</v>
      </c>
      <c r="E1142" t="s">
        <v>11</v>
      </c>
      <c r="F1142" t="s">
        <v>59</v>
      </c>
      <c r="G1142" s="2">
        <v>1594</v>
      </c>
      <c r="H1142" s="2">
        <v>2396</v>
      </c>
      <c r="I1142" s="2">
        <v>4</v>
      </c>
    </row>
    <row r="1143" spans="1:9" x14ac:dyDescent="0.25">
      <c r="A1143">
        <v>2019</v>
      </c>
      <c r="B1143" t="s">
        <v>52</v>
      </c>
      <c r="C1143" t="s">
        <v>18</v>
      </c>
      <c r="D1143" t="s">
        <v>18</v>
      </c>
      <c r="E1143" t="s">
        <v>13</v>
      </c>
      <c r="F1143" t="s">
        <v>19</v>
      </c>
      <c r="G1143" s="2">
        <v>7657</v>
      </c>
      <c r="H1143" s="2">
        <v>9000</v>
      </c>
      <c r="I1143" s="2">
        <v>5</v>
      </c>
    </row>
    <row r="1144" spans="1:9" x14ac:dyDescent="0.25">
      <c r="A1144">
        <v>2018</v>
      </c>
      <c r="B1144" t="s">
        <v>16</v>
      </c>
      <c r="C1144" t="s">
        <v>29</v>
      </c>
      <c r="D1144" t="s">
        <v>34</v>
      </c>
      <c r="E1144" t="s">
        <v>13</v>
      </c>
      <c r="F1144" t="s">
        <v>17</v>
      </c>
      <c r="G1144" s="2">
        <v>31990</v>
      </c>
      <c r="H1144" s="2">
        <v>41762</v>
      </c>
      <c r="I1144" s="2">
        <v>5</v>
      </c>
    </row>
    <row r="1145" spans="1:9" x14ac:dyDescent="0.25">
      <c r="A1145">
        <v>2019</v>
      </c>
      <c r="B1145" t="s">
        <v>50</v>
      </c>
      <c r="C1145" t="s">
        <v>29</v>
      </c>
      <c r="D1145" t="s">
        <v>36</v>
      </c>
      <c r="E1145" t="s">
        <v>13</v>
      </c>
      <c r="F1145" t="s">
        <v>17</v>
      </c>
      <c r="G1145" s="2">
        <v>21045</v>
      </c>
      <c r="H1145" s="2">
        <v>27593</v>
      </c>
      <c r="I1145" s="2">
        <v>4</v>
      </c>
    </row>
    <row r="1146" spans="1:9" x14ac:dyDescent="0.25">
      <c r="A1146">
        <v>2018</v>
      </c>
      <c r="B1146" t="s">
        <v>47</v>
      </c>
      <c r="C1146" t="s">
        <v>20</v>
      </c>
      <c r="D1146" t="s">
        <v>21</v>
      </c>
      <c r="E1146" t="s">
        <v>26</v>
      </c>
      <c r="F1146" t="s">
        <v>31</v>
      </c>
      <c r="G1146" s="2">
        <v>2124</v>
      </c>
      <c r="H1146" s="2">
        <v>14197</v>
      </c>
      <c r="I1146" s="2">
        <v>5</v>
      </c>
    </row>
    <row r="1147" spans="1:9" x14ac:dyDescent="0.25">
      <c r="A1147">
        <v>2019</v>
      </c>
      <c r="B1147" t="s">
        <v>52</v>
      </c>
      <c r="C1147" t="s">
        <v>18</v>
      </c>
      <c r="D1147" t="s">
        <v>18</v>
      </c>
      <c r="E1147" t="s">
        <v>13</v>
      </c>
      <c r="F1147" t="s">
        <v>14</v>
      </c>
      <c r="G1147" s="2">
        <v>195367</v>
      </c>
      <c r="H1147" s="2">
        <v>236165</v>
      </c>
      <c r="I1147" s="2">
        <v>6</v>
      </c>
    </row>
    <row r="1148" spans="1:9" x14ac:dyDescent="0.25">
      <c r="A1148">
        <v>2019</v>
      </c>
      <c r="B1148" t="s">
        <v>16</v>
      </c>
      <c r="C1148" t="s">
        <v>18</v>
      </c>
      <c r="D1148" t="s">
        <v>25</v>
      </c>
      <c r="E1148" t="s">
        <v>11</v>
      </c>
      <c r="F1148" t="s">
        <v>28</v>
      </c>
      <c r="G1148" s="2">
        <v>3416</v>
      </c>
      <c r="H1148" s="2">
        <v>5038</v>
      </c>
      <c r="I1148" s="2">
        <v>6</v>
      </c>
    </row>
    <row r="1149" spans="1:9" x14ac:dyDescent="0.25">
      <c r="A1149">
        <v>2019</v>
      </c>
      <c r="B1149" t="s">
        <v>53</v>
      </c>
      <c r="C1149" t="s">
        <v>29</v>
      </c>
      <c r="D1149" t="s">
        <v>30</v>
      </c>
      <c r="E1149" t="s">
        <v>13</v>
      </c>
      <c r="F1149" t="s">
        <v>33</v>
      </c>
      <c r="G1149" s="2">
        <v>59381</v>
      </c>
      <c r="H1149" s="2">
        <v>69502</v>
      </c>
      <c r="I1149" s="2">
        <v>4</v>
      </c>
    </row>
    <row r="1150" spans="1:9" x14ac:dyDescent="0.25">
      <c r="A1150">
        <v>2019</v>
      </c>
      <c r="B1150" t="s">
        <v>47</v>
      </c>
      <c r="C1150" t="s">
        <v>18</v>
      </c>
      <c r="D1150" t="s">
        <v>18</v>
      </c>
      <c r="E1150" t="s">
        <v>22</v>
      </c>
      <c r="F1150" t="s">
        <v>35</v>
      </c>
      <c r="G1150" s="2">
        <v>2678</v>
      </c>
      <c r="H1150" s="2">
        <v>3284</v>
      </c>
      <c r="I1150" s="2">
        <v>3</v>
      </c>
    </row>
    <row r="1151" spans="1:9" x14ac:dyDescent="0.25">
      <c r="A1151">
        <v>2019</v>
      </c>
      <c r="B1151" t="s">
        <v>46</v>
      </c>
      <c r="C1151" t="s">
        <v>18</v>
      </c>
      <c r="D1151" t="s">
        <v>25</v>
      </c>
      <c r="E1151" t="s">
        <v>11</v>
      </c>
      <c r="F1151" t="s">
        <v>41</v>
      </c>
      <c r="G1151" s="2">
        <v>574</v>
      </c>
      <c r="H1151" s="2">
        <v>929</v>
      </c>
      <c r="I1151" s="2">
        <v>2</v>
      </c>
    </row>
    <row r="1152" spans="1:9" x14ac:dyDescent="0.25">
      <c r="A1152">
        <v>2019</v>
      </c>
      <c r="B1152" t="s">
        <v>52</v>
      </c>
      <c r="C1152" t="s">
        <v>18</v>
      </c>
      <c r="D1152" t="s">
        <v>24</v>
      </c>
      <c r="E1152" t="s">
        <v>13</v>
      </c>
      <c r="F1152" t="s">
        <v>19</v>
      </c>
      <c r="G1152" s="2">
        <v>4920</v>
      </c>
      <c r="H1152" s="2">
        <v>6217</v>
      </c>
      <c r="I1152" s="2">
        <v>4</v>
      </c>
    </row>
    <row r="1153" spans="1:9" x14ac:dyDescent="0.25">
      <c r="A1153">
        <v>2018</v>
      </c>
      <c r="B1153" t="s">
        <v>46</v>
      </c>
      <c r="C1153" t="s">
        <v>18</v>
      </c>
      <c r="D1153" t="s">
        <v>25</v>
      </c>
      <c r="E1153" t="s">
        <v>13</v>
      </c>
      <c r="F1153" t="s">
        <v>14</v>
      </c>
      <c r="G1153" s="2">
        <v>96271</v>
      </c>
      <c r="H1153" s="2">
        <v>108869</v>
      </c>
      <c r="I1153" s="2">
        <v>4</v>
      </c>
    </row>
    <row r="1154" spans="1:9" x14ac:dyDescent="0.25">
      <c r="A1154">
        <v>2019</v>
      </c>
      <c r="B1154" t="s">
        <v>47</v>
      </c>
      <c r="C1154" t="s">
        <v>9</v>
      </c>
      <c r="D1154" t="s">
        <v>10</v>
      </c>
      <c r="E1154" t="s">
        <v>13</v>
      </c>
      <c r="F1154" t="s">
        <v>14</v>
      </c>
      <c r="G1154" s="2">
        <v>116233</v>
      </c>
      <c r="H1154" s="2">
        <v>152146</v>
      </c>
      <c r="I1154" s="2">
        <v>5</v>
      </c>
    </row>
    <row r="1155" spans="1:9" x14ac:dyDescent="0.25">
      <c r="A1155">
        <v>2018</v>
      </c>
      <c r="B1155" t="s">
        <v>47</v>
      </c>
      <c r="C1155" t="s">
        <v>18</v>
      </c>
      <c r="D1155" t="s">
        <v>18</v>
      </c>
      <c r="E1155" t="s">
        <v>11</v>
      </c>
      <c r="F1155" t="s">
        <v>15</v>
      </c>
      <c r="G1155" s="2">
        <v>2503</v>
      </c>
      <c r="H1155" s="2">
        <v>3855</v>
      </c>
      <c r="I1155" s="2">
        <v>11</v>
      </c>
    </row>
    <row r="1156" spans="1:9" x14ac:dyDescent="0.25">
      <c r="A1156">
        <v>2019</v>
      </c>
      <c r="B1156" t="s">
        <v>44</v>
      </c>
      <c r="C1156" t="s">
        <v>20</v>
      </c>
      <c r="D1156" t="s">
        <v>37</v>
      </c>
      <c r="E1156" t="s">
        <v>11</v>
      </c>
      <c r="F1156" t="s">
        <v>15</v>
      </c>
      <c r="G1156" s="2">
        <v>645</v>
      </c>
      <c r="H1156" s="2">
        <v>997</v>
      </c>
      <c r="I1156" s="2">
        <v>3</v>
      </c>
    </row>
    <row r="1157" spans="1:9" x14ac:dyDescent="0.25">
      <c r="A1157">
        <v>2018</v>
      </c>
      <c r="B1157" t="s">
        <v>50</v>
      </c>
      <c r="C1157" t="s">
        <v>9</v>
      </c>
      <c r="D1157" t="s">
        <v>39</v>
      </c>
      <c r="E1157" t="s">
        <v>11</v>
      </c>
      <c r="F1157" t="s">
        <v>59</v>
      </c>
      <c r="G1157" s="2">
        <v>1346</v>
      </c>
      <c r="H1157" s="2">
        <v>1999</v>
      </c>
      <c r="I1157" s="2">
        <v>2</v>
      </c>
    </row>
    <row r="1158" spans="1:9" x14ac:dyDescent="0.25">
      <c r="A1158">
        <v>2019</v>
      </c>
      <c r="B1158" t="s">
        <v>44</v>
      </c>
      <c r="C1158" t="s">
        <v>18</v>
      </c>
      <c r="D1158" t="s">
        <v>24</v>
      </c>
      <c r="E1158" t="s">
        <v>22</v>
      </c>
      <c r="F1158" t="s">
        <v>23</v>
      </c>
      <c r="G1158" s="2">
        <v>55020</v>
      </c>
      <c r="H1158" s="2">
        <v>66572</v>
      </c>
      <c r="I1158" s="2">
        <v>3</v>
      </c>
    </row>
    <row r="1159" spans="1:9" x14ac:dyDescent="0.25">
      <c r="A1159">
        <v>2018</v>
      </c>
      <c r="B1159" t="s">
        <v>43</v>
      </c>
      <c r="C1159" t="s">
        <v>18</v>
      </c>
      <c r="D1159" t="s">
        <v>18</v>
      </c>
      <c r="E1159" t="s">
        <v>13</v>
      </c>
      <c r="F1159" t="s">
        <v>33</v>
      </c>
      <c r="G1159" s="2">
        <v>34529</v>
      </c>
      <c r="H1159" s="2">
        <v>43793</v>
      </c>
      <c r="I1159" s="2">
        <v>4</v>
      </c>
    </row>
    <row r="1160" spans="1:9" x14ac:dyDescent="0.25">
      <c r="A1160">
        <v>2019</v>
      </c>
      <c r="B1160" t="s">
        <v>43</v>
      </c>
      <c r="C1160" t="s">
        <v>20</v>
      </c>
      <c r="D1160" t="s">
        <v>37</v>
      </c>
      <c r="E1160" t="s">
        <v>22</v>
      </c>
      <c r="F1160" t="s">
        <v>35</v>
      </c>
      <c r="G1160" s="2">
        <v>4990</v>
      </c>
      <c r="H1160" s="2">
        <v>6047</v>
      </c>
      <c r="I1160" s="2">
        <v>2</v>
      </c>
    </row>
    <row r="1161" spans="1:9" x14ac:dyDescent="0.25">
      <c r="A1161">
        <v>2019</v>
      </c>
      <c r="B1161" t="s">
        <v>43</v>
      </c>
      <c r="C1161" t="s">
        <v>18</v>
      </c>
      <c r="D1161" t="s">
        <v>24</v>
      </c>
      <c r="E1161" t="s">
        <v>13</v>
      </c>
      <c r="F1161" t="s">
        <v>33</v>
      </c>
      <c r="G1161" s="2">
        <v>19996</v>
      </c>
      <c r="H1161" s="2">
        <v>22553</v>
      </c>
      <c r="I1161" s="2">
        <v>2</v>
      </c>
    </row>
    <row r="1162" spans="1:9" x14ac:dyDescent="0.25">
      <c r="A1162">
        <v>2019</v>
      </c>
      <c r="B1162" t="s">
        <v>48</v>
      </c>
      <c r="C1162" t="s">
        <v>20</v>
      </c>
      <c r="D1162" t="s">
        <v>21</v>
      </c>
      <c r="E1162" t="s">
        <v>22</v>
      </c>
      <c r="F1162" t="s">
        <v>32</v>
      </c>
      <c r="G1162" s="2">
        <v>22445</v>
      </c>
      <c r="H1162" s="2">
        <v>29095</v>
      </c>
      <c r="I1162" s="2">
        <v>3</v>
      </c>
    </row>
    <row r="1163" spans="1:9" x14ac:dyDescent="0.25">
      <c r="A1163">
        <v>2019</v>
      </c>
      <c r="B1163" t="s">
        <v>44</v>
      </c>
      <c r="C1163" t="s">
        <v>9</v>
      </c>
      <c r="D1163" t="s">
        <v>10</v>
      </c>
      <c r="E1163" t="s">
        <v>22</v>
      </c>
      <c r="F1163" t="s">
        <v>32</v>
      </c>
      <c r="G1163" s="2">
        <v>17931</v>
      </c>
      <c r="H1163" s="2">
        <v>20943</v>
      </c>
      <c r="I1163" s="2">
        <v>2</v>
      </c>
    </row>
    <row r="1164" spans="1:9" x14ac:dyDescent="0.25">
      <c r="A1164">
        <v>2019</v>
      </c>
      <c r="B1164" t="s">
        <v>52</v>
      </c>
      <c r="C1164" t="s">
        <v>9</v>
      </c>
      <c r="D1164" t="s">
        <v>10</v>
      </c>
      <c r="E1164" t="s">
        <v>26</v>
      </c>
      <c r="F1164" t="s">
        <v>31</v>
      </c>
      <c r="G1164" s="2">
        <v>2949</v>
      </c>
      <c r="H1164" s="2">
        <v>28280</v>
      </c>
      <c r="I1164" s="2">
        <v>8</v>
      </c>
    </row>
    <row r="1165" spans="1:9" x14ac:dyDescent="0.25">
      <c r="A1165">
        <v>2019</v>
      </c>
      <c r="B1165" t="s">
        <v>44</v>
      </c>
      <c r="C1165" t="s">
        <v>9</v>
      </c>
      <c r="D1165" t="s">
        <v>10</v>
      </c>
      <c r="E1165" t="s">
        <v>13</v>
      </c>
      <c r="F1165" t="s">
        <v>19</v>
      </c>
      <c r="G1165" s="2">
        <v>3512</v>
      </c>
      <c r="H1165" s="2">
        <v>4384</v>
      </c>
      <c r="I1165" s="2">
        <v>3</v>
      </c>
    </row>
    <row r="1166" spans="1:9" x14ac:dyDescent="0.25">
      <c r="A1166">
        <v>2019</v>
      </c>
      <c r="B1166" t="s">
        <v>49</v>
      </c>
      <c r="C1166" t="s">
        <v>29</v>
      </c>
      <c r="D1166" t="s">
        <v>30</v>
      </c>
      <c r="E1166" t="s">
        <v>22</v>
      </c>
      <c r="F1166" t="s">
        <v>23</v>
      </c>
      <c r="G1166" s="2">
        <v>53063</v>
      </c>
      <c r="H1166" s="2">
        <v>66086</v>
      </c>
      <c r="I1166" s="2">
        <v>3</v>
      </c>
    </row>
    <row r="1167" spans="1:9" x14ac:dyDescent="0.25">
      <c r="A1167">
        <v>2019</v>
      </c>
      <c r="B1167" t="s">
        <v>44</v>
      </c>
      <c r="C1167" t="s">
        <v>18</v>
      </c>
      <c r="D1167" t="s">
        <v>25</v>
      </c>
      <c r="E1167" t="s">
        <v>13</v>
      </c>
      <c r="F1167" t="s">
        <v>19</v>
      </c>
      <c r="G1167" s="2">
        <v>4508</v>
      </c>
      <c r="H1167" s="2">
        <v>5577</v>
      </c>
      <c r="I1167" s="2">
        <v>5</v>
      </c>
    </row>
    <row r="1168" spans="1:9" x14ac:dyDescent="0.25">
      <c r="A1168">
        <v>2019</v>
      </c>
      <c r="B1168" t="s">
        <v>53</v>
      </c>
      <c r="C1168" t="s">
        <v>29</v>
      </c>
      <c r="D1168" t="s">
        <v>30</v>
      </c>
      <c r="E1168" t="s">
        <v>22</v>
      </c>
      <c r="F1168" t="s">
        <v>23</v>
      </c>
      <c r="G1168" s="2">
        <v>84895</v>
      </c>
      <c r="H1168" s="2">
        <v>105697</v>
      </c>
      <c r="I1168" s="2">
        <v>4</v>
      </c>
    </row>
    <row r="1169" spans="1:9" x14ac:dyDescent="0.25">
      <c r="A1169">
        <v>2019</v>
      </c>
      <c r="B1169" t="s">
        <v>52</v>
      </c>
      <c r="C1169" t="s">
        <v>18</v>
      </c>
      <c r="D1169" t="s">
        <v>18</v>
      </c>
      <c r="E1169" t="s">
        <v>26</v>
      </c>
      <c r="F1169" t="s">
        <v>27</v>
      </c>
      <c r="G1169" s="2">
        <v>3555</v>
      </c>
      <c r="H1169" s="2">
        <v>19226</v>
      </c>
      <c r="I1169" s="2">
        <v>4</v>
      </c>
    </row>
    <row r="1170" spans="1:9" x14ac:dyDescent="0.25">
      <c r="A1170">
        <v>2019</v>
      </c>
      <c r="B1170" t="s">
        <v>45</v>
      </c>
      <c r="C1170" t="s">
        <v>29</v>
      </c>
      <c r="D1170" t="s">
        <v>30</v>
      </c>
      <c r="E1170" t="s">
        <v>11</v>
      </c>
      <c r="F1170" t="s">
        <v>28</v>
      </c>
      <c r="G1170" s="2">
        <v>1705</v>
      </c>
      <c r="H1170" s="2">
        <v>2761</v>
      </c>
      <c r="I1170" s="2">
        <v>3</v>
      </c>
    </row>
    <row r="1171" spans="1:9" x14ac:dyDescent="0.25">
      <c r="A1171">
        <v>2018</v>
      </c>
      <c r="B1171" t="s">
        <v>50</v>
      </c>
      <c r="C1171" t="s">
        <v>20</v>
      </c>
      <c r="D1171" t="s">
        <v>21</v>
      </c>
      <c r="E1171" t="s">
        <v>13</v>
      </c>
      <c r="F1171" t="s">
        <v>33</v>
      </c>
      <c r="G1171" s="2">
        <v>22733</v>
      </c>
      <c r="H1171" s="2">
        <v>27872</v>
      </c>
      <c r="I1171" s="2">
        <v>2</v>
      </c>
    </row>
    <row r="1172" spans="1:9" x14ac:dyDescent="0.25">
      <c r="A1172">
        <v>2019</v>
      </c>
      <c r="B1172" t="s">
        <v>52</v>
      </c>
      <c r="C1172" t="s">
        <v>29</v>
      </c>
      <c r="D1172" t="s">
        <v>36</v>
      </c>
      <c r="E1172" t="s">
        <v>11</v>
      </c>
      <c r="F1172" t="s">
        <v>59</v>
      </c>
      <c r="G1172" s="2">
        <v>11243</v>
      </c>
      <c r="H1172" s="2">
        <v>16417</v>
      </c>
      <c r="I1172" s="2">
        <v>13</v>
      </c>
    </row>
    <row r="1173" spans="1:9" x14ac:dyDescent="0.25">
      <c r="A1173">
        <v>2018</v>
      </c>
      <c r="B1173" t="s">
        <v>50</v>
      </c>
      <c r="C1173" t="s">
        <v>29</v>
      </c>
      <c r="D1173" t="s">
        <v>36</v>
      </c>
      <c r="E1173" t="s">
        <v>22</v>
      </c>
      <c r="F1173" t="s">
        <v>23</v>
      </c>
      <c r="G1173" s="2">
        <v>55148</v>
      </c>
      <c r="H1173" s="2">
        <v>71712</v>
      </c>
      <c r="I1173" s="2">
        <v>3</v>
      </c>
    </row>
    <row r="1174" spans="1:9" x14ac:dyDescent="0.25">
      <c r="A1174">
        <v>2019</v>
      </c>
      <c r="B1174" t="s">
        <v>52</v>
      </c>
      <c r="C1174" t="s">
        <v>9</v>
      </c>
      <c r="D1174" t="s">
        <v>10</v>
      </c>
      <c r="E1174" t="s">
        <v>22</v>
      </c>
      <c r="F1174" t="s">
        <v>32</v>
      </c>
      <c r="G1174" s="2">
        <v>34648</v>
      </c>
      <c r="H1174" s="2">
        <v>45387</v>
      </c>
      <c r="I1174" s="2">
        <v>4</v>
      </c>
    </row>
    <row r="1175" spans="1:9" x14ac:dyDescent="0.25">
      <c r="A1175">
        <v>2018</v>
      </c>
      <c r="B1175" t="s">
        <v>49</v>
      </c>
      <c r="C1175" t="s">
        <v>18</v>
      </c>
      <c r="D1175" t="s">
        <v>24</v>
      </c>
      <c r="E1175" t="s">
        <v>26</v>
      </c>
      <c r="F1175" t="s">
        <v>40</v>
      </c>
      <c r="G1175" s="2">
        <v>151</v>
      </c>
      <c r="H1175" s="2">
        <v>1366</v>
      </c>
      <c r="I1175" s="2">
        <v>2</v>
      </c>
    </row>
    <row r="1176" spans="1:9" x14ac:dyDescent="0.25">
      <c r="A1176">
        <v>2018</v>
      </c>
      <c r="B1176" t="s">
        <v>52</v>
      </c>
      <c r="C1176" t="s">
        <v>9</v>
      </c>
      <c r="D1176" t="s">
        <v>10</v>
      </c>
      <c r="E1176" t="s">
        <v>11</v>
      </c>
      <c r="F1176" t="s">
        <v>41</v>
      </c>
      <c r="G1176" s="2">
        <v>1573</v>
      </c>
      <c r="H1176" s="2">
        <v>2398</v>
      </c>
      <c r="I1176" s="2">
        <v>4</v>
      </c>
    </row>
    <row r="1177" spans="1:9" x14ac:dyDescent="0.25">
      <c r="A1177">
        <v>2018</v>
      </c>
      <c r="B1177" t="s">
        <v>46</v>
      </c>
      <c r="C1177" t="s">
        <v>9</v>
      </c>
      <c r="D1177" t="s">
        <v>12</v>
      </c>
      <c r="E1177" t="s">
        <v>11</v>
      </c>
      <c r="F1177" t="s">
        <v>15</v>
      </c>
      <c r="G1177" s="2">
        <v>3440</v>
      </c>
      <c r="H1177" s="2">
        <v>5167</v>
      </c>
      <c r="I1177" s="2">
        <v>10</v>
      </c>
    </row>
    <row r="1178" spans="1:9" x14ac:dyDescent="0.25">
      <c r="A1178">
        <v>2018</v>
      </c>
      <c r="B1178" t="s">
        <v>45</v>
      </c>
      <c r="C1178" t="s">
        <v>29</v>
      </c>
      <c r="D1178" t="s">
        <v>34</v>
      </c>
      <c r="E1178" t="s">
        <v>22</v>
      </c>
      <c r="F1178" t="s">
        <v>35</v>
      </c>
      <c r="G1178" s="2">
        <v>2541</v>
      </c>
      <c r="H1178" s="2">
        <v>3206</v>
      </c>
      <c r="I1178" s="2">
        <v>2</v>
      </c>
    </row>
    <row r="1179" spans="1:9" x14ac:dyDescent="0.25">
      <c r="A1179">
        <v>2019</v>
      </c>
      <c r="B1179" t="s">
        <v>43</v>
      </c>
      <c r="C1179" t="s">
        <v>18</v>
      </c>
      <c r="D1179" t="s">
        <v>18</v>
      </c>
      <c r="E1179" t="s">
        <v>13</v>
      </c>
      <c r="F1179" t="s">
        <v>14</v>
      </c>
      <c r="G1179" s="2">
        <v>57227</v>
      </c>
      <c r="H1179" s="2">
        <v>71898</v>
      </c>
      <c r="I1179" s="2">
        <v>2</v>
      </c>
    </row>
    <row r="1180" spans="1:9" x14ac:dyDescent="0.25">
      <c r="A1180">
        <v>2018</v>
      </c>
      <c r="B1180" t="s">
        <v>53</v>
      </c>
      <c r="C1180" t="s">
        <v>9</v>
      </c>
      <c r="D1180" t="s">
        <v>12</v>
      </c>
      <c r="E1180" t="s">
        <v>22</v>
      </c>
      <c r="F1180" t="s">
        <v>23</v>
      </c>
      <c r="G1180" s="2">
        <v>137162</v>
      </c>
      <c r="H1180" s="2">
        <v>163949</v>
      </c>
      <c r="I1180" s="2">
        <v>5</v>
      </c>
    </row>
    <row r="1181" spans="1:9" x14ac:dyDescent="0.25">
      <c r="A1181">
        <v>2019</v>
      </c>
      <c r="B1181" t="s">
        <v>43</v>
      </c>
      <c r="C1181" t="s">
        <v>18</v>
      </c>
      <c r="D1181" t="s">
        <v>18</v>
      </c>
      <c r="E1181" t="s">
        <v>13</v>
      </c>
      <c r="F1181" t="s">
        <v>14</v>
      </c>
      <c r="G1181" s="2">
        <v>197226</v>
      </c>
      <c r="H1181" s="2">
        <v>245480</v>
      </c>
      <c r="I1181" s="2">
        <v>7</v>
      </c>
    </row>
    <row r="1182" spans="1:9" x14ac:dyDescent="0.25">
      <c r="A1182">
        <v>2019</v>
      </c>
      <c r="B1182" t="s">
        <v>46</v>
      </c>
      <c r="C1182" t="s">
        <v>18</v>
      </c>
      <c r="D1182" t="s">
        <v>25</v>
      </c>
      <c r="E1182" t="s">
        <v>13</v>
      </c>
      <c r="F1182" t="s">
        <v>33</v>
      </c>
      <c r="G1182" s="2">
        <v>54546</v>
      </c>
      <c r="H1182" s="2">
        <v>69668</v>
      </c>
      <c r="I1182" s="2">
        <v>4</v>
      </c>
    </row>
    <row r="1183" spans="1:9" x14ac:dyDescent="0.25">
      <c r="A1183">
        <v>2018</v>
      </c>
      <c r="B1183" t="s">
        <v>51</v>
      </c>
      <c r="C1183" t="s">
        <v>29</v>
      </c>
      <c r="D1183" t="s">
        <v>34</v>
      </c>
      <c r="E1183" t="s">
        <v>22</v>
      </c>
      <c r="F1183" t="s">
        <v>38</v>
      </c>
      <c r="G1183" s="2">
        <v>37065</v>
      </c>
      <c r="H1183" s="2">
        <v>43236</v>
      </c>
      <c r="I1183" s="2">
        <v>2</v>
      </c>
    </row>
    <row r="1184" spans="1:9" x14ac:dyDescent="0.25">
      <c r="A1184">
        <v>2018</v>
      </c>
      <c r="B1184" t="s">
        <v>53</v>
      </c>
      <c r="C1184" t="s">
        <v>29</v>
      </c>
      <c r="D1184" t="s">
        <v>34</v>
      </c>
      <c r="E1184" t="s">
        <v>13</v>
      </c>
      <c r="F1184" t="s">
        <v>14</v>
      </c>
      <c r="G1184" s="2">
        <v>86577</v>
      </c>
      <c r="H1184" s="2">
        <v>110272</v>
      </c>
      <c r="I1184" s="2">
        <v>4</v>
      </c>
    </row>
    <row r="1185" spans="1:9" x14ac:dyDescent="0.25">
      <c r="A1185">
        <v>2018</v>
      </c>
      <c r="B1185" t="s">
        <v>49</v>
      </c>
      <c r="C1185" t="s">
        <v>18</v>
      </c>
      <c r="D1185" t="s">
        <v>24</v>
      </c>
      <c r="E1185" t="s">
        <v>26</v>
      </c>
      <c r="F1185" t="s">
        <v>27</v>
      </c>
      <c r="G1185" s="2">
        <v>5213</v>
      </c>
      <c r="H1185" s="2">
        <v>21534</v>
      </c>
      <c r="I1185" s="2">
        <v>3</v>
      </c>
    </row>
    <row r="1186" spans="1:9" x14ac:dyDescent="0.25">
      <c r="A1186">
        <v>2018</v>
      </c>
      <c r="B1186" t="s">
        <v>51</v>
      </c>
      <c r="C1186" t="s">
        <v>29</v>
      </c>
      <c r="D1186" t="s">
        <v>36</v>
      </c>
      <c r="E1186" t="s">
        <v>13</v>
      </c>
      <c r="F1186" t="s">
        <v>14</v>
      </c>
      <c r="G1186" s="2">
        <v>95239</v>
      </c>
      <c r="H1186" s="2">
        <v>118211</v>
      </c>
      <c r="I1186" s="2">
        <v>4</v>
      </c>
    </row>
    <row r="1187" spans="1:9" x14ac:dyDescent="0.25">
      <c r="A1187">
        <v>2018</v>
      </c>
      <c r="B1187" t="s">
        <v>52</v>
      </c>
      <c r="C1187" t="s">
        <v>29</v>
      </c>
      <c r="D1187" t="s">
        <v>34</v>
      </c>
      <c r="E1187" t="s">
        <v>11</v>
      </c>
      <c r="F1187" t="s">
        <v>15</v>
      </c>
      <c r="G1187" s="2">
        <v>1192</v>
      </c>
      <c r="H1187" s="2">
        <v>1876</v>
      </c>
      <c r="I1187" s="2">
        <v>4</v>
      </c>
    </row>
    <row r="1188" spans="1:9" x14ac:dyDescent="0.25">
      <c r="A1188">
        <v>2018</v>
      </c>
      <c r="B1188" t="s">
        <v>52</v>
      </c>
      <c r="C1188" t="s">
        <v>29</v>
      </c>
      <c r="D1188" t="s">
        <v>30</v>
      </c>
      <c r="E1188" t="s">
        <v>13</v>
      </c>
      <c r="F1188" t="s">
        <v>14</v>
      </c>
      <c r="G1188" s="2">
        <v>53365</v>
      </c>
      <c r="H1188" s="2">
        <v>68874</v>
      </c>
      <c r="I1188" s="2">
        <v>3</v>
      </c>
    </row>
    <row r="1189" spans="1:9" x14ac:dyDescent="0.25">
      <c r="A1189">
        <v>2018</v>
      </c>
      <c r="B1189" t="s">
        <v>48</v>
      </c>
      <c r="C1189" t="s">
        <v>20</v>
      </c>
      <c r="D1189" t="s">
        <v>37</v>
      </c>
      <c r="E1189" t="s">
        <v>13</v>
      </c>
      <c r="F1189" t="s">
        <v>14</v>
      </c>
      <c r="G1189" s="2">
        <v>138152</v>
      </c>
      <c r="H1189" s="2">
        <v>167873</v>
      </c>
      <c r="I1189" s="2">
        <v>5</v>
      </c>
    </row>
    <row r="1190" spans="1:9" x14ac:dyDescent="0.25">
      <c r="A1190">
        <v>2018</v>
      </c>
      <c r="B1190" t="s">
        <v>51</v>
      </c>
      <c r="C1190" t="s">
        <v>29</v>
      </c>
      <c r="D1190" t="s">
        <v>30</v>
      </c>
      <c r="E1190" t="s">
        <v>13</v>
      </c>
      <c r="F1190" t="s">
        <v>14</v>
      </c>
      <c r="G1190" s="2">
        <v>69912</v>
      </c>
      <c r="H1190" s="2">
        <v>84760</v>
      </c>
      <c r="I1190" s="2">
        <v>3</v>
      </c>
    </row>
    <row r="1191" spans="1:9" x14ac:dyDescent="0.25">
      <c r="A1191">
        <v>2019</v>
      </c>
      <c r="B1191" t="s">
        <v>16</v>
      </c>
      <c r="C1191" t="s">
        <v>20</v>
      </c>
      <c r="D1191" t="s">
        <v>21</v>
      </c>
      <c r="E1191" t="s">
        <v>26</v>
      </c>
      <c r="F1191" t="s">
        <v>31</v>
      </c>
      <c r="G1191" s="2">
        <v>2837</v>
      </c>
      <c r="H1191" s="2">
        <v>23690</v>
      </c>
      <c r="I1191" s="2">
        <v>6</v>
      </c>
    </row>
    <row r="1192" spans="1:9" x14ac:dyDescent="0.25">
      <c r="A1192">
        <v>2019</v>
      </c>
      <c r="B1192" t="s">
        <v>52</v>
      </c>
      <c r="C1192" t="s">
        <v>18</v>
      </c>
      <c r="D1192" t="s">
        <v>18</v>
      </c>
      <c r="E1192" t="s">
        <v>13</v>
      </c>
      <c r="F1192" t="s">
        <v>19</v>
      </c>
      <c r="G1192" s="2">
        <v>1881</v>
      </c>
      <c r="H1192" s="2">
        <v>2300</v>
      </c>
      <c r="I1192" s="2">
        <v>2</v>
      </c>
    </row>
    <row r="1193" spans="1:9" x14ac:dyDescent="0.25">
      <c r="A1193">
        <v>2018</v>
      </c>
      <c r="B1193" t="s">
        <v>49</v>
      </c>
      <c r="C1193" t="s">
        <v>18</v>
      </c>
      <c r="D1193" t="s">
        <v>18</v>
      </c>
      <c r="E1193" t="s">
        <v>13</v>
      </c>
      <c r="F1193" t="s">
        <v>33</v>
      </c>
      <c r="G1193" s="2">
        <v>34110</v>
      </c>
      <c r="H1193" s="2">
        <v>43921</v>
      </c>
      <c r="I1193" s="2">
        <v>3</v>
      </c>
    </row>
    <row r="1194" spans="1:9" x14ac:dyDescent="0.25">
      <c r="A1194">
        <v>2019</v>
      </c>
      <c r="B1194" t="s">
        <v>49</v>
      </c>
      <c r="C1194" t="s">
        <v>9</v>
      </c>
      <c r="D1194" t="s">
        <v>10</v>
      </c>
      <c r="E1194" t="s">
        <v>13</v>
      </c>
      <c r="F1194" t="s">
        <v>33</v>
      </c>
      <c r="G1194" s="2">
        <v>105236</v>
      </c>
      <c r="H1194" s="2">
        <v>133302</v>
      </c>
      <c r="I1194" s="2">
        <v>7</v>
      </c>
    </row>
    <row r="1195" spans="1:9" x14ac:dyDescent="0.25">
      <c r="A1195">
        <v>2018</v>
      </c>
      <c r="B1195" t="s">
        <v>43</v>
      </c>
      <c r="C1195" t="s">
        <v>9</v>
      </c>
      <c r="D1195" t="s">
        <v>10</v>
      </c>
      <c r="E1195" t="s">
        <v>13</v>
      </c>
      <c r="F1195" t="s">
        <v>33</v>
      </c>
      <c r="G1195" s="2">
        <v>20142</v>
      </c>
      <c r="H1195" s="2">
        <v>25129</v>
      </c>
      <c r="I1195" s="2">
        <v>2</v>
      </c>
    </row>
    <row r="1196" spans="1:9" x14ac:dyDescent="0.25">
      <c r="A1196">
        <v>2018</v>
      </c>
      <c r="B1196" t="s">
        <v>52</v>
      </c>
      <c r="C1196" t="s">
        <v>9</v>
      </c>
      <c r="D1196" t="s">
        <v>10</v>
      </c>
      <c r="E1196" t="s">
        <v>13</v>
      </c>
      <c r="F1196" t="s">
        <v>33</v>
      </c>
      <c r="G1196" s="2">
        <v>94432</v>
      </c>
      <c r="H1196" s="2">
        <v>111053</v>
      </c>
      <c r="I1196" s="2">
        <v>7</v>
      </c>
    </row>
    <row r="1197" spans="1:9" x14ac:dyDescent="0.25">
      <c r="A1197">
        <v>2019</v>
      </c>
      <c r="B1197" t="s">
        <v>53</v>
      </c>
      <c r="C1197" t="s">
        <v>18</v>
      </c>
      <c r="D1197" t="s">
        <v>18</v>
      </c>
      <c r="E1197" t="s">
        <v>13</v>
      </c>
      <c r="F1197" t="s">
        <v>19</v>
      </c>
      <c r="G1197" s="2">
        <v>10831</v>
      </c>
      <c r="H1197" s="2">
        <v>13764</v>
      </c>
      <c r="I1197" s="2">
        <v>7</v>
      </c>
    </row>
    <row r="1198" spans="1:9" x14ac:dyDescent="0.25">
      <c r="A1198">
        <v>2019</v>
      </c>
      <c r="B1198" t="s">
        <v>16</v>
      </c>
      <c r="C1198" t="s">
        <v>9</v>
      </c>
      <c r="D1198" t="s">
        <v>39</v>
      </c>
      <c r="E1198" t="s">
        <v>26</v>
      </c>
      <c r="F1198" t="s">
        <v>31</v>
      </c>
      <c r="G1198" s="2">
        <v>3038</v>
      </c>
      <c r="H1198" s="2">
        <v>16185</v>
      </c>
      <c r="I1198" s="2">
        <v>5</v>
      </c>
    </row>
    <row r="1199" spans="1:9" x14ac:dyDescent="0.25">
      <c r="A1199">
        <v>2018</v>
      </c>
      <c r="B1199" t="s">
        <v>50</v>
      </c>
      <c r="C1199" t="s">
        <v>18</v>
      </c>
      <c r="D1199" t="s">
        <v>18</v>
      </c>
      <c r="E1199" t="s">
        <v>22</v>
      </c>
      <c r="F1199" t="s">
        <v>32</v>
      </c>
      <c r="G1199" s="2">
        <v>12092</v>
      </c>
      <c r="H1199" s="2">
        <v>15047</v>
      </c>
      <c r="I1199" s="2">
        <v>2</v>
      </c>
    </row>
    <row r="1200" spans="1:9" x14ac:dyDescent="0.25">
      <c r="A1200">
        <v>2019</v>
      </c>
      <c r="B1200" t="s">
        <v>16</v>
      </c>
      <c r="C1200" t="s">
        <v>20</v>
      </c>
      <c r="D1200" t="s">
        <v>21</v>
      </c>
      <c r="E1200" t="s">
        <v>22</v>
      </c>
      <c r="F1200" t="s">
        <v>38</v>
      </c>
      <c r="G1200" s="2">
        <v>112097</v>
      </c>
      <c r="H1200" s="2">
        <v>142942</v>
      </c>
      <c r="I1200" s="2">
        <v>5</v>
      </c>
    </row>
    <row r="1201" spans="1:9" x14ac:dyDescent="0.25">
      <c r="A1201">
        <v>2019</v>
      </c>
      <c r="B1201" t="s">
        <v>16</v>
      </c>
      <c r="C1201" t="s">
        <v>18</v>
      </c>
      <c r="D1201" t="s">
        <v>25</v>
      </c>
      <c r="E1201" t="s">
        <v>13</v>
      </c>
      <c r="F1201" t="s">
        <v>17</v>
      </c>
      <c r="G1201" s="2">
        <v>27888</v>
      </c>
      <c r="H1201" s="2">
        <v>33464</v>
      </c>
      <c r="I1201" s="2">
        <v>3</v>
      </c>
    </row>
    <row r="1202" spans="1:9" x14ac:dyDescent="0.25">
      <c r="A1202">
        <v>2019</v>
      </c>
      <c r="B1202" t="s">
        <v>51</v>
      </c>
      <c r="C1202" t="s">
        <v>29</v>
      </c>
      <c r="D1202" t="s">
        <v>30</v>
      </c>
      <c r="E1202" t="s">
        <v>13</v>
      </c>
      <c r="F1202" t="s">
        <v>33</v>
      </c>
      <c r="G1202" s="2">
        <v>55469</v>
      </c>
      <c r="H1202" s="2">
        <v>68732</v>
      </c>
      <c r="I1202" s="2">
        <v>4</v>
      </c>
    </row>
    <row r="1203" spans="1:9" x14ac:dyDescent="0.25">
      <c r="A1203">
        <v>2018</v>
      </c>
      <c r="B1203" t="s">
        <v>46</v>
      </c>
      <c r="C1203" t="s">
        <v>9</v>
      </c>
      <c r="D1203" t="s">
        <v>10</v>
      </c>
      <c r="E1203" t="s">
        <v>26</v>
      </c>
      <c r="F1203" t="s">
        <v>27</v>
      </c>
      <c r="G1203" s="2">
        <v>2854</v>
      </c>
      <c r="H1203" s="2">
        <v>27562</v>
      </c>
      <c r="I1203" s="2">
        <v>3</v>
      </c>
    </row>
    <row r="1204" spans="1:9" x14ac:dyDescent="0.25">
      <c r="A1204">
        <v>2019</v>
      </c>
      <c r="B1204" t="s">
        <v>49</v>
      </c>
      <c r="C1204" t="s">
        <v>18</v>
      </c>
      <c r="D1204" t="s">
        <v>25</v>
      </c>
      <c r="E1204" t="s">
        <v>13</v>
      </c>
      <c r="F1204" t="s">
        <v>19</v>
      </c>
      <c r="G1204" s="2">
        <v>3644</v>
      </c>
      <c r="H1204" s="2">
        <v>4385</v>
      </c>
      <c r="I1204" s="2">
        <v>3</v>
      </c>
    </row>
    <row r="1205" spans="1:9" x14ac:dyDescent="0.25">
      <c r="A1205">
        <v>2018</v>
      </c>
      <c r="B1205" t="s">
        <v>53</v>
      </c>
      <c r="C1205" t="s">
        <v>18</v>
      </c>
      <c r="D1205" t="s">
        <v>24</v>
      </c>
      <c r="E1205" t="s">
        <v>13</v>
      </c>
      <c r="F1205" t="s">
        <v>17</v>
      </c>
      <c r="G1205" s="2">
        <v>49728</v>
      </c>
      <c r="H1205" s="2">
        <v>60000</v>
      </c>
      <c r="I1205" s="2">
        <v>5</v>
      </c>
    </row>
    <row r="1206" spans="1:9" x14ac:dyDescent="0.25">
      <c r="A1206">
        <v>2018</v>
      </c>
      <c r="B1206" t="s">
        <v>52</v>
      </c>
      <c r="C1206" t="s">
        <v>9</v>
      </c>
      <c r="D1206" t="s">
        <v>10</v>
      </c>
      <c r="E1206" t="s">
        <v>11</v>
      </c>
      <c r="F1206" t="s">
        <v>59</v>
      </c>
      <c r="G1206" s="2">
        <v>5898</v>
      </c>
      <c r="H1206" s="2">
        <v>9565</v>
      </c>
      <c r="I1206" s="2">
        <v>12</v>
      </c>
    </row>
    <row r="1207" spans="1:9" x14ac:dyDescent="0.25">
      <c r="A1207">
        <v>2019</v>
      </c>
      <c r="B1207" t="s">
        <v>50</v>
      </c>
      <c r="C1207" t="s">
        <v>29</v>
      </c>
      <c r="D1207" t="s">
        <v>36</v>
      </c>
      <c r="E1207" t="s">
        <v>13</v>
      </c>
      <c r="F1207" t="s">
        <v>19</v>
      </c>
      <c r="G1207" s="2">
        <v>1378</v>
      </c>
      <c r="H1207" s="2">
        <v>1603</v>
      </c>
      <c r="I1207" s="2">
        <v>2</v>
      </c>
    </row>
    <row r="1208" spans="1:9" x14ac:dyDescent="0.25">
      <c r="A1208">
        <v>2019</v>
      </c>
      <c r="B1208" t="s">
        <v>43</v>
      </c>
      <c r="C1208" t="s">
        <v>20</v>
      </c>
      <c r="D1208" t="s">
        <v>21</v>
      </c>
      <c r="E1208" t="s">
        <v>11</v>
      </c>
      <c r="F1208" t="s">
        <v>59</v>
      </c>
      <c r="G1208" s="2">
        <v>5444</v>
      </c>
      <c r="H1208" s="2">
        <v>7986</v>
      </c>
      <c r="I1208" s="2">
        <v>10</v>
      </c>
    </row>
    <row r="1209" spans="1:9" x14ac:dyDescent="0.25">
      <c r="A1209">
        <v>2018</v>
      </c>
      <c r="B1209" t="s">
        <v>43</v>
      </c>
      <c r="C1209" t="s">
        <v>18</v>
      </c>
      <c r="D1209" t="s">
        <v>18</v>
      </c>
      <c r="E1209" t="s">
        <v>22</v>
      </c>
      <c r="F1209" t="s">
        <v>32</v>
      </c>
      <c r="G1209" s="2">
        <v>60658</v>
      </c>
      <c r="H1209" s="2">
        <v>79225</v>
      </c>
      <c r="I1209" s="2">
        <v>4</v>
      </c>
    </row>
    <row r="1210" spans="1:9" x14ac:dyDescent="0.25">
      <c r="A1210">
        <v>2019</v>
      </c>
      <c r="B1210" t="s">
        <v>51</v>
      </c>
      <c r="C1210" t="s">
        <v>29</v>
      </c>
      <c r="D1210" t="s">
        <v>34</v>
      </c>
      <c r="E1210" t="s">
        <v>26</v>
      </c>
      <c r="F1210" t="s">
        <v>31</v>
      </c>
      <c r="G1210" s="2">
        <v>1185</v>
      </c>
      <c r="H1210" s="2">
        <v>6570</v>
      </c>
      <c r="I1210" s="2">
        <v>3</v>
      </c>
    </row>
    <row r="1211" spans="1:9" x14ac:dyDescent="0.25">
      <c r="A1211">
        <v>2019</v>
      </c>
      <c r="B1211" t="s">
        <v>49</v>
      </c>
      <c r="C1211" t="s">
        <v>9</v>
      </c>
      <c r="D1211" t="s">
        <v>10</v>
      </c>
      <c r="E1211" t="s">
        <v>11</v>
      </c>
      <c r="F1211" t="s">
        <v>28</v>
      </c>
      <c r="G1211" s="2">
        <v>1365</v>
      </c>
      <c r="H1211" s="2">
        <v>2428</v>
      </c>
      <c r="I1211" s="2">
        <v>5</v>
      </c>
    </row>
    <row r="1212" spans="1:9" x14ac:dyDescent="0.25">
      <c r="A1212">
        <v>2018</v>
      </c>
      <c r="B1212" t="s">
        <v>46</v>
      </c>
      <c r="C1212" t="s">
        <v>29</v>
      </c>
      <c r="D1212" t="s">
        <v>36</v>
      </c>
      <c r="E1212" t="s">
        <v>22</v>
      </c>
      <c r="F1212" t="s">
        <v>32</v>
      </c>
      <c r="G1212" s="2">
        <v>24941</v>
      </c>
      <c r="H1212" s="2">
        <v>31690</v>
      </c>
      <c r="I1212" s="2">
        <v>3</v>
      </c>
    </row>
    <row r="1213" spans="1:9" x14ac:dyDescent="0.25">
      <c r="A1213">
        <v>2019</v>
      </c>
      <c r="B1213" t="s">
        <v>48</v>
      </c>
      <c r="C1213" t="s">
        <v>18</v>
      </c>
      <c r="D1213" t="s">
        <v>24</v>
      </c>
      <c r="E1213" t="s">
        <v>22</v>
      </c>
      <c r="F1213" t="s">
        <v>32</v>
      </c>
      <c r="G1213" s="2">
        <v>34745</v>
      </c>
      <c r="H1213" s="2">
        <v>45837</v>
      </c>
      <c r="I1213" s="2">
        <v>4</v>
      </c>
    </row>
    <row r="1214" spans="1:9" x14ac:dyDescent="0.25">
      <c r="A1214">
        <v>2019</v>
      </c>
      <c r="B1214" t="s">
        <v>16</v>
      </c>
      <c r="C1214" t="s">
        <v>20</v>
      </c>
      <c r="D1214" t="s">
        <v>37</v>
      </c>
      <c r="E1214" t="s">
        <v>22</v>
      </c>
      <c r="F1214" t="s">
        <v>32</v>
      </c>
      <c r="G1214" s="2">
        <v>37340</v>
      </c>
      <c r="H1214" s="2">
        <v>49069</v>
      </c>
      <c r="I1214" s="2">
        <v>5</v>
      </c>
    </row>
    <row r="1215" spans="1:9" x14ac:dyDescent="0.25">
      <c r="A1215">
        <v>2019</v>
      </c>
      <c r="B1215" t="s">
        <v>47</v>
      </c>
      <c r="C1215" t="s">
        <v>18</v>
      </c>
      <c r="D1215" t="s">
        <v>24</v>
      </c>
      <c r="E1215" t="s">
        <v>26</v>
      </c>
      <c r="F1215" t="s">
        <v>40</v>
      </c>
      <c r="G1215" s="2">
        <v>167</v>
      </c>
      <c r="H1215" s="2">
        <v>860</v>
      </c>
      <c r="I1215" s="2">
        <v>2</v>
      </c>
    </row>
    <row r="1216" spans="1:9" x14ac:dyDescent="0.25">
      <c r="A1216">
        <v>2018</v>
      </c>
      <c r="B1216" t="s">
        <v>53</v>
      </c>
      <c r="C1216" t="s">
        <v>9</v>
      </c>
      <c r="D1216" t="s">
        <v>10</v>
      </c>
      <c r="E1216" t="s">
        <v>13</v>
      </c>
      <c r="F1216" t="s">
        <v>19</v>
      </c>
      <c r="G1216" s="2">
        <v>5483</v>
      </c>
      <c r="H1216" s="2">
        <v>6675</v>
      </c>
      <c r="I1216" s="2">
        <v>5</v>
      </c>
    </row>
    <row r="1217" spans="1:9" x14ac:dyDescent="0.25">
      <c r="A1217">
        <v>2019</v>
      </c>
      <c r="B1217" t="s">
        <v>52</v>
      </c>
      <c r="C1217" t="s">
        <v>18</v>
      </c>
      <c r="D1217" t="s">
        <v>18</v>
      </c>
      <c r="E1217" t="s">
        <v>11</v>
      </c>
      <c r="F1217" t="s">
        <v>28</v>
      </c>
      <c r="G1217" s="2">
        <v>10110</v>
      </c>
      <c r="H1217" s="2">
        <v>15516</v>
      </c>
      <c r="I1217" s="2">
        <v>20</v>
      </c>
    </row>
    <row r="1218" spans="1:9" x14ac:dyDescent="0.25">
      <c r="A1218">
        <v>2018</v>
      </c>
      <c r="B1218" t="s">
        <v>53</v>
      </c>
      <c r="C1218" t="s">
        <v>18</v>
      </c>
      <c r="D1218" t="s">
        <v>24</v>
      </c>
      <c r="E1218" t="s">
        <v>11</v>
      </c>
      <c r="F1218" t="s">
        <v>59</v>
      </c>
      <c r="G1218" s="2">
        <v>2516</v>
      </c>
      <c r="H1218" s="2">
        <v>4048</v>
      </c>
      <c r="I1218" s="2">
        <v>5</v>
      </c>
    </row>
    <row r="1219" spans="1:9" x14ac:dyDescent="0.25">
      <c r="A1219">
        <v>2019</v>
      </c>
      <c r="B1219" t="s">
        <v>44</v>
      </c>
      <c r="C1219" t="s">
        <v>9</v>
      </c>
      <c r="D1219" t="s">
        <v>10</v>
      </c>
      <c r="E1219" t="s">
        <v>13</v>
      </c>
      <c r="F1219" t="s">
        <v>19</v>
      </c>
      <c r="G1219" s="2">
        <v>4272</v>
      </c>
      <c r="H1219" s="2">
        <v>5422</v>
      </c>
      <c r="I1219" s="2">
        <v>4</v>
      </c>
    </row>
    <row r="1220" spans="1:9" x14ac:dyDescent="0.25">
      <c r="A1220">
        <v>2019</v>
      </c>
      <c r="B1220" t="s">
        <v>45</v>
      </c>
      <c r="C1220" t="s">
        <v>18</v>
      </c>
      <c r="D1220" t="s">
        <v>25</v>
      </c>
      <c r="E1220" t="s">
        <v>13</v>
      </c>
      <c r="F1220" t="s">
        <v>14</v>
      </c>
      <c r="G1220" s="2">
        <v>170614</v>
      </c>
      <c r="H1220" s="2">
        <v>192814</v>
      </c>
      <c r="I1220" s="2">
        <v>7</v>
      </c>
    </row>
    <row r="1221" spans="1:9" x14ac:dyDescent="0.25">
      <c r="A1221">
        <v>2019</v>
      </c>
      <c r="B1221" t="s">
        <v>47</v>
      </c>
      <c r="C1221" t="s">
        <v>18</v>
      </c>
      <c r="D1221" t="s">
        <v>24</v>
      </c>
      <c r="E1221" t="s">
        <v>22</v>
      </c>
      <c r="F1221" t="s">
        <v>38</v>
      </c>
      <c r="G1221" s="2">
        <v>48952</v>
      </c>
      <c r="H1221" s="2">
        <v>63889</v>
      </c>
      <c r="I1221" s="2">
        <v>2</v>
      </c>
    </row>
    <row r="1222" spans="1:9" x14ac:dyDescent="0.25">
      <c r="A1222">
        <v>2018</v>
      </c>
      <c r="B1222" t="s">
        <v>48</v>
      </c>
      <c r="C1222" t="s">
        <v>18</v>
      </c>
      <c r="D1222" t="s">
        <v>25</v>
      </c>
      <c r="E1222" t="s">
        <v>11</v>
      </c>
      <c r="F1222" t="s">
        <v>41</v>
      </c>
      <c r="G1222" s="2">
        <v>2334</v>
      </c>
      <c r="H1222" s="2">
        <v>3599</v>
      </c>
      <c r="I1222" s="2">
        <v>5</v>
      </c>
    </row>
    <row r="1223" spans="1:9" x14ac:dyDescent="0.25">
      <c r="A1223">
        <v>2019</v>
      </c>
      <c r="B1223" t="s">
        <v>53</v>
      </c>
      <c r="C1223" t="s">
        <v>20</v>
      </c>
      <c r="D1223" t="s">
        <v>21</v>
      </c>
      <c r="E1223" t="s">
        <v>26</v>
      </c>
      <c r="F1223" t="s">
        <v>31</v>
      </c>
      <c r="G1223" s="2">
        <v>1552</v>
      </c>
      <c r="H1223" s="2">
        <v>7541</v>
      </c>
      <c r="I1223" s="2">
        <v>3</v>
      </c>
    </row>
    <row r="1224" spans="1:9" x14ac:dyDescent="0.25">
      <c r="A1224">
        <v>2019</v>
      </c>
      <c r="B1224" t="s">
        <v>53</v>
      </c>
      <c r="C1224" t="s">
        <v>29</v>
      </c>
      <c r="D1224" t="s">
        <v>34</v>
      </c>
      <c r="E1224" t="s">
        <v>11</v>
      </c>
      <c r="F1224" t="s">
        <v>59</v>
      </c>
      <c r="G1224" s="2">
        <v>5512</v>
      </c>
      <c r="H1224" s="2">
        <v>9093</v>
      </c>
      <c r="I1224" s="2">
        <v>15</v>
      </c>
    </row>
    <row r="1225" spans="1:9" x14ac:dyDescent="0.25">
      <c r="A1225">
        <v>2018</v>
      </c>
      <c r="B1225" t="s">
        <v>44</v>
      </c>
      <c r="C1225" t="s">
        <v>18</v>
      </c>
      <c r="D1225" t="s">
        <v>18</v>
      </c>
      <c r="E1225" t="s">
        <v>22</v>
      </c>
      <c r="F1225" t="s">
        <v>23</v>
      </c>
      <c r="G1225" s="2">
        <v>55227</v>
      </c>
      <c r="H1225" s="2">
        <v>71775</v>
      </c>
      <c r="I1225" s="2">
        <v>4</v>
      </c>
    </row>
    <row r="1226" spans="1:9" x14ac:dyDescent="0.25">
      <c r="A1226">
        <v>2018</v>
      </c>
      <c r="B1226" t="s">
        <v>53</v>
      </c>
      <c r="C1226" t="s">
        <v>9</v>
      </c>
      <c r="D1226" t="s">
        <v>39</v>
      </c>
      <c r="E1226" t="s">
        <v>22</v>
      </c>
      <c r="F1226" t="s">
        <v>38</v>
      </c>
      <c r="G1226" s="2">
        <v>21614</v>
      </c>
      <c r="H1226" s="2">
        <v>26949</v>
      </c>
      <c r="I1226" s="2">
        <v>1</v>
      </c>
    </row>
    <row r="1227" spans="1:9" x14ac:dyDescent="0.25">
      <c r="A1227">
        <v>2018</v>
      </c>
      <c r="B1227" t="s">
        <v>46</v>
      </c>
      <c r="C1227" t="s">
        <v>9</v>
      </c>
      <c r="D1227" t="s">
        <v>10</v>
      </c>
      <c r="E1227" t="s">
        <v>22</v>
      </c>
      <c r="F1227" t="s">
        <v>32</v>
      </c>
      <c r="G1227" s="2">
        <v>10889</v>
      </c>
      <c r="H1227" s="2">
        <v>13242</v>
      </c>
      <c r="I1227" s="2">
        <v>2</v>
      </c>
    </row>
    <row r="1228" spans="1:9" x14ac:dyDescent="0.25">
      <c r="A1228">
        <v>2019</v>
      </c>
      <c r="B1228" t="s">
        <v>46</v>
      </c>
      <c r="C1228" t="s">
        <v>29</v>
      </c>
      <c r="D1228" t="s">
        <v>30</v>
      </c>
      <c r="E1228" t="s">
        <v>13</v>
      </c>
      <c r="F1228" t="s">
        <v>33</v>
      </c>
      <c r="G1228" s="2">
        <v>43903</v>
      </c>
      <c r="H1228" s="2">
        <v>60814</v>
      </c>
      <c r="I1228" s="2">
        <v>5</v>
      </c>
    </row>
    <row r="1229" spans="1:9" x14ac:dyDescent="0.25">
      <c r="A1229">
        <v>2018</v>
      </c>
      <c r="B1229" t="s">
        <v>45</v>
      </c>
      <c r="C1229" t="s">
        <v>18</v>
      </c>
      <c r="D1229" t="s">
        <v>18</v>
      </c>
      <c r="E1229" t="s">
        <v>13</v>
      </c>
      <c r="F1229" t="s">
        <v>33</v>
      </c>
      <c r="G1229" s="2">
        <v>29177</v>
      </c>
      <c r="H1229" s="2">
        <v>32924</v>
      </c>
      <c r="I1229" s="2">
        <v>2</v>
      </c>
    </row>
    <row r="1230" spans="1:9" x14ac:dyDescent="0.25">
      <c r="A1230">
        <v>2019</v>
      </c>
      <c r="B1230" t="s">
        <v>49</v>
      </c>
      <c r="C1230" t="s">
        <v>20</v>
      </c>
      <c r="D1230" t="s">
        <v>21</v>
      </c>
      <c r="E1230" t="s">
        <v>11</v>
      </c>
      <c r="F1230" t="s">
        <v>59</v>
      </c>
      <c r="G1230" s="2">
        <v>2491</v>
      </c>
      <c r="H1230" s="2">
        <v>3909</v>
      </c>
      <c r="I1230" s="2">
        <v>7</v>
      </c>
    </row>
    <row r="1231" spans="1:9" x14ac:dyDescent="0.25">
      <c r="A1231">
        <v>2019</v>
      </c>
      <c r="B1231" t="s">
        <v>48</v>
      </c>
      <c r="C1231" t="s">
        <v>29</v>
      </c>
      <c r="D1231" t="s">
        <v>36</v>
      </c>
      <c r="E1231" t="s">
        <v>11</v>
      </c>
      <c r="F1231" t="s">
        <v>28</v>
      </c>
      <c r="G1231" s="2">
        <v>3605</v>
      </c>
      <c r="H1231" s="2">
        <v>5775</v>
      </c>
      <c r="I1231" s="2">
        <v>8</v>
      </c>
    </row>
    <row r="1232" spans="1:9" x14ac:dyDescent="0.25">
      <c r="A1232">
        <v>2019</v>
      </c>
      <c r="B1232" t="s">
        <v>53</v>
      </c>
      <c r="C1232" t="s">
        <v>18</v>
      </c>
      <c r="D1232" t="s">
        <v>25</v>
      </c>
      <c r="E1232" t="s">
        <v>22</v>
      </c>
      <c r="F1232" t="s">
        <v>23</v>
      </c>
      <c r="G1232" s="2">
        <v>39165</v>
      </c>
      <c r="H1232" s="2">
        <v>51588</v>
      </c>
      <c r="I1232" s="2">
        <v>2</v>
      </c>
    </row>
    <row r="1233" spans="1:9" x14ac:dyDescent="0.25">
      <c r="A1233">
        <v>2018</v>
      </c>
      <c r="B1233" t="s">
        <v>44</v>
      </c>
      <c r="C1233" t="s">
        <v>9</v>
      </c>
      <c r="D1233" t="s">
        <v>12</v>
      </c>
      <c r="E1233" t="s">
        <v>13</v>
      </c>
      <c r="F1233" t="s">
        <v>14</v>
      </c>
      <c r="G1233" s="2">
        <v>59644</v>
      </c>
      <c r="H1233" s="2">
        <v>70440</v>
      </c>
      <c r="I1233" s="2">
        <v>3</v>
      </c>
    </row>
    <row r="1234" spans="1:9" x14ac:dyDescent="0.25">
      <c r="A1234">
        <v>2019</v>
      </c>
      <c r="B1234" t="s">
        <v>47</v>
      </c>
      <c r="C1234" t="s">
        <v>9</v>
      </c>
      <c r="D1234" t="s">
        <v>12</v>
      </c>
      <c r="E1234" t="s">
        <v>22</v>
      </c>
      <c r="F1234" t="s">
        <v>32</v>
      </c>
      <c r="G1234" s="2">
        <v>23830</v>
      </c>
      <c r="H1234" s="2">
        <v>30785</v>
      </c>
      <c r="I1234" s="2">
        <v>2</v>
      </c>
    </row>
    <row r="1235" spans="1:9" x14ac:dyDescent="0.25">
      <c r="A1235">
        <v>2018</v>
      </c>
      <c r="B1235" t="s">
        <v>52</v>
      </c>
      <c r="C1235" t="s">
        <v>9</v>
      </c>
      <c r="D1235" t="s">
        <v>10</v>
      </c>
      <c r="E1235" t="s">
        <v>22</v>
      </c>
      <c r="F1235" t="s">
        <v>32</v>
      </c>
      <c r="G1235" s="2">
        <v>16869</v>
      </c>
      <c r="H1235" s="2">
        <v>20146</v>
      </c>
      <c r="I1235" s="2">
        <v>3</v>
      </c>
    </row>
    <row r="1236" spans="1:9" x14ac:dyDescent="0.25">
      <c r="A1236">
        <v>2019</v>
      </c>
      <c r="B1236" t="s">
        <v>16</v>
      </c>
      <c r="C1236" t="s">
        <v>20</v>
      </c>
      <c r="D1236" t="s">
        <v>21</v>
      </c>
      <c r="E1236" t="s">
        <v>22</v>
      </c>
      <c r="F1236" t="s">
        <v>23</v>
      </c>
      <c r="G1236" s="2">
        <v>67585</v>
      </c>
      <c r="H1236" s="2">
        <v>82365</v>
      </c>
      <c r="I1236" s="2">
        <v>4</v>
      </c>
    </row>
    <row r="1237" spans="1:9" x14ac:dyDescent="0.25">
      <c r="A1237">
        <v>2019</v>
      </c>
      <c r="B1237" t="s">
        <v>50</v>
      </c>
      <c r="C1237" t="s">
        <v>20</v>
      </c>
      <c r="D1237" t="s">
        <v>21</v>
      </c>
      <c r="E1237" t="s">
        <v>13</v>
      </c>
      <c r="F1237" t="s">
        <v>17</v>
      </c>
      <c r="G1237" s="2">
        <v>20805</v>
      </c>
      <c r="H1237" s="2">
        <v>23311</v>
      </c>
      <c r="I1237" s="2">
        <v>3</v>
      </c>
    </row>
    <row r="1238" spans="1:9" x14ac:dyDescent="0.25">
      <c r="A1238">
        <v>2018</v>
      </c>
      <c r="B1238" t="s">
        <v>16</v>
      </c>
      <c r="C1238" t="s">
        <v>29</v>
      </c>
      <c r="D1238" t="s">
        <v>36</v>
      </c>
      <c r="E1238" t="s">
        <v>22</v>
      </c>
      <c r="F1238" t="s">
        <v>32</v>
      </c>
      <c r="G1238" s="2">
        <v>21510</v>
      </c>
      <c r="H1238" s="2">
        <v>28615</v>
      </c>
      <c r="I1238" s="2">
        <v>2</v>
      </c>
    </row>
    <row r="1239" spans="1:9" x14ac:dyDescent="0.25">
      <c r="A1239">
        <v>2018</v>
      </c>
      <c r="B1239" t="s">
        <v>48</v>
      </c>
      <c r="C1239" t="s">
        <v>18</v>
      </c>
      <c r="D1239" t="s">
        <v>24</v>
      </c>
      <c r="E1239" t="s">
        <v>13</v>
      </c>
      <c r="F1239" t="s">
        <v>17</v>
      </c>
      <c r="G1239" s="2">
        <v>12569</v>
      </c>
      <c r="H1239" s="2">
        <v>16810</v>
      </c>
      <c r="I1239" s="2">
        <v>3</v>
      </c>
    </row>
    <row r="1240" spans="1:9" x14ac:dyDescent="0.25">
      <c r="A1240">
        <v>2018</v>
      </c>
      <c r="B1240" t="s">
        <v>45</v>
      </c>
      <c r="C1240" t="s">
        <v>9</v>
      </c>
      <c r="D1240" t="s">
        <v>12</v>
      </c>
      <c r="E1240" t="s">
        <v>11</v>
      </c>
      <c r="F1240" t="s">
        <v>15</v>
      </c>
      <c r="G1240" s="2">
        <v>700</v>
      </c>
      <c r="H1240" s="2">
        <v>1248</v>
      </c>
      <c r="I1240" s="2">
        <v>4</v>
      </c>
    </row>
    <row r="1241" spans="1:9" x14ac:dyDescent="0.25">
      <c r="A1241">
        <v>2019</v>
      </c>
      <c r="B1241" t="s">
        <v>44</v>
      </c>
      <c r="C1241" t="s">
        <v>18</v>
      </c>
      <c r="D1241" t="s">
        <v>25</v>
      </c>
      <c r="E1241" t="s">
        <v>13</v>
      </c>
      <c r="F1241" t="s">
        <v>33</v>
      </c>
      <c r="G1241" s="2">
        <v>20786</v>
      </c>
      <c r="H1241" s="2">
        <v>25888</v>
      </c>
      <c r="I1241" s="2">
        <v>2</v>
      </c>
    </row>
    <row r="1242" spans="1:9" x14ac:dyDescent="0.25">
      <c r="A1242">
        <v>2019</v>
      </c>
      <c r="B1242" t="s">
        <v>44</v>
      </c>
      <c r="C1242" t="s">
        <v>18</v>
      </c>
      <c r="D1242" t="s">
        <v>18</v>
      </c>
      <c r="E1242" t="s">
        <v>22</v>
      </c>
      <c r="F1242" t="s">
        <v>32</v>
      </c>
      <c r="G1242" s="2">
        <v>23097</v>
      </c>
      <c r="H1242" s="2">
        <v>30297</v>
      </c>
      <c r="I1242" s="2">
        <v>3</v>
      </c>
    </row>
    <row r="1243" spans="1:9" x14ac:dyDescent="0.25">
      <c r="A1243">
        <v>2018</v>
      </c>
      <c r="B1243" t="s">
        <v>49</v>
      </c>
      <c r="C1243" t="s">
        <v>18</v>
      </c>
      <c r="D1243" t="s">
        <v>24</v>
      </c>
      <c r="E1243" t="s">
        <v>11</v>
      </c>
      <c r="F1243" t="s">
        <v>41</v>
      </c>
      <c r="G1243" s="2">
        <v>4863</v>
      </c>
      <c r="H1243" s="2">
        <v>7460</v>
      </c>
      <c r="I1243" s="2">
        <v>8</v>
      </c>
    </row>
    <row r="1244" spans="1:9" x14ac:dyDescent="0.25">
      <c r="A1244">
        <v>2018</v>
      </c>
      <c r="B1244" t="s">
        <v>53</v>
      </c>
      <c r="C1244" t="s">
        <v>18</v>
      </c>
      <c r="D1244" t="s">
        <v>18</v>
      </c>
      <c r="E1244" t="s">
        <v>26</v>
      </c>
      <c r="F1244" t="s">
        <v>40</v>
      </c>
      <c r="G1244" s="2">
        <v>693</v>
      </c>
      <c r="H1244" s="2">
        <v>4212</v>
      </c>
      <c r="I1244" s="2">
        <v>4</v>
      </c>
    </row>
    <row r="1245" spans="1:9" x14ac:dyDescent="0.25">
      <c r="A1245">
        <v>2019</v>
      </c>
      <c r="B1245" t="s">
        <v>16</v>
      </c>
      <c r="C1245" t="s">
        <v>18</v>
      </c>
      <c r="D1245" t="s">
        <v>18</v>
      </c>
      <c r="E1245" t="s">
        <v>13</v>
      </c>
      <c r="F1245" t="s">
        <v>33</v>
      </c>
      <c r="G1245" s="2">
        <v>68300</v>
      </c>
      <c r="H1245" s="2">
        <v>76744</v>
      </c>
      <c r="I1245" s="2">
        <v>4</v>
      </c>
    </row>
    <row r="1246" spans="1:9" x14ac:dyDescent="0.25">
      <c r="A1246">
        <v>2018</v>
      </c>
      <c r="B1246" t="s">
        <v>53</v>
      </c>
      <c r="C1246" t="s">
        <v>9</v>
      </c>
      <c r="D1246" t="s">
        <v>39</v>
      </c>
      <c r="E1246" t="s">
        <v>11</v>
      </c>
      <c r="F1246" t="s">
        <v>28</v>
      </c>
      <c r="G1246" s="2">
        <v>4191</v>
      </c>
      <c r="H1246" s="2">
        <v>7470</v>
      </c>
      <c r="I1246" s="2">
        <v>11</v>
      </c>
    </row>
    <row r="1247" spans="1:9" x14ac:dyDescent="0.25">
      <c r="A1247">
        <v>2019</v>
      </c>
      <c r="B1247" t="s">
        <v>46</v>
      </c>
      <c r="C1247" t="s">
        <v>29</v>
      </c>
      <c r="D1247" t="s">
        <v>34</v>
      </c>
      <c r="E1247" t="s">
        <v>13</v>
      </c>
      <c r="F1247" t="s">
        <v>33</v>
      </c>
      <c r="G1247" s="2">
        <v>36646</v>
      </c>
      <c r="H1247" s="2">
        <v>47775</v>
      </c>
      <c r="I1247" s="2">
        <v>3</v>
      </c>
    </row>
    <row r="1248" spans="1:9" x14ac:dyDescent="0.25">
      <c r="A1248">
        <v>2019</v>
      </c>
      <c r="B1248" t="s">
        <v>50</v>
      </c>
      <c r="C1248" t="s">
        <v>29</v>
      </c>
      <c r="D1248" t="s">
        <v>34</v>
      </c>
      <c r="E1248" t="s">
        <v>13</v>
      </c>
      <c r="F1248" t="s">
        <v>17</v>
      </c>
      <c r="G1248" s="2">
        <v>21111</v>
      </c>
      <c r="H1248" s="2">
        <v>26215</v>
      </c>
      <c r="I1248" s="2">
        <v>4</v>
      </c>
    </row>
    <row r="1249" spans="1:9" x14ac:dyDescent="0.25">
      <c r="A1249">
        <v>2018</v>
      </c>
      <c r="B1249" t="s">
        <v>44</v>
      </c>
      <c r="C1249" t="s">
        <v>18</v>
      </c>
      <c r="D1249" t="s">
        <v>25</v>
      </c>
      <c r="E1249" t="s">
        <v>26</v>
      </c>
      <c r="F1249" t="s">
        <v>27</v>
      </c>
      <c r="G1249" s="2">
        <v>5146</v>
      </c>
      <c r="H1249" s="2">
        <v>30615</v>
      </c>
      <c r="I1249" s="2">
        <v>3</v>
      </c>
    </row>
    <row r="1250" spans="1:9" x14ac:dyDescent="0.25">
      <c r="A1250">
        <v>2018</v>
      </c>
      <c r="B1250" t="s">
        <v>52</v>
      </c>
      <c r="C1250" t="s">
        <v>18</v>
      </c>
      <c r="D1250" t="s">
        <v>25</v>
      </c>
      <c r="E1250" t="s">
        <v>26</v>
      </c>
      <c r="F1250" t="s">
        <v>40</v>
      </c>
      <c r="G1250" s="2">
        <v>1017</v>
      </c>
      <c r="H1250" s="2">
        <v>5554</v>
      </c>
      <c r="I1250" s="2">
        <v>6</v>
      </c>
    </row>
    <row r="1251" spans="1:9" x14ac:dyDescent="0.25">
      <c r="A1251">
        <v>2019</v>
      </c>
      <c r="B1251" t="s">
        <v>53</v>
      </c>
      <c r="C1251" t="s">
        <v>9</v>
      </c>
      <c r="D1251" t="s">
        <v>39</v>
      </c>
      <c r="E1251" t="s">
        <v>22</v>
      </c>
      <c r="F1251" t="s">
        <v>35</v>
      </c>
      <c r="G1251" s="2">
        <v>2700</v>
      </c>
      <c r="H1251" s="2">
        <v>3577</v>
      </c>
      <c r="I1251" s="2">
        <v>2</v>
      </c>
    </row>
    <row r="1252" spans="1:9" x14ac:dyDescent="0.25">
      <c r="A1252">
        <v>2019</v>
      </c>
      <c r="B1252" t="s">
        <v>50</v>
      </c>
      <c r="C1252" t="s">
        <v>18</v>
      </c>
      <c r="D1252" t="s">
        <v>25</v>
      </c>
      <c r="E1252" t="s">
        <v>22</v>
      </c>
      <c r="F1252" t="s">
        <v>35</v>
      </c>
      <c r="G1252" s="2">
        <v>10492</v>
      </c>
      <c r="H1252" s="2">
        <v>13180</v>
      </c>
      <c r="I1252" s="2">
        <v>4</v>
      </c>
    </row>
    <row r="1253" spans="1:9" x14ac:dyDescent="0.25">
      <c r="A1253">
        <v>2019</v>
      </c>
      <c r="B1253" t="s">
        <v>51</v>
      </c>
      <c r="C1253" t="s">
        <v>18</v>
      </c>
      <c r="D1253" t="s">
        <v>18</v>
      </c>
      <c r="E1253" t="s">
        <v>22</v>
      </c>
      <c r="F1253" t="s">
        <v>35</v>
      </c>
      <c r="G1253" s="2">
        <v>4569</v>
      </c>
      <c r="H1253" s="2">
        <v>5287</v>
      </c>
      <c r="I1253" s="2">
        <v>2</v>
      </c>
    </row>
    <row r="1254" spans="1:9" x14ac:dyDescent="0.25">
      <c r="A1254">
        <v>2018</v>
      </c>
      <c r="B1254" t="s">
        <v>46</v>
      </c>
      <c r="C1254" t="s">
        <v>18</v>
      </c>
      <c r="D1254" t="s">
        <v>18</v>
      </c>
      <c r="E1254" t="s">
        <v>22</v>
      </c>
      <c r="F1254" t="s">
        <v>23</v>
      </c>
      <c r="G1254" s="2">
        <v>41289</v>
      </c>
      <c r="H1254" s="2">
        <v>47749</v>
      </c>
      <c r="I1254" s="2">
        <v>2</v>
      </c>
    </row>
    <row r="1255" spans="1:9" x14ac:dyDescent="0.25">
      <c r="A1255">
        <v>2018</v>
      </c>
      <c r="B1255" t="s">
        <v>53</v>
      </c>
      <c r="C1255" t="s">
        <v>18</v>
      </c>
      <c r="D1255" t="s">
        <v>24</v>
      </c>
      <c r="E1255" t="s">
        <v>22</v>
      </c>
      <c r="F1255" t="s">
        <v>32</v>
      </c>
      <c r="G1255" s="2">
        <v>17610</v>
      </c>
      <c r="H1255" s="2">
        <v>21732</v>
      </c>
      <c r="I1255" s="2">
        <v>2</v>
      </c>
    </row>
    <row r="1256" spans="1:9" x14ac:dyDescent="0.25">
      <c r="A1256">
        <v>2019</v>
      </c>
      <c r="B1256" t="s">
        <v>50</v>
      </c>
      <c r="C1256" t="s">
        <v>20</v>
      </c>
      <c r="D1256" t="s">
        <v>21</v>
      </c>
      <c r="E1256" t="s">
        <v>22</v>
      </c>
      <c r="F1256" t="s">
        <v>35</v>
      </c>
      <c r="G1256" s="2">
        <v>2961</v>
      </c>
      <c r="H1256" s="2">
        <v>3554</v>
      </c>
      <c r="I1256" s="2">
        <v>2</v>
      </c>
    </row>
    <row r="1257" spans="1:9" x14ac:dyDescent="0.25">
      <c r="A1257">
        <v>2019</v>
      </c>
      <c r="B1257" t="s">
        <v>47</v>
      </c>
      <c r="C1257" t="s">
        <v>29</v>
      </c>
      <c r="D1257" t="s">
        <v>36</v>
      </c>
      <c r="E1257" t="s">
        <v>22</v>
      </c>
      <c r="F1257" t="s">
        <v>38</v>
      </c>
      <c r="G1257" s="2">
        <v>45573</v>
      </c>
      <c r="H1257" s="2">
        <v>54294</v>
      </c>
      <c r="I1257" s="2">
        <v>2</v>
      </c>
    </row>
    <row r="1258" spans="1:9" x14ac:dyDescent="0.25">
      <c r="A1258">
        <v>2018</v>
      </c>
      <c r="B1258" t="s">
        <v>53</v>
      </c>
      <c r="C1258" t="s">
        <v>18</v>
      </c>
      <c r="D1258" t="s">
        <v>25</v>
      </c>
      <c r="E1258" t="s">
        <v>22</v>
      </c>
      <c r="F1258" t="s">
        <v>32</v>
      </c>
      <c r="G1258" s="2">
        <v>41257</v>
      </c>
      <c r="H1258" s="2">
        <v>54536</v>
      </c>
      <c r="I1258" s="2">
        <v>4</v>
      </c>
    </row>
    <row r="1259" spans="1:9" x14ac:dyDescent="0.25">
      <c r="A1259">
        <v>2018</v>
      </c>
      <c r="B1259" t="s">
        <v>44</v>
      </c>
      <c r="C1259" t="s">
        <v>29</v>
      </c>
      <c r="D1259" t="s">
        <v>34</v>
      </c>
      <c r="E1259" t="s">
        <v>13</v>
      </c>
      <c r="F1259" t="s">
        <v>19</v>
      </c>
      <c r="G1259" s="2">
        <v>2940</v>
      </c>
      <c r="H1259" s="2">
        <v>3576</v>
      </c>
      <c r="I1259" s="2">
        <v>2</v>
      </c>
    </row>
    <row r="1260" spans="1:9" x14ac:dyDescent="0.25">
      <c r="A1260">
        <v>2019</v>
      </c>
      <c r="B1260" t="s">
        <v>43</v>
      </c>
      <c r="C1260" t="s">
        <v>18</v>
      </c>
      <c r="D1260" t="s">
        <v>25</v>
      </c>
      <c r="E1260" t="s">
        <v>13</v>
      </c>
      <c r="F1260" t="s">
        <v>19</v>
      </c>
      <c r="G1260" s="2">
        <v>3067</v>
      </c>
      <c r="H1260" s="2">
        <v>3641</v>
      </c>
      <c r="I1260" s="2">
        <v>3</v>
      </c>
    </row>
    <row r="1261" spans="1:9" x14ac:dyDescent="0.25">
      <c r="A1261">
        <v>2019</v>
      </c>
      <c r="B1261" t="s">
        <v>49</v>
      </c>
      <c r="C1261" t="s">
        <v>20</v>
      </c>
      <c r="D1261" t="s">
        <v>37</v>
      </c>
      <c r="E1261" t="s">
        <v>13</v>
      </c>
      <c r="F1261" t="s">
        <v>33</v>
      </c>
      <c r="G1261" s="2">
        <v>42717</v>
      </c>
      <c r="H1261" s="2">
        <v>53086</v>
      </c>
      <c r="I1261" s="2">
        <v>5</v>
      </c>
    </row>
    <row r="1262" spans="1:9" x14ac:dyDescent="0.25">
      <c r="A1262">
        <v>2018</v>
      </c>
      <c r="B1262" t="s">
        <v>53</v>
      </c>
      <c r="C1262" t="s">
        <v>18</v>
      </c>
      <c r="D1262" t="s">
        <v>25</v>
      </c>
      <c r="E1262" t="s">
        <v>13</v>
      </c>
      <c r="F1262" t="s">
        <v>17</v>
      </c>
      <c r="G1262" s="2">
        <v>44062</v>
      </c>
      <c r="H1262" s="2">
        <v>52785</v>
      </c>
      <c r="I1262" s="2">
        <v>7</v>
      </c>
    </row>
    <row r="1263" spans="1:9" x14ac:dyDescent="0.25">
      <c r="A1263">
        <v>2019</v>
      </c>
      <c r="B1263" t="s">
        <v>46</v>
      </c>
      <c r="C1263" t="s">
        <v>18</v>
      </c>
      <c r="D1263" t="s">
        <v>18</v>
      </c>
      <c r="E1263" t="s">
        <v>13</v>
      </c>
      <c r="F1263" t="s">
        <v>17</v>
      </c>
      <c r="G1263" s="2">
        <v>33214</v>
      </c>
      <c r="H1263" s="2">
        <v>39724</v>
      </c>
      <c r="I1263" s="2">
        <v>5</v>
      </c>
    </row>
    <row r="1264" spans="1:9" x14ac:dyDescent="0.25">
      <c r="A1264">
        <v>2018</v>
      </c>
      <c r="B1264" t="s">
        <v>48</v>
      </c>
      <c r="C1264" t="s">
        <v>18</v>
      </c>
      <c r="D1264" t="s">
        <v>18</v>
      </c>
      <c r="E1264" t="s">
        <v>13</v>
      </c>
      <c r="F1264" t="s">
        <v>19</v>
      </c>
      <c r="G1264" s="2">
        <v>2493</v>
      </c>
      <c r="H1264" s="2">
        <v>3107</v>
      </c>
      <c r="I1264" s="2">
        <v>3</v>
      </c>
    </row>
    <row r="1265" spans="1:9" x14ac:dyDescent="0.25">
      <c r="A1265">
        <v>2019</v>
      </c>
      <c r="B1265" t="s">
        <v>47</v>
      </c>
      <c r="C1265" t="s">
        <v>29</v>
      </c>
      <c r="D1265" t="s">
        <v>36</v>
      </c>
      <c r="E1265" t="s">
        <v>13</v>
      </c>
      <c r="F1265" t="s">
        <v>17</v>
      </c>
      <c r="G1265" s="2">
        <v>21074</v>
      </c>
      <c r="H1265" s="2">
        <v>25295</v>
      </c>
      <c r="I1265" s="2">
        <v>4</v>
      </c>
    </row>
    <row r="1266" spans="1:9" x14ac:dyDescent="0.25">
      <c r="A1266">
        <v>2019</v>
      </c>
      <c r="B1266" t="s">
        <v>43</v>
      </c>
      <c r="C1266" t="s">
        <v>18</v>
      </c>
      <c r="D1266" t="s">
        <v>25</v>
      </c>
      <c r="E1266" t="s">
        <v>13</v>
      </c>
      <c r="F1266" t="s">
        <v>19</v>
      </c>
      <c r="G1266" s="2">
        <v>3045</v>
      </c>
      <c r="H1266" s="2">
        <v>3800</v>
      </c>
      <c r="I1266" s="2">
        <v>2</v>
      </c>
    </row>
    <row r="1267" spans="1:9" x14ac:dyDescent="0.25">
      <c r="A1267">
        <v>2019</v>
      </c>
      <c r="B1267" t="s">
        <v>51</v>
      </c>
      <c r="C1267" t="s">
        <v>20</v>
      </c>
      <c r="D1267" t="s">
        <v>21</v>
      </c>
      <c r="E1267" t="s">
        <v>11</v>
      </c>
      <c r="F1267" t="s">
        <v>41</v>
      </c>
      <c r="G1267" s="2">
        <v>3582</v>
      </c>
      <c r="H1267" s="2">
        <v>5645</v>
      </c>
      <c r="I1267" s="2">
        <v>11</v>
      </c>
    </row>
    <row r="1268" spans="1:9" x14ac:dyDescent="0.25">
      <c r="A1268">
        <v>2018</v>
      </c>
      <c r="B1268" t="s">
        <v>45</v>
      </c>
      <c r="C1268" t="s">
        <v>9</v>
      </c>
      <c r="D1268" t="s">
        <v>10</v>
      </c>
      <c r="E1268" t="s">
        <v>13</v>
      </c>
      <c r="F1268" t="s">
        <v>17</v>
      </c>
      <c r="G1268" s="2">
        <v>30760</v>
      </c>
      <c r="H1268" s="2">
        <v>35943</v>
      </c>
      <c r="I1268" s="2">
        <v>4</v>
      </c>
    </row>
    <row r="1269" spans="1:9" x14ac:dyDescent="0.25">
      <c r="A1269">
        <v>2018</v>
      </c>
      <c r="B1269" t="s">
        <v>51</v>
      </c>
      <c r="C1269" t="s">
        <v>18</v>
      </c>
      <c r="D1269" t="s">
        <v>24</v>
      </c>
      <c r="E1269" t="s">
        <v>22</v>
      </c>
      <c r="F1269" t="s">
        <v>23</v>
      </c>
      <c r="G1269" s="2">
        <v>40244</v>
      </c>
      <c r="H1269" s="2">
        <v>51806</v>
      </c>
      <c r="I1269" s="2">
        <v>2</v>
      </c>
    </row>
    <row r="1270" spans="1:9" x14ac:dyDescent="0.25">
      <c r="A1270">
        <v>2019</v>
      </c>
      <c r="B1270" t="s">
        <v>44</v>
      </c>
      <c r="C1270" t="s">
        <v>18</v>
      </c>
      <c r="D1270" t="s">
        <v>18</v>
      </c>
      <c r="E1270" t="s">
        <v>22</v>
      </c>
      <c r="F1270" t="s">
        <v>35</v>
      </c>
      <c r="G1270" s="2">
        <v>2568</v>
      </c>
      <c r="H1270" s="2">
        <v>3162</v>
      </c>
      <c r="I1270" s="2">
        <v>2</v>
      </c>
    </row>
    <row r="1271" spans="1:9" x14ac:dyDescent="0.25">
      <c r="A1271">
        <v>2019</v>
      </c>
      <c r="B1271" t="s">
        <v>44</v>
      </c>
      <c r="C1271" t="s">
        <v>18</v>
      </c>
      <c r="D1271" t="s">
        <v>18</v>
      </c>
      <c r="E1271" t="s">
        <v>11</v>
      </c>
      <c r="F1271" t="s">
        <v>41</v>
      </c>
      <c r="G1271" s="2">
        <v>4124</v>
      </c>
      <c r="H1271" s="2">
        <v>7143</v>
      </c>
      <c r="I1271" s="2">
        <v>9</v>
      </c>
    </row>
    <row r="1272" spans="1:9" x14ac:dyDescent="0.25">
      <c r="A1272">
        <v>2018</v>
      </c>
      <c r="B1272" t="s">
        <v>51</v>
      </c>
      <c r="C1272" t="s">
        <v>29</v>
      </c>
      <c r="D1272" t="s">
        <v>34</v>
      </c>
      <c r="E1272" t="s">
        <v>13</v>
      </c>
      <c r="F1272" t="s">
        <v>19</v>
      </c>
      <c r="G1272" s="2">
        <v>4946</v>
      </c>
      <c r="H1272" s="2">
        <v>5734</v>
      </c>
      <c r="I1272" s="2">
        <v>4</v>
      </c>
    </row>
    <row r="1273" spans="1:9" x14ac:dyDescent="0.25">
      <c r="A1273">
        <v>2019</v>
      </c>
      <c r="B1273" t="s">
        <v>49</v>
      </c>
      <c r="C1273" t="s">
        <v>29</v>
      </c>
      <c r="D1273" t="s">
        <v>36</v>
      </c>
      <c r="E1273" t="s">
        <v>13</v>
      </c>
      <c r="F1273" t="s">
        <v>17</v>
      </c>
      <c r="G1273" s="2">
        <v>34845</v>
      </c>
      <c r="H1273" s="2">
        <v>47250</v>
      </c>
      <c r="I1273" s="2">
        <v>6</v>
      </c>
    </row>
    <row r="1274" spans="1:9" x14ac:dyDescent="0.25">
      <c r="A1274">
        <v>2019</v>
      </c>
      <c r="B1274" t="s">
        <v>16</v>
      </c>
      <c r="C1274" t="s">
        <v>9</v>
      </c>
      <c r="D1274" t="s">
        <v>12</v>
      </c>
      <c r="E1274" t="s">
        <v>13</v>
      </c>
      <c r="F1274" t="s">
        <v>19</v>
      </c>
      <c r="G1274" s="2">
        <v>4490</v>
      </c>
      <c r="H1274" s="2">
        <v>5419</v>
      </c>
      <c r="I1274" s="2">
        <v>5</v>
      </c>
    </row>
    <row r="1275" spans="1:9" x14ac:dyDescent="0.25">
      <c r="A1275">
        <v>2019</v>
      </c>
      <c r="B1275" t="s">
        <v>43</v>
      </c>
      <c r="C1275" t="s">
        <v>18</v>
      </c>
      <c r="D1275" t="s">
        <v>24</v>
      </c>
      <c r="E1275" t="s">
        <v>22</v>
      </c>
      <c r="F1275" t="s">
        <v>32</v>
      </c>
      <c r="G1275" s="2">
        <v>43172</v>
      </c>
      <c r="H1275" s="2">
        <v>50138</v>
      </c>
      <c r="I1275" s="2">
        <v>3</v>
      </c>
    </row>
    <row r="1276" spans="1:9" x14ac:dyDescent="0.25">
      <c r="A1276">
        <v>2019</v>
      </c>
      <c r="B1276" t="s">
        <v>16</v>
      </c>
      <c r="C1276" t="s">
        <v>18</v>
      </c>
      <c r="D1276" t="s">
        <v>24</v>
      </c>
      <c r="E1276" t="s">
        <v>13</v>
      </c>
      <c r="F1276" t="s">
        <v>14</v>
      </c>
      <c r="G1276" s="2">
        <v>59206</v>
      </c>
      <c r="H1276" s="2">
        <v>79012</v>
      </c>
      <c r="I1276" s="2">
        <v>3</v>
      </c>
    </row>
    <row r="1277" spans="1:9" x14ac:dyDescent="0.25">
      <c r="A1277">
        <v>2018</v>
      </c>
      <c r="B1277" t="s">
        <v>49</v>
      </c>
      <c r="C1277" t="s">
        <v>18</v>
      </c>
      <c r="D1277" t="s">
        <v>24</v>
      </c>
      <c r="E1277" t="s">
        <v>22</v>
      </c>
      <c r="F1277" t="s">
        <v>23</v>
      </c>
      <c r="G1277" s="2">
        <v>70668</v>
      </c>
      <c r="H1277" s="2">
        <v>92496</v>
      </c>
      <c r="I1277" s="2">
        <v>3</v>
      </c>
    </row>
    <row r="1278" spans="1:9" x14ac:dyDescent="0.25">
      <c r="A1278">
        <v>2019</v>
      </c>
      <c r="B1278" t="s">
        <v>44</v>
      </c>
      <c r="C1278" t="s">
        <v>20</v>
      </c>
      <c r="D1278" t="s">
        <v>21</v>
      </c>
      <c r="E1278" t="s">
        <v>13</v>
      </c>
      <c r="F1278" t="s">
        <v>33</v>
      </c>
      <c r="G1278" s="2">
        <v>35172</v>
      </c>
      <c r="H1278" s="2">
        <v>40685</v>
      </c>
      <c r="I1278" s="2">
        <v>3</v>
      </c>
    </row>
    <row r="1279" spans="1:9" x14ac:dyDescent="0.25">
      <c r="A1279">
        <v>2019</v>
      </c>
      <c r="B1279" t="s">
        <v>53</v>
      </c>
      <c r="C1279" t="s">
        <v>18</v>
      </c>
      <c r="D1279" t="s">
        <v>24</v>
      </c>
      <c r="E1279" t="s">
        <v>22</v>
      </c>
      <c r="F1279" t="s">
        <v>32</v>
      </c>
      <c r="G1279" s="2">
        <v>27571</v>
      </c>
      <c r="H1279" s="2">
        <v>35652</v>
      </c>
      <c r="I1279" s="2">
        <v>2</v>
      </c>
    </row>
    <row r="1280" spans="1:9" x14ac:dyDescent="0.25">
      <c r="A1280">
        <v>2019</v>
      </c>
      <c r="B1280" t="s">
        <v>47</v>
      </c>
      <c r="C1280" t="s">
        <v>20</v>
      </c>
      <c r="D1280" t="s">
        <v>21</v>
      </c>
      <c r="E1280" t="s">
        <v>11</v>
      </c>
      <c r="F1280" t="s">
        <v>15</v>
      </c>
      <c r="G1280" s="2">
        <v>1397</v>
      </c>
      <c r="H1280" s="2">
        <v>2241</v>
      </c>
      <c r="I1280" s="2">
        <v>11</v>
      </c>
    </row>
    <row r="1281" spans="1:9" x14ac:dyDescent="0.25">
      <c r="A1281">
        <v>2018</v>
      </c>
      <c r="B1281" t="s">
        <v>44</v>
      </c>
      <c r="C1281" t="s">
        <v>18</v>
      </c>
      <c r="D1281" t="s">
        <v>25</v>
      </c>
      <c r="E1281" t="s">
        <v>26</v>
      </c>
      <c r="F1281" t="s">
        <v>40</v>
      </c>
      <c r="G1281" s="2">
        <v>826</v>
      </c>
      <c r="H1281" s="2">
        <v>5178</v>
      </c>
      <c r="I1281" s="2">
        <v>5</v>
      </c>
    </row>
    <row r="1282" spans="1:9" x14ac:dyDescent="0.25">
      <c r="A1282">
        <v>2019</v>
      </c>
      <c r="B1282" t="s">
        <v>47</v>
      </c>
      <c r="C1282" t="s">
        <v>18</v>
      </c>
      <c r="D1282" t="s">
        <v>25</v>
      </c>
      <c r="E1282" t="s">
        <v>22</v>
      </c>
      <c r="F1282" t="s">
        <v>23</v>
      </c>
      <c r="G1282" s="2">
        <v>31859</v>
      </c>
      <c r="H1282" s="2">
        <v>40786</v>
      </c>
      <c r="I1282" s="2">
        <v>2</v>
      </c>
    </row>
    <row r="1283" spans="1:9" x14ac:dyDescent="0.25">
      <c r="A1283">
        <v>2019</v>
      </c>
      <c r="B1283" t="s">
        <v>44</v>
      </c>
      <c r="C1283" t="s">
        <v>9</v>
      </c>
      <c r="D1283" t="s">
        <v>10</v>
      </c>
      <c r="E1283" t="s">
        <v>22</v>
      </c>
      <c r="F1283" t="s">
        <v>23</v>
      </c>
      <c r="G1283" s="2">
        <v>47838</v>
      </c>
      <c r="H1283" s="2">
        <v>61431</v>
      </c>
      <c r="I1283" s="2">
        <v>4</v>
      </c>
    </row>
    <row r="1284" spans="1:9" x14ac:dyDescent="0.25">
      <c r="A1284">
        <v>2019</v>
      </c>
      <c r="B1284" t="s">
        <v>46</v>
      </c>
      <c r="C1284" t="s">
        <v>29</v>
      </c>
      <c r="D1284" t="s">
        <v>34</v>
      </c>
      <c r="E1284" t="s">
        <v>11</v>
      </c>
      <c r="F1284" t="s">
        <v>59</v>
      </c>
      <c r="G1284" s="2">
        <v>5777</v>
      </c>
      <c r="H1284" s="2">
        <v>9467</v>
      </c>
      <c r="I1284" s="2">
        <v>7</v>
      </c>
    </row>
    <row r="1285" spans="1:9" x14ac:dyDescent="0.25">
      <c r="A1285">
        <v>2018</v>
      </c>
      <c r="B1285" t="s">
        <v>48</v>
      </c>
      <c r="C1285" t="s">
        <v>18</v>
      </c>
      <c r="D1285" t="s">
        <v>25</v>
      </c>
      <c r="E1285" t="s">
        <v>11</v>
      </c>
      <c r="F1285" t="s">
        <v>59</v>
      </c>
      <c r="G1285" s="2">
        <v>6308</v>
      </c>
      <c r="H1285" s="2">
        <v>11333</v>
      </c>
      <c r="I1285" s="2">
        <v>13</v>
      </c>
    </row>
    <row r="1286" spans="1:9" x14ac:dyDescent="0.25">
      <c r="A1286">
        <v>2019</v>
      </c>
      <c r="B1286" t="s">
        <v>45</v>
      </c>
      <c r="C1286" t="s">
        <v>18</v>
      </c>
      <c r="D1286" t="s">
        <v>18</v>
      </c>
      <c r="E1286" t="s">
        <v>13</v>
      </c>
      <c r="F1286" t="s">
        <v>17</v>
      </c>
      <c r="G1286" s="2">
        <v>14984</v>
      </c>
      <c r="H1286" s="2">
        <v>18836</v>
      </c>
      <c r="I1286" s="2">
        <v>3</v>
      </c>
    </row>
    <row r="1287" spans="1:9" x14ac:dyDescent="0.25">
      <c r="A1287">
        <v>2019</v>
      </c>
      <c r="B1287" t="s">
        <v>45</v>
      </c>
      <c r="C1287" t="s">
        <v>20</v>
      </c>
      <c r="D1287" t="s">
        <v>21</v>
      </c>
      <c r="E1287" t="s">
        <v>13</v>
      </c>
      <c r="F1287" t="s">
        <v>17</v>
      </c>
      <c r="G1287" s="2">
        <v>8585</v>
      </c>
      <c r="H1287" s="2">
        <v>11452</v>
      </c>
      <c r="I1287" s="2">
        <v>2</v>
      </c>
    </row>
    <row r="1288" spans="1:9" x14ac:dyDescent="0.25">
      <c r="A1288">
        <v>2018</v>
      </c>
      <c r="B1288" t="s">
        <v>43</v>
      </c>
      <c r="C1288" t="s">
        <v>29</v>
      </c>
      <c r="D1288" t="s">
        <v>34</v>
      </c>
      <c r="E1288" t="s">
        <v>22</v>
      </c>
      <c r="F1288" t="s">
        <v>35</v>
      </c>
      <c r="G1288" s="2">
        <v>2144</v>
      </c>
      <c r="H1288" s="2">
        <v>2445</v>
      </c>
      <c r="I1288" s="2">
        <v>2</v>
      </c>
    </row>
    <row r="1289" spans="1:9" x14ac:dyDescent="0.25">
      <c r="A1289">
        <v>2018</v>
      </c>
      <c r="B1289" t="s">
        <v>53</v>
      </c>
      <c r="C1289" t="s">
        <v>29</v>
      </c>
      <c r="D1289" t="s">
        <v>30</v>
      </c>
      <c r="E1289" t="s">
        <v>11</v>
      </c>
      <c r="F1289" t="s">
        <v>28</v>
      </c>
      <c r="G1289" s="2">
        <v>5924</v>
      </c>
      <c r="H1289" s="2">
        <v>10462</v>
      </c>
      <c r="I1289" s="2">
        <v>18</v>
      </c>
    </row>
    <row r="1290" spans="1:9" x14ac:dyDescent="0.25">
      <c r="A1290">
        <v>2019</v>
      </c>
      <c r="B1290" t="s">
        <v>49</v>
      </c>
      <c r="C1290" t="s">
        <v>18</v>
      </c>
      <c r="D1290" t="s">
        <v>25</v>
      </c>
      <c r="E1290" t="s">
        <v>13</v>
      </c>
      <c r="F1290" t="s">
        <v>19</v>
      </c>
      <c r="G1290" s="2">
        <v>2550</v>
      </c>
      <c r="H1290" s="2">
        <v>3127</v>
      </c>
      <c r="I1290" s="2">
        <v>3</v>
      </c>
    </row>
    <row r="1291" spans="1:9" x14ac:dyDescent="0.25">
      <c r="A1291">
        <v>2019</v>
      </c>
      <c r="B1291" t="s">
        <v>48</v>
      </c>
      <c r="C1291" t="s">
        <v>18</v>
      </c>
      <c r="D1291" t="s">
        <v>25</v>
      </c>
      <c r="E1291" t="s">
        <v>26</v>
      </c>
      <c r="F1291" t="s">
        <v>27</v>
      </c>
      <c r="G1291" s="2">
        <v>8247</v>
      </c>
      <c r="H1291" s="2">
        <v>46099</v>
      </c>
      <c r="I1291" s="2">
        <v>4</v>
      </c>
    </row>
    <row r="1292" spans="1:9" x14ac:dyDescent="0.25">
      <c r="A1292">
        <v>2018</v>
      </c>
      <c r="B1292" t="s">
        <v>46</v>
      </c>
      <c r="C1292" t="s">
        <v>18</v>
      </c>
      <c r="D1292" t="s">
        <v>24</v>
      </c>
      <c r="E1292" t="s">
        <v>13</v>
      </c>
      <c r="F1292" t="s">
        <v>14</v>
      </c>
      <c r="G1292" s="2">
        <v>120366</v>
      </c>
      <c r="H1292" s="2">
        <v>146658</v>
      </c>
      <c r="I1292" s="2">
        <v>4</v>
      </c>
    </row>
    <row r="1293" spans="1:9" x14ac:dyDescent="0.25">
      <c r="A1293">
        <v>2019</v>
      </c>
      <c r="B1293" t="s">
        <v>52</v>
      </c>
      <c r="C1293" t="s">
        <v>18</v>
      </c>
      <c r="D1293" t="s">
        <v>24</v>
      </c>
      <c r="E1293" t="s">
        <v>11</v>
      </c>
      <c r="F1293" t="s">
        <v>28</v>
      </c>
      <c r="G1293" s="2">
        <v>5386</v>
      </c>
      <c r="H1293" s="2">
        <v>7777</v>
      </c>
      <c r="I1293" s="2">
        <v>9</v>
      </c>
    </row>
    <row r="1294" spans="1:9" x14ac:dyDescent="0.25">
      <c r="A1294">
        <v>2019</v>
      </c>
      <c r="B1294" t="s">
        <v>52</v>
      </c>
      <c r="C1294" t="s">
        <v>18</v>
      </c>
      <c r="D1294" t="s">
        <v>25</v>
      </c>
      <c r="E1294" t="s">
        <v>13</v>
      </c>
      <c r="F1294" t="s">
        <v>33</v>
      </c>
      <c r="G1294" s="2">
        <v>65475</v>
      </c>
      <c r="H1294" s="2">
        <v>82424</v>
      </c>
      <c r="I1294" s="2">
        <v>5</v>
      </c>
    </row>
    <row r="1295" spans="1:9" x14ac:dyDescent="0.25">
      <c r="A1295">
        <v>2019</v>
      </c>
      <c r="B1295" t="s">
        <v>43</v>
      </c>
      <c r="C1295" t="s">
        <v>9</v>
      </c>
      <c r="D1295" t="s">
        <v>12</v>
      </c>
      <c r="E1295" t="s">
        <v>26</v>
      </c>
      <c r="F1295" t="s">
        <v>31</v>
      </c>
      <c r="G1295" s="2">
        <v>2633</v>
      </c>
      <c r="H1295" s="2">
        <v>16929</v>
      </c>
      <c r="I1295" s="2">
        <v>8</v>
      </c>
    </row>
    <row r="1296" spans="1:9" x14ac:dyDescent="0.25">
      <c r="A1296">
        <v>2019</v>
      </c>
      <c r="B1296" t="s">
        <v>52</v>
      </c>
      <c r="C1296" t="s">
        <v>18</v>
      </c>
      <c r="D1296" t="s">
        <v>25</v>
      </c>
      <c r="E1296" t="s">
        <v>13</v>
      </c>
      <c r="F1296" t="s">
        <v>14</v>
      </c>
      <c r="G1296" s="2">
        <v>118819</v>
      </c>
      <c r="H1296" s="2">
        <v>151029</v>
      </c>
      <c r="I1296" s="2">
        <v>4</v>
      </c>
    </row>
    <row r="1297" spans="1:9" x14ac:dyDescent="0.25">
      <c r="A1297">
        <v>2018</v>
      </c>
      <c r="B1297" t="s">
        <v>16</v>
      </c>
      <c r="C1297" t="s">
        <v>9</v>
      </c>
      <c r="D1297" t="s">
        <v>12</v>
      </c>
      <c r="E1297" t="s">
        <v>11</v>
      </c>
      <c r="F1297" t="s">
        <v>41</v>
      </c>
      <c r="G1297" s="2">
        <v>3439</v>
      </c>
      <c r="H1297" s="2">
        <v>5509</v>
      </c>
      <c r="I1297" s="2">
        <v>9</v>
      </c>
    </row>
    <row r="1298" spans="1:9" x14ac:dyDescent="0.25">
      <c r="A1298">
        <v>2018</v>
      </c>
      <c r="B1298" t="s">
        <v>53</v>
      </c>
      <c r="C1298" t="s">
        <v>18</v>
      </c>
      <c r="D1298" t="s">
        <v>18</v>
      </c>
      <c r="E1298" t="s">
        <v>11</v>
      </c>
      <c r="F1298" t="s">
        <v>28</v>
      </c>
      <c r="G1298" s="2">
        <v>5267</v>
      </c>
      <c r="H1298" s="2">
        <v>8635</v>
      </c>
      <c r="I1298" s="2">
        <v>12</v>
      </c>
    </row>
    <row r="1299" spans="1:9" x14ac:dyDescent="0.25">
      <c r="A1299">
        <v>2019</v>
      </c>
      <c r="B1299" t="s">
        <v>47</v>
      </c>
      <c r="C1299" t="s">
        <v>18</v>
      </c>
      <c r="D1299" t="s">
        <v>18</v>
      </c>
      <c r="E1299" t="s">
        <v>13</v>
      </c>
      <c r="F1299" t="s">
        <v>17</v>
      </c>
      <c r="G1299" s="2">
        <v>40066</v>
      </c>
      <c r="H1299" s="2">
        <v>54913</v>
      </c>
      <c r="I1299" s="2">
        <v>6</v>
      </c>
    </row>
    <row r="1300" spans="1:9" x14ac:dyDescent="0.25">
      <c r="A1300">
        <v>2019</v>
      </c>
      <c r="B1300" t="s">
        <v>16</v>
      </c>
      <c r="C1300" t="s">
        <v>20</v>
      </c>
      <c r="D1300" t="s">
        <v>21</v>
      </c>
      <c r="E1300" t="s">
        <v>22</v>
      </c>
      <c r="F1300" t="s">
        <v>23</v>
      </c>
      <c r="G1300" s="2">
        <v>46185</v>
      </c>
      <c r="H1300" s="2">
        <v>59787</v>
      </c>
      <c r="I1300" s="2">
        <v>4</v>
      </c>
    </row>
    <row r="1301" spans="1:9" x14ac:dyDescent="0.25">
      <c r="A1301">
        <v>2019</v>
      </c>
      <c r="B1301" t="s">
        <v>46</v>
      </c>
      <c r="C1301" t="s">
        <v>20</v>
      </c>
      <c r="D1301" t="s">
        <v>21</v>
      </c>
      <c r="E1301" t="s">
        <v>22</v>
      </c>
      <c r="F1301" t="s">
        <v>35</v>
      </c>
      <c r="G1301" s="2">
        <v>8314</v>
      </c>
      <c r="H1301" s="2">
        <v>10172</v>
      </c>
      <c r="I1301" s="2">
        <v>3</v>
      </c>
    </row>
    <row r="1302" spans="1:9" x14ac:dyDescent="0.25">
      <c r="A1302">
        <v>2018</v>
      </c>
      <c r="B1302" t="s">
        <v>47</v>
      </c>
      <c r="C1302" t="s">
        <v>18</v>
      </c>
      <c r="D1302" t="s">
        <v>18</v>
      </c>
      <c r="E1302" t="s">
        <v>22</v>
      </c>
      <c r="F1302" t="s">
        <v>32</v>
      </c>
      <c r="G1302" s="2">
        <v>37275</v>
      </c>
      <c r="H1302" s="2">
        <v>45572</v>
      </c>
      <c r="I1302" s="2">
        <v>3</v>
      </c>
    </row>
    <row r="1303" spans="1:9" x14ac:dyDescent="0.25">
      <c r="A1303">
        <v>2019</v>
      </c>
      <c r="B1303" t="s">
        <v>53</v>
      </c>
      <c r="C1303" t="s">
        <v>20</v>
      </c>
      <c r="D1303" t="s">
        <v>37</v>
      </c>
      <c r="E1303" t="s">
        <v>13</v>
      </c>
      <c r="F1303" t="s">
        <v>17</v>
      </c>
      <c r="G1303" s="2">
        <v>51243</v>
      </c>
      <c r="H1303" s="2">
        <v>65699</v>
      </c>
      <c r="I1303" s="2">
        <v>6</v>
      </c>
    </row>
    <row r="1304" spans="1:9" x14ac:dyDescent="0.25">
      <c r="A1304">
        <v>2018</v>
      </c>
      <c r="B1304" t="s">
        <v>46</v>
      </c>
      <c r="C1304" t="s">
        <v>18</v>
      </c>
      <c r="D1304" t="s">
        <v>24</v>
      </c>
      <c r="E1304" t="s">
        <v>13</v>
      </c>
      <c r="F1304" t="s">
        <v>19</v>
      </c>
      <c r="G1304" s="2">
        <v>2174</v>
      </c>
      <c r="H1304" s="2">
        <v>2499</v>
      </c>
      <c r="I1304" s="2">
        <v>2</v>
      </c>
    </row>
    <row r="1305" spans="1:9" x14ac:dyDescent="0.25">
      <c r="A1305">
        <v>2019</v>
      </c>
      <c r="B1305" t="s">
        <v>47</v>
      </c>
      <c r="C1305" t="s">
        <v>20</v>
      </c>
      <c r="D1305" t="s">
        <v>21</v>
      </c>
      <c r="E1305" t="s">
        <v>22</v>
      </c>
      <c r="F1305" t="s">
        <v>32</v>
      </c>
      <c r="G1305" s="2">
        <v>34316</v>
      </c>
      <c r="H1305" s="2">
        <v>44389</v>
      </c>
      <c r="I1305" s="2">
        <v>4</v>
      </c>
    </row>
    <row r="1306" spans="1:9" x14ac:dyDescent="0.25">
      <c r="A1306">
        <v>2018</v>
      </c>
      <c r="B1306" t="s">
        <v>50</v>
      </c>
      <c r="C1306" t="s">
        <v>18</v>
      </c>
      <c r="D1306" t="s">
        <v>24</v>
      </c>
      <c r="E1306" t="s">
        <v>22</v>
      </c>
      <c r="F1306" t="s">
        <v>38</v>
      </c>
      <c r="G1306" s="2">
        <v>45607</v>
      </c>
      <c r="H1306" s="2">
        <v>51939</v>
      </c>
      <c r="I1306" s="2">
        <v>2</v>
      </c>
    </row>
    <row r="1307" spans="1:9" x14ac:dyDescent="0.25">
      <c r="A1307">
        <v>2018</v>
      </c>
      <c r="B1307" t="s">
        <v>48</v>
      </c>
      <c r="C1307" t="s">
        <v>9</v>
      </c>
      <c r="D1307" t="s">
        <v>39</v>
      </c>
      <c r="E1307" t="s">
        <v>13</v>
      </c>
      <c r="F1307" t="s">
        <v>17</v>
      </c>
      <c r="G1307" s="2">
        <v>16585</v>
      </c>
      <c r="H1307" s="2">
        <v>19019</v>
      </c>
      <c r="I1307" s="2">
        <v>2</v>
      </c>
    </row>
    <row r="1308" spans="1:9" x14ac:dyDescent="0.25">
      <c r="A1308">
        <v>2018</v>
      </c>
      <c r="B1308" t="s">
        <v>43</v>
      </c>
      <c r="C1308" t="s">
        <v>18</v>
      </c>
      <c r="D1308" t="s">
        <v>24</v>
      </c>
      <c r="E1308" t="s">
        <v>13</v>
      </c>
      <c r="F1308" t="s">
        <v>33</v>
      </c>
      <c r="G1308" s="2">
        <v>55680</v>
      </c>
      <c r="H1308" s="2">
        <v>72801</v>
      </c>
      <c r="I1308" s="2">
        <v>4</v>
      </c>
    </row>
    <row r="1309" spans="1:9" x14ac:dyDescent="0.25">
      <c r="A1309">
        <v>2019</v>
      </c>
      <c r="B1309" t="s">
        <v>52</v>
      </c>
      <c r="C1309" t="s">
        <v>29</v>
      </c>
      <c r="D1309" t="s">
        <v>36</v>
      </c>
      <c r="E1309" t="s">
        <v>22</v>
      </c>
      <c r="F1309" t="s">
        <v>38</v>
      </c>
      <c r="G1309" s="2">
        <v>26959</v>
      </c>
      <c r="H1309" s="2">
        <v>33785</v>
      </c>
      <c r="I1309" s="2">
        <v>1</v>
      </c>
    </row>
    <row r="1310" spans="1:9" x14ac:dyDescent="0.25">
      <c r="A1310">
        <v>2018</v>
      </c>
      <c r="B1310" t="s">
        <v>52</v>
      </c>
      <c r="C1310" t="s">
        <v>29</v>
      </c>
      <c r="D1310" t="s">
        <v>34</v>
      </c>
      <c r="E1310" t="s">
        <v>22</v>
      </c>
      <c r="F1310" t="s">
        <v>35</v>
      </c>
      <c r="G1310" s="2">
        <v>4695</v>
      </c>
      <c r="H1310" s="2">
        <v>5859</v>
      </c>
      <c r="I1310" s="2">
        <v>3</v>
      </c>
    </row>
    <row r="1311" spans="1:9" x14ac:dyDescent="0.25">
      <c r="A1311">
        <v>2019</v>
      </c>
      <c r="B1311" t="s">
        <v>52</v>
      </c>
      <c r="C1311" t="s">
        <v>18</v>
      </c>
      <c r="D1311" t="s">
        <v>18</v>
      </c>
      <c r="E1311" t="s">
        <v>26</v>
      </c>
      <c r="F1311" t="s">
        <v>31</v>
      </c>
      <c r="G1311" s="2">
        <v>1746</v>
      </c>
      <c r="H1311" s="2">
        <v>10896</v>
      </c>
      <c r="I1311" s="2">
        <v>4</v>
      </c>
    </row>
    <row r="1312" spans="1:9" x14ac:dyDescent="0.25">
      <c r="A1312">
        <v>2018</v>
      </c>
      <c r="B1312" t="s">
        <v>16</v>
      </c>
      <c r="C1312" t="s">
        <v>20</v>
      </c>
      <c r="D1312" t="s">
        <v>21</v>
      </c>
      <c r="E1312" t="s">
        <v>11</v>
      </c>
      <c r="F1312" t="s">
        <v>15</v>
      </c>
      <c r="G1312" s="2">
        <v>2357</v>
      </c>
      <c r="H1312" s="2">
        <v>3851</v>
      </c>
      <c r="I1312" s="2">
        <v>12</v>
      </c>
    </row>
    <row r="1313" spans="1:9" x14ac:dyDescent="0.25">
      <c r="A1313">
        <v>2019</v>
      </c>
      <c r="B1313" t="s">
        <v>52</v>
      </c>
      <c r="C1313" t="s">
        <v>18</v>
      </c>
      <c r="D1313" t="s">
        <v>25</v>
      </c>
      <c r="E1313" t="s">
        <v>22</v>
      </c>
      <c r="F1313" t="s">
        <v>35</v>
      </c>
      <c r="G1313" s="2">
        <v>6553</v>
      </c>
      <c r="H1313" s="2">
        <v>8255</v>
      </c>
      <c r="I1313" s="2">
        <v>3</v>
      </c>
    </row>
    <row r="1314" spans="1:9" x14ac:dyDescent="0.25">
      <c r="A1314">
        <v>2019</v>
      </c>
      <c r="B1314" t="s">
        <v>16</v>
      </c>
      <c r="C1314" t="s">
        <v>18</v>
      </c>
      <c r="D1314" t="s">
        <v>25</v>
      </c>
      <c r="E1314" t="s">
        <v>13</v>
      </c>
      <c r="F1314" t="s">
        <v>14</v>
      </c>
      <c r="G1314" s="2">
        <v>146343</v>
      </c>
      <c r="H1314" s="2">
        <v>181604</v>
      </c>
      <c r="I1314" s="2">
        <v>6</v>
      </c>
    </row>
    <row r="1315" spans="1:9" x14ac:dyDescent="0.25">
      <c r="A1315">
        <v>2018</v>
      </c>
      <c r="B1315" t="s">
        <v>50</v>
      </c>
      <c r="C1315" t="s">
        <v>18</v>
      </c>
      <c r="D1315" t="s">
        <v>25</v>
      </c>
      <c r="E1315" t="s">
        <v>11</v>
      </c>
      <c r="F1315" t="s">
        <v>28</v>
      </c>
      <c r="G1315" s="2">
        <v>4193</v>
      </c>
      <c r="H1315" s="2">
        <v>7226</v>
      </c>
      <c r="I1315" s="2">
        <v>14</v>
      </c>
    </row>
    <row r="1316" spans="1:9" x14ac:dyDescent="0.25">
      <c r="A1316">
        <v>2019</v>
      </c>
      <c r="B1316" t="s">
        <v>16</v>
      </c>
      <c r="C1316" t="s">
        <v>18</v>
      </c>
      <c r="D1316" t="s">
        <v>24</v>
      </c>
      <c r="E1316" t="s">
        <v>13</v>
      </c>
      <c r="F1316" t="s">
        <v>14</v>
      </c>
      <c r="G1316" s="2">
        <v>48101</v>
      </c>
      <c r="H1316" s="2">
        <v>65440</v>
      </c>
      <c r="I1316" s="2">
        <v>3</v>
      </c>
    </row>
    <row r="1317" spans="1:9" x14ac:dyDescent="0.25">
      <c r="A1317">
        <v>2019</v>
      </c>
      <c r="B1317" t="s">
        <v>50</v>
      </c>
      <c r="C1317" t="s">
        <v>9</v>
      </c>
      <c r="D1317" t="s">
        <v>12</v>
      </c>
      <c r="E1317" t="s">
        <v>11</v>
      </c>
      <c r="F1317" t="s">
        <v>59</v>
      </c>
      <c r="G1317" s="2">
        <v>1496</v>
      </c>
      <c r="H1317" s="2">
        <v>2462</v>
      </c>
      <c r="I1317" s="2">
        <v>6</v>
      </c>
    </row>
    <row r="1318" spans="1:9" x14ac:dyDescent="0.25">
      <c r="A1318">
        <v>2018</v>
      </c>
      <c r="B1318" t="s">
        <v>52</v>
      </c>
      <c r="C1318" t="s">
        <v>9</v>
      </c>
      <c r="D1318" t="s">
        <v>10</v>
      </c>
      <c r="E1318" t="s">
        <v>13</v>
      </c>
      <c r="F1318" t="s">
        <v>33</v>
      </c>
      <c r="G1318" s="2">
        <v>23756</v>
      </c>
      <c r="H1318" s="2">
        <v>28830</v>
      </c>
      <c r="I1318" s="2">
        <v>2</v>
      </c>
    </row>
    <row r="1319" spans="1:9" x14ac:dyDescent="0.25">
      <c r="A1319">
        <v>2018</v>
      </c>
      <c r="B1319" t="s">
        <v>53</v>
      </c>
      <c r="C1319" t="s">
        <v>29</v>
      </c>
      <c r="D1319" t="s">
        <v>34</v>
      </c>
      <c r="E1319" t="s">
        <v>13</v>
      </c>
      <c r="F1319" t="s">
        <v>14</v>
      </c>
      <c r="G1319" s="2">
        <v>108515</v>
      </c>
      <c r="H1319" s="2">
        <v>121639</v>
      </c>
      <c r="I1319" s="2">
        <v>6</v>
      </c>
    </row>
    <row r="1320" spans="1:9" x14ac:dyDescent="0.25">
      <c r="A1320">
        <v>2019</v>
      </c>
      <c r="B1320" t="s">
        <v>44</v>
      </c>
      <c r="C1320" t="s">
        <v>18</v>
      </c>
      <c r="D1320" t="s">
        <v>25</v>
      </c>
      <c r="E1320" t="s">
        <v>22</v>
      </c>
      <c r="F1320" t="s">
        <v>35</v>
      </c>
      <c r="G1320" s="2">
        <v>3437</v>
      </c>
      <c r="H1320" s="2">
        <v>4271</v>
      </c>
      <c r="I1320" s="2">
        <v>3</v>
      </c>
    </row>
    <row r="1321" spans="1:9" x14ac:dyDescent="0.25">
      <c r="A1321">
        <v>2018</v>
      </c>
      <c r="B1321" t="s">
        <v>47</v>
      </c>
      <c r="C1321" t="s">
        <v>18</v>
      </c>
      <c r="D1321" t="s">
        <v>24</v>
      </c>
      <c r="E1321" t="s">
        <v>13</v>
      </c>
      <c r="F1321" t="s">
        <v>33</v>
      </c>
      <c r="G1321" s="2">
        <v>36873</v>
      </c>
      <c r="H1321" s="2">
        <v>42526</v>
      </c>
      <c r="I1321" s="2">
        <v>3</v>
      </c>
    </row>
    <row r="1322" spans="1:9" x14ac:dyDescent="0.25">
      <c r="A1322">
        <v>2018</v>
      </c>
      <c r="B1322" t="s">
        <v>43</v>
      </c>
      <c r="C1322" t="s">
        <v>18</v>
      </c>
      <c r="D1322" t="s">
        <v>18</v>
      </c>
      <c r="E1322" t="s">
        <v>22</v>
      </c>
      <c r="F1322" t="s">
        <v>32</v>
      </c>
      <c r="G1322" s="2">
        <v>37996</v>
      </c>
      <c r="H1322" s="2">
        <v>49837</v>
      </c>
      <c r="I1322" s="2">
        <v>4</v>
      </c>
    </row>
    <row r="1323" spans="1:9" x14ac:dyDescent="0.25">
      <c r="A1323">
        <v>2019</v>
      </c>
      <c r="B1323" t="s">
        <v>49</v>
      </c>
      <c r="C1323" t="s">
        <v>20</v>
      </c>
      <c r="D1323" t="s">
        <v>21</v>
      </c>
      <c r="E1323" t="s">
        <v>26</v>
      </c>
      <c r="F1323" t="s">
        <v>40</v>
      </c>
      <c r="G1323" s="2">
        <v>260</v>
      </c>
      <c r="H1323" s="2">
        <v>1515</v>
      </c>
      <c r="I1323" s="2">
        <v>3</v>
      </c>
    </row>
    <row r="1324" spans="1:9" x14ac:dyDescent="0.25">
      <c r="A1324">
        <v>2018</v>
      </c>
      <c r="B1324" t="s">
        <v>45</v>
      </c>
      <c r="C1324" t="s">
        <v>18</v>
      </c>
      <c r="D1324" t="s">
        <v>18</v>
      </c>
      <c r="E1324" t="s">
        <v>22</v>
      </c>
      <c r="F1324" t="s">
        <v>38</v>
      </c>
      <c r="G1324" s="2">
        <v>64322</v>
      </c>
      <c r="H1324" s="2">
        <v>78523</v>
      </c>
      <c r="I1324" s="2">
        <v>3</v>
      </c>
    </row>
    <row r="1325" spans="1:9" x14ac:dyDescent="0.25">
      <c r="A1325">
        <v>2019</v>
      </c>
      <c r="B1325" t="s">
        <v>52</v>
      </c>
      <c r="C1325" t="s">
        <v>18</v>
      </c>
      <c r="D1325" t="s">
        <v>24</v>
      </c>
      <c r="E1325" t="s">
        <v>13</v>
      </c>
      <c r="F1325" t="s">
        <v>19</v>
      </c>
      <c r="G1325" s="2">
        <v>5778</v>
      </c>
      <c r="H1325" s="2">
        <v>6519</v>
      </c>
      <c r="I1325" s="2">
        <v>4</v>
      </c>
    </row>
    <row r="1326" spans="1:9" x14ac:dyDescent="0.25">
      <c r="A1326">
        <v>2018</v>
      </c>
      <c r="B1326" t="s">
        <v>47</v>
      </c>
      <c r="C1326" t="s">
        <v>18</v>
      </c>
      <c r="D1326" t="s">
        <v>24</v>
      </c>
      <c r="E1326" t="s">
        <v>13</v>
      </c>
      <c r="F1326" t="s">
        <v>14</v>
      </c>
      <c r="G1326" s="2">
        <v>76759</v>
      </c>
      <c r="H1326" s="2">
        <v>91703</v>
      </c>
      <c r="I1326" s="2">
        <v>3</v>
      </c>
    </row>
    <row r="1327" spans="1:9" x14ac:dyDescent="0.25">
      <c r="A1327">
        <v>2019</v>
      </c>
      <c r="B1327" t="s">
        <v>45</v>
      </c>
      <c r="C1327" t="s">
        <v>29</v>
      </c>
      <c r="D1327" t="s">
        <v>36</v>
      </c>
      <c r="E1327" t="s">
        <v>22</v>
      </c>
      <c r="F1327" t="s">
        <v>32</v>
      </c>
      <c r="G1327" s="2">
        <v>24286</v>
      </c>
      <c r="H1327" s="2">
        <v>29257</v>
      </c>
      <c r="I1327" s="2">
        <v>2</v>
      </c>
    </row>
    <row r="1328" spans="1:9" x14ac:dyDescent="0.25">
      <c r="A1328">
        <v>2019</v>
      </c>
      <c r="B1328" t="s">
        <v>51</v>
      </c>
      <c r="C1328" t="s">
        <v>18</v>
      </c>
      <c r="D1328" t="s">
        <v>18</v>
      </c>
      <c r="E1328" t="s">
        <v>13</v>
      </c>
      <c r="F1328" t="s">
        <v>19</v>
      </c>
      <c r="G1328" s="2">
        <v>4771</v>
      </c>
      <c r="H1328" s="2">
        <v>5511</v>
      </c>
      <c r="I1328" s="2">
        <v>5</v>
      </c>
    </row>
    <row r="1329" spans="1:9" x14ac:dyDescent="0.25">
      <c r="A1329">
        <v>2019</v>
      </c>
      <c r="B1329" t="s">
        <v>47</v>
      </c>
      <c r="C1329" t="s">
        <v>29</v>
      </c>
      <c r="D1329" t="s">
        <v>30</v>
      </c>
      <c r="E1329" t="s">
        <v>13</v>
      </c>
      <c r="F1329" t="s">
        <v>17</v>
      </c>
      <c r="G1329" s="2">
        <v>22119</v>
      </c>
      <c r="H1329" s="2">
        <v>24603</v>
      </c>
      <c r="I1329" s="2">
        <v>4</v>
      </c>
    </row>
    <row r="1330" spans="1:9" x14ac:dyDescent="0.25">
      <c r="A1330">
        <v>2019</v>
      </c>
      <c r="B1330" t="s">
        <v>50</v>
      </c>
      <c r="C1330" t="s">
        <v>18</v>
      </c>
      <c r="D1330" t="s">
        <v>18</v>
      </c>
      <c r="E1330" t="s">
        <v>22</v>
      </c>
      <c r="F1330" t="s">
        <v>23</v>
      </c>
      <c r="G1330" s="2">
        <v>34814</v>
      </c>
      <c r="H1330" s="2">
        <v>46039</v>
      </c>
      <c r="I1330" s="2">
        <v>2</v>
      </c>
    </row>
    <row r="1331" spans="1:9" x14ac:dyDescent="0.25">
      <c r="A1331">
        <v>2018</v>
      </c>
      <c r="B1331" t="s">
        <v>46</v>
      </c>
      <c r="C1331" t="s">
        <v>29</v>
      </c>
      <c r="D1331" t="s">
        <v>30</v>
      </c>
      <c r="E1331" t="s">
        <v>22</v>
      </c>
      <c r="F1331" t="s">
        <v>38</v>
      </c>
      <c r="G1331" s="2">
        <v>26280</v>
      </c>
      <c r="H1331" s="2">
        <v>34657</v>
      </c>
      <c r="I1331" s="2">
        <v>2</v>
      </c>
    </row>
    <row r="1332" spans="1:9" x14ac:dyDescent="0.25">
      <c r="A1332">
        <v>2018</v>
      </c>
      <c r="B1332" t="s">
        <v>48</v>
      </c>
      <c r="C1332" t="s">
        <v>9</v>
      </c>
      <c r="D1332" t="s">
        <v>39</v>
      </c>
      <c r="E1332" t="s">
        <v>11</v>
      </c>
      <c r="F1332" t="s">
        <v>15</v>
      </c>
      <c r="G1332" s="2">
        <v>603</v>
      </c>
      <c r="H1332" s="2">
        <v>1038</v>
      </c>
      <c r="I1332" s="2">
        <v>4</v>
      </c>
    </row>
    <row r="1333" spans="1:9" x14ac:dyDescent="0.25">
      <c r="A1333">
        <v>2018</v>
      </c>
      <c r="B1333" t="s">
        <v>48</v>
      </c>
      <c r="C1333" t="s">
        <v>29</v>
      </c>
      <c r="D1333" t="s">
        <v>30</v>
      </c>
      <c r="E1333" t="s">
        <v>11</v>
      </c>
      <c r="F1333" t="s">
        <v>59</v>
      </c>
      <c r="G1333" s="2">
        <v>9141</v>
      </c>
      <c r="H1333" s="2">
        <v>13476</v>
      </c>
      <c r="I1333" s="2">
        <v>16</v>
      </c>
    </row>
    <row r="1334" spans="1:9" x14ac:dyDescent="0.25">
      <c r="A1334">
        <v>2018</v>
      </c>
      <c r="B1334" t="s">
        <v>43</v>
      </c>
      <c r="C1334" t="s">
        <v>20</v>
      </c>
      <c r="D1334" t="s">
        <v>21</v>
      </c>
      <c r="E1334" t="s">
        <v>13</v>
      </c>
      <c r="F1334" t="s">
        <v>19</v>
      </c>
      <c r="G1334" s="2">
        <v>6053</v>
      </c>
      <c r="H1334" s="2">
        <v>6932</v>
      </c>
      <c r="I1334" s="2">
        <v>4</v>
      </c>
    </row>
    <row r="1335" spans="1:9" x14ac:dyDescent="0.25">
      <c r="A1335">
        <v>2018</v>
      </c>
      <c r="B1335" t="s">
        <v>48</v>
      </c>
      <c r="C1335" t="s">
        <v>9</v>
      </c>
      <c r="D1335" t="s">
        <v>39</v>
      </c>
      <c r="E1335" t="s">
        <v>13</v>
      </c>
      <c r="F1335" t="s">
        <v>19</v>
      </c>
      <c r="G1335" s="2">
        <v>4847</v>
      </c>
      <c r="H1335" s="2">
        <v>6731</v>
      </c>
      <c r="I1335" s="2">
        <v>4</v>
      </c>
    </row>
    <row r="1336" spans="1:9" x14ac:dyDescent="0.25">
      <c r="A1336">
        <v>2019</v>
      </c>
      <c r="B1336" t="s">
        <v>50</v>
      </c>
      <c r="C1336" t="s">
        <v>29</v>
      </c>
      <c r="D1336" t="s">
        <v>34</v>
      </c>
      <c r="E1336" t="s">
        <v>22</v>
      </c>
      <c r="F1336" t="s">
        <v>38</v>
      </c>
      <c r="G1336" s="2">
        <v>42678</v>
      </c>
      <c r="H1336" s="2">
        <v>50983</v>
      </c>
      <c r="I1336" s="2">
        <v>2</v>
      </c>
    </row>
    <row r="1337" spans="1:9" x14ac:dyDescent="0.25">
      <c r="A1337">
        <v>2018</v>
      </c>
      <c r="B1337" t="s">
        <v>51</v>
      </c>
      <c r="C1337" t="s">
        <v>20</v>
      </c>
      <c r="D1337" t="s">
        <v>21</v>
      </c>
      <c r="E1337" t="s">
        <v>13</v>
      </c>
      <c r="F1337" t="s">
        <v>14</v>
      </c>
      <c r="G1337" s="2">
        <v>93316</v>
      </c>
      <c r="H1337" s="2">
        <v>107162</v>
      </c>
      <c r="I1337" s="2">
        <v>3</v>
      </c>
    </row>
    <row r="1338" spans="1:9" x14ac:dyDescent="0.25">
      <c r="A1338">
        <v>2018</v>
      </c>
      <c r="B1338" t="s">
        <v>48</v>
      </c>
      <c r="C1338" t="s">
        <v>18</v>
      </c>
      <c r="D1338" t="s">
        <v>24</v>
      </c>
      <c r="E1338" t="s">
        <v>13</v>
      </c>
      <c r="F1338" t="s">
        <v>19</v>
      </c>
      <c r="G1338" s="2">
        <v>6242</v>
      </c>
      <c r="H1338" s="2">
        <v>7995</v>
      </c>
      <c r="I1338" s="2">
        <v>4</v>
      </c>
    </row>
    <row r="1339" spans="1:9" x14ac:dyDescent="0.25">
      <c r="A1339">
        <v>2019</v>
      </c>
      <c r="B1339" t="s">
        <v>47</v>
      </c>
      <c r="C1339" t="s">
        <v>9</v>
      </c>
      <c r="D1339" t="s">
        <v>39</v>
      </c>
      <c r="E1339" t="s">
        <v>11</v>
      </c>
      <c r="F1339" t="s">
        <v>28</v>
      </c>
      <c r="G1339" s="2">
        <v>3906</v>
      </c>
      <c r="H1339" s="2">
        <v>5621</v>
      </c>
      <c r="I1339" s="2">
        <v>6</v>
      </c>
    </row>
    <row r="1340" spans="1:9" x14ac:dyDescent="0.25">
      <c r="A1340">
        <v>2019</v>
      </c>
      <c r="B1340" t="s">
        <v>53</v>
      </c>
      <c r="C1340" t="s">
        <v>9</v>
      </c>
      <c r="D1340" t="s">
        <v>10</v>
      </c>
      <c r="E1340" t="s">
        <v>13</v>
      </c>
      <c r="F1340" t="s">
        <v>14</v>
      </c>
      <c r="G1340" s="2">
        <v>81256</v>
      </c>
      <c r="H1340" s="2">
        <v>112274</v>
      </c>
      <c r="I1340" s="2">
        <v>5</v>
      </c>
    </row>
    <row r="1341" spans="1:9" x14ac:dyDescent="0.25">
      <c r="A1341">
        <v>2018</v>
      </c>
      <c r="B1341" t="s">
        <v>44</v>
      </c>
      <c r="C1341" t="s">
        <v>18</v>
      </c>
      <c r="D1341" t="s">
        <v>18</v>
      </c>
      <c r="E1341" t="s">
        <v>26</v>
      </c>
      <c r="F1341" t="s">
        <v>27</v>
      </c>
      <c r="G1341" s="2">
        <v>2750</v>
      </c>
      <c r="H1341" s="2">
        <v>20576</v>
      </c>
      <c r="I1341" s="2">
        <v>2</v>
      </c>
    </row>
    <row r="1342" spans="1:9" x14ac:dyDescent="0.25">
      <c r="A1342">
        <v>2019</v>
      </c>
      <c r="B1342" t="s">
        <v>50</v>
      </c>
      <c r="C1342" t="s">
        <v>29</v>
      </c>
      <c r="D1342" t="s">
        <v>34</v>
      </c>
      <c r="E1342" t="s">
        <v>13</v>
      </c>
      <c r="F1342" t="s">
        <v>14</v>
      </c>
      <c r="G1342" s="2">
        <v>38748</v>
      </c>
      <c r="H1342" s="2">
        <v>51538</v>
      </c>
      <c r="I1342" s="2">
        <v>2</v>
      </c>
    </row>
    <row r="1343" spans="1:9" x14ac:dyDescent="0.25">
      <c r="A1343">
        <v>2019</v>
      </c>
      <c r="B1343" t="s">
        <v>47</v>
      </c>
      <c r="C1343" t="s">
        <v>18</v>
      </c>
      <c r="D1343" t="s">
        <v>25</v>
      </c>
      <c r="E1343" t="s">
        <v>11</v>
      </c>
      <c r="F1343" t="s">
        <v>15</v>
      </c>
      <c r="G1343" s="2">
        <v>2345</v>
      </c>
      <c r="H1343" s="2">
        <v>4144</v>
      </c>
      <c r="I1343" s="2">
        <v>10</v>
      </c>
    </row>
    <row r="1344" spans="1:9" x14ac:dyDescent="0.25">
      <c r="A1344">
        <v>2018</v>
      </c>
      <c r="B1344" t="s">
        <v>44</v>
      </c>
      <c r="C1344" t="s">
        <v>9</v>
      </c>
      <c r="D1344" t="s">
        <v>10</v>
      </c>
      <c r="E1344" t="s">
        <v>13</v>
      </c>
      <c r="F1344" t="s">
        <v>17</v>
      </c>
      <c r="G1344" s="2">
        <v>37297</v>
      </c>
      <c r="H1344" s="2">
        <v>41825</v>
      </c>
      <c r="I1344" s="2">
        <v>6</v>
      </c>
    </row>
    <row r="1345" spans="1:9" x14ac:dyDescent="0.25">
      <c r="A1345">
        <v>2018</v>
      </c>
      <c r="B1345" t="s">
        <v>50</v>
      </c>
      <c r="C1345" t="s">
        <v>18</v>
      </c>
      <c r="D1345" t="s">
        <v>25</v>
      </c>
      <c r="E1345" t="s">
        <v>26</v>
      </c>
      <c r="F1345" t="s">
        <v>31</v>
      </c>
      <c r="G1345" s="2">
        <v>1434</v>
      </c>
      <c r="H1345" s="2">
        <v>8327</v>
      </c>
      <c r="I1345" s="2">
        <v>2</v>
      </c>
    </row>
    <row r="1346" spans="1:9" x14ac:dyDescent="0.25">
      <c r="A1346">
        <v>2019</v>
      </c>
      <c r="B1346" t="s">
        <v>46</v>
      </c>
      <c r="C1346" t="s">
        <v>9</v>
      </c>
      <c r="D1346" t="s">
        <v>10</v>
      </c>
      <c r="E1346" t="s">
        <v>22</v>
      </c>
      <c r="F1346" t="s">
        <v>35</v>
      </c>
      <c r="G1346" s="2">
        <v>5373</v>
      </c>
      <c r="H1346" s="2">
        <v>7091</v>
      </c>
      <c r="I1346" s="2">
        <v>3</v>
      </c>
    </row>
    <row r="1347" spans="1:9" x14ac:dyDescent="0.25">
      <c r="A1347">
        <v>2018</v>
      </c>
      <c r="B1347" t="s">
        <v>16</v>
      </c>
      <c r="C1347" t="s">
        <v>18</v>
      </c>
      <c r="D1347" t="s">
        <v>18</v>
      </c>
      <c r="E1347" t="s">
        <v>11</v>
      </c>
      <c r="F1347" t="s">
        <v>41</v>
      </c>
      <c r="G1347" s="2">
        <v>8830</v>
      </c>
      <c r="H1347" s="2">
        <v>15188</v>
      </c>
      <c r="I1347" s="2">
        <v>14</v>
      </c>
    </row>
    <row r="1348" spans="1:9" x14ac:dyDescent="0.25">
      <c r="A1348">
        <v>2018</v>
      </c>
      <c r="B1348" t="s">
        <v>53</v>
      </c>
      <c r="C1348" t="s">
        <v>20</v>
      </c>
      <c r="D1348" t="s">
        <v>21</v>
      </c>
      <c r="E1348" t="s">
        <v>22</v>
      </c>
      <c r="F1348" t="s">
        <v>35</v>
      </c>
      <c r="G1348" s="2">
        <v>5062</v>
      </c>
      <c r="H1348" s="2">
        <v>5867</v>
      </c>
      <c r="I1348" s="2">
        <v>3</v>
      </c>
    </row>
    <row r="1349" spans="1:9" x14ac:dyDescent="0.25">
      <c r="A1349">
        <v>2018</v>
      </c>
      <c r="B1349" t="s">
        <v>49</v>
      </c>
      <c r="C1349" t="s">
        <v>18</v>
      </c>
      <c r="D1349" t="s">
        <v>18</v>
      </c>
      <c r="E1349" t="s">
        <v>13</v>
      </c>
      <c r="F1349" t="s">
        <v>14</v>
      </c>
      <c r="G1349" s="2">
        <v>107399</v>
      </c>
      <c r="H1349" s="2">
        <v>125237</v>
      </c>
      <c r="I1349" s="2">
        <v>4</v>
      </c>
    </row>
    <row r="1350" spans="1:9" x14ac:dyDescent="0.25">
      <c r="A1350">
        <v>2019</v>
      </c>
      <c r="B1350" t="s">
        <v>53</v>
      </c>
      <c r="C1350" t="s">
        <v>29</v>
      </c>
      <c r="D1350" t="s">
        <v>34</v>
      </c>
      <c r="E1350" t="s">
        <v>13</v>
      </c>
      <c r="F1350" t="s">
        <v>33</v>
      </c>
      <c r="G1350" s="2">
        <v>63707</v>
      </c>
      <c r="H1350" s="2">
        <v>87805</v>
      </c>
      <c r="I1350" s="2">
        <v>5</v>
      </c>
    </row>
    <row r="1351" spans="1:9" x14ac:dyDescent="0.25">
      <c r="A1351">
        <v>2019</v>
      </c>
      <c r="B1351" t="s">
        <v>16</v>
      </c>
      <c r="C1351" t="s">
        <v>18</v>
      </c>
      <c r="D1351" t="s">
        <v>25</v>
      </c>
      <c r="E1351" t="s">
        <v>13</v>
      </c>
      <c r="F1351" t="s">
        <v>33</v>
      </c>
      <c r="G1351" s="2">
        <v>88489</v>
      </c>
      <c r="H1351" s="2">
        <v>102678</v>
      </c>
      <c r="I1351" s="2">
        <v>6</v>
      </c>
    </row>
    <row r="1352" spans="1:9" x14ac:dyDescent="0.25">
      <c r="A1352">
        <v>2018</v>
      </c>
      <c r="B1352" t="s">
        <v>49</v>
      </c>
      <c r="C1352" t="s">
        <v>9</v>
      </c>
      <c r="D1352" t="s">
        <v>12</v>
      </c>
      <c r="E1352" t="s">
        <v>26</v>
      </c>
      <c r="F1352" t="s">
        <v>27</v>
      </c>
      <c r="G1352" s="2">
        <v>9287</v>
      </c>
      <c r="H1352" s="2">
        <v>52737</v>
      </c>
      <c r="I1352" s="2">
        <v>6</v>
      </c>
    </row>
    <row r="1353" spans="1:9" x14ac:dyDescent="0.25">
      <c r="A1353">
        <v>2019</v>
      </c>
      <c r="B1353" t="s">
        <v>49</v>
      </c>
      <c r="C1353" t="s">
        <v>29</v>
      </c>
      <c r="D1353" t="s">
        <v>30</v>
      </c>
      <c r="E1353" t="s">
        <v>26</v>
      </c>
      <c r="F1353" t="s">
        <v>27</v>
      </c>
      <c r="G1353" s="2">
        <v>8994</v>
      </c>
      <c r="H1353" s="2">
        <v>54229</v>
      </c>
      <c r="I1353" s="2">
        <v>5</v>
      </c>
    </row>
    <row r="1354" spans="1:9" x14ac:dyDescent="0.25">
      <c r="A1354">
        <v>2018</v>
      </c>
      <c r="B1354" t="s">
        <v>52</v>
      </c>
      <c r="C1354" t="s">
        <v>9</v>
      </c>
      <c r="D1354" t="s">
        <v>39</v>
      </c>
      <c r="E1354" t="s">
        <v>13</v>
      </c>
      <c r="F1354" t="s">
        <v>17</v>
      </c>
      <c r="G1354" s="2">
        <v>15821</v>
      </c>
      <c r="H1354" s="2">
        <v>18545</v>
      </c>
      <c r="I1354" s="2">
        <v>2</v>
      </c>
    </row>
    <row r="1355" spans="1:9" x14ac:dyDescent="0.25">
      <c r="A1355">
        <v>2018</v>
      </c>
      <c r="B1355" t="s">
        <v>50</v>
      </c>
      <c r="C1355" t="s">
        <v>29</v>
      </c>
      <c r="D1355" t="s">
        <v>34</v>
      </c>
      <c r="E1355" t="s">
        <v>22</v>
      </c>
      <c r="F1355" t="s">
        <v>32</v>
      </c>
      <c r="G1355" s="2">
        <v>27093</v>
      </c>
      <c r="H1355" s="2">
        <v>32290</v>
      </c>
      <c r="I1355" s="2">
        <v>3</v>
      </c>
    </row>
    <row r="1356" spans="1:9" x14ac:dyDescent="0.25">
      <c r="A1356">
        <v>2018</v>
      </c>
      <c r="B1356" t="s">
        <v>44</v>
      </c>
      <c r="C1356" t="s">
        <v>9</v>
      </c>
      <c r="D1356" t="s">
        <v>10</v>
      </c>
      <c r="E1356" t="s">
        <v>22</v>
      </c>
      <c r="F1356" t="s">
        <v>38</v>
      </c>
      <c r="G1356" s="2">
        <v>53013</v>
      </c>
      <c r="H1356" s="2">
        <v>67323</v>
      </c>
      <c r="I1356" s="2">
        <v>2</v>
      </c>
    </row>
    <row r="1357" spans="1:9" x14ac:dyDescent="0.25">
      <c r="A1357">
        <v>2019</v>
      </c>
      <c r="B1357" t="s">
        <v>52</v>
      </c>
      <c r="C1357" t="s">
        <v>9</v>
      </c>
      <c r="D1357" t="s">
        <v>39</v>
      </c>
      <c r="E1357" t="s">
        <v>11</v>
      </c>
      <c r="F1357" t="s">
        <v>41</v>
      </c>
      <c r="G1357" s="2">
        <v>1986</v>
      </c>
      <c r="H1357" s="2">
        <v>3569</v>
      </c>
      <c r="I1357" s="2">
        <v>3</v>
      </c>
    </row>
    <row r="1358" spans="1:9" x14ac:dyDescent="0.25">
      <c r="A1358">
        <v>2018</v>
      </c>
      <c r="B1358" t="s">
        <v>52</v>
      </c>
      <c r="C1358" t="s">
        <v>18</v>
      </c>
      <c r="D1358" t="s">
        <v>25</v>
      </c>
      <c r="E1358" t="s">
        <v>22</v>
      </c>
      <c r="F1358" t="s">
        <v>32</v>
      </c>
      <c r="G1358" s="2">
        <v>14178</v>
      </c>
      <c r="H1358" s="2">
        <v>18822</v>
      </c>
      <c r="I1358" s="2">
        <v>3</v>
      </c>
    </row>
    <row r="1359" spans="1:9" x14ac:dyDescent="0.25">
      <c r="A1359">
        <v>2019</v>
      </c>
      <c r="B1359" t="s">
        <v>47</v>
      </c>
      <c r="C1359" t="s">
        <v>18</v>
      </c>
      <c r="D1359" t="s">
        <v>24</v>
      </c>
      <c r="E1359" t="s">
        <v>13</v>
      </c>
      <c r="F1359" t="s">
        <v>17</v>
      </c>
      <c r="G1359" s="2">
        <v>30478</v>
      </c>
      <c r="H1359" s="2">
        <v>34804</v>
      </c>
      <c r="I1359" s="2">
        <v>5</v>
      </c>
    </row>
    <row r="1360" spans="1:9" x14ac:dyDescent="0.25">
      <c r="A1360">
        <v>2018</v>
      </c>
      <c r="B1360" t="s">
        <v>48</v>
      </c>
      <c r="C1360" t="s">
        <v>18</v>
      </c>
      <c r="D1360" t="s">
        <v>25</v>
      </c>
      <c r="E1360" t="s">
        <v>22</v>
      </c>
      <c r="F1360" t="s">
        <v>35</v>
      </c>
      <c r="G1360" s="2">
        <v>6971</v>
      </c>
      <c r="H1360" s="2">
        <v>9131</v>
      </c>
      <c r="I1360" s="2">
        <v>3</v>
      </c>
    </row>
    <row r="1361" spans="1:9" x14ac:dyDescent="0.25">
      <c r="A1361">
        <v>2018</v>
      </c>
      <c r="B1361" t="s">
        <v>16</v>
      </c>
      <c r="C1361" t="s">
        <v>29</v>
      </c>
      <c r="D1361" t="s">
        <v>36</v>
      </c>
      <c r="E1361" t="s">
        <v>13</v>
      </c>
      <c r="F1361" t="s">
        <v>19</v>
      </c>
      <c r="G1361" s="2">
        <v>5506</v>
      </c>
      <c r="H1361" s="2">
        <v>6599</v>
      </c>
      <c r="I1361" s="2">
        <v>7</v>
      </c>
    </row>
    <row r="1362" spans="1:9" x14ac:dyDescent="0.25">
      <c r="A1362">
        <v>2018</v>
      </c>
      <c r="B1362" t="s">
        <v>53</v>
      </c>
      <c r="C1362" t="s">
        <v>20</v>
      </c>
      <c r="D1362" t="s">
        <v>21</v>
      </c>
      <c r="E1362" t="s">
        <v>22</v>
      </c>
      <c r="F1362" t="s">
        <v>32</v>
      </c>
      <c r="G1362" s="2">
        <v>42526</v>
      </c>
      <c r="H1362" s="2">
        <v>52459</v>
      </c>
      <c r="I1362" s="2">
        <v>5</v>
      </c>
    </row>
    <row r="1363" spans="1:9" x14ac:dyDescent="0.25">
      <c r="A1363">
        <v>2019</v>
      </c>
      <c r="B1363" t="s">
        <v>44</v>
      </c>
      <c r="C1363" t="s">
        <v>29</v>
      </c>
      <c r="D1363" t="s">
        <v>36</v>
      </c>
      <c r="E1363" t="s">
        <v>13</v>
      </c>
      <c r="F1363" t="s">
        <v>19</v>
      </c>
      <c r="G1363" s="2">
        <v>7110</v>
      </c>
      <c r="H1363" s="2">
        <v>8831</v>
      </c>
      <c r="I1363" s="2">
        <v>6</v>
      </c>
    </row>
    <row r="1364" spans="1:9" x14ac:dyDescent="0.25">
      <c r="A1364">
        <v>2018</v>
      </c>
      <c r="B1364" t="s">
        <v>43</v>
      </c>
      <c r="C1364" t="s">
        <v>29</v>
      </c>
      <c r="D1364" t="s">
        <v>34</v>
      </c>
      <c r="E1364" t="s">
        <v>11</v>
      </c>
      <c r="F1364" t="s">
        <v>28</v>
      </c>
      <c r="G1364" s="2">
        <v>7284</v>
      </c>
      <c r="H1364" s="2">
        <v>11251</v>
      </c>
      <c r="I1364" s="2">
        <v>12</v>
      </c>
    </row>
    <row r="1365" spans="1:9" x14ac:dyDescent="0.25">
      <c r="A1365">
        <v>2019</v>
      </c>
      <c r="B1365" t="s">
        <v>16</v>
      </c>
      <c r="C1365" t="s">
        <v>29</v>
      </c>
      <c r="D1365" t="s">
        <v>34</v>
      </c>
      <c r="E1365" t="s">
        <v>13</v>
      </c>
      <c r="F1365" t="s">
        <v>19</v>
      </c>
      <c r="G1365" s="2">
        <v>5667</v>
      </c>
      <c r="H1365" s="2">
        <v>6624</v>
      </c>
      <c r="I1365" s="2">
        <v>4</v>
      </c>
    </row>
    <row r="1366" spans="1:9" x14ac:dyDescent="0.25">
      <c r="A1366">
        <v>2018</v>
      </c>
      <c r="B1366" t="s">
        <v>16</v>
      </c>
      <c r="C1366" t="s">
        <v>9</v>
      </c>
      <c r="D1366" t="s">
        <v>39</v>
      </c>
      <c r="E1366" t="s">
        <v>13</v>
      </c>
      <c r="F1366" t="s">
        <v>14</v>
      </c>
      <c r="G1366" s="2">
        <v>54861</v>
      </c>
      <c r="H1366" s="2">
        <v>73749</v>
      </c>
      <c r="I1366" s="2">
        <v>4</v>
      </c>
    </row>
    <row r="1367" spans="1:9" x14ac:dyDescent="0.25">
      <c r="A1367">
        <v>2019</v>
      </c>
      <c r="B1367" t="s">
        <v>46</v>
      </c>
      <c r="C1367" t="s">
        <v>9</v>
      </c>
      <c r="D1367" t="s">
        <v>39</v>
      </c>
      <c r="E1367" t="s">
        <v>13</v>
      </c>
      <c r="F1367" t="s">
        <v>19</v>
      </c>
      <c r="G1367" s="2">
        <v>4336</v>
      </c>
      <c r="H1367" s="2">
        <v>5401</v>
      </c>
      <c r="I1367" s="2">
        <v>5</v>
      </c>
    </row>
    <row r="1368" spans="1:9" x14ac:dyDescent="0.25">
      <c r="A1368">
        <v>2019</v>
      </c>
      <c r="B1368" t="s">
        <v>45</v>
      </c>
      <c r="C1368" t="s">
        <v>9</v>
      </c>
      <c r="D1368" t="s">
        <v>12</v>
      </c>
      <c r="E1368" t="s">
        <v>13</v>
      </c>
      <c r="F1368" t="s">
        <v>19</v>
      </c>
      <c r="G1368" s="2">
        <v>3662</v>
      </c>
      <c r="H1368" s="2">
        <v>4833</v>
      </c>
      <c r="I1368" s="2">
        <v>4</v>
      </c>
    </row>
    <row r="1369" spans="1:9" x14ac:dyDescent="0.25">
      <c r="A1369">
        <v>2019</v>
      </c>
      <c r="B1369" t="s">
        <v>53</v>
      </c>
      <c r="C1369" t="s">
        <v>20</v>
      </c>
      <c r="D1369" t="s">
        <v>21</v>
      </c>
      <c r="E1369" t="s">
        <v>11</v>
      </c>
      <c r="F1369" t="s">
        <v>15</v>
      </c>
      <c r="G1369" s="2">
        <v>1441</v>
      </c>
      <c r="H1369" s="2">
        <v>2551</v>
      </c>
      <c r="I1369" s="2">
        <v>6</v>
      </c>
    </row>
    <row r="1370" spans="1:9" x14ac:dyDescent="0.25">
      <c r="A1370">
        <v>2019</v>
      </c>
      <c r="B1370" t="s">
        <v>52</v>
      </c>
      <c r="C1370" t="s">
        <v>18</v>
      </c>
      <c r="D1370" t="s">
        <v>18</v>
      </c>
      <c r="E1370" t="s">
        <v>13</v>
      </c>
      <c r="F1370" t="s">
        <v>33</v>
      </c>
      <c r="G1370" s="2">
        <v>48763</v>
      </c>
      <c r="H1370" s="2">
        <v>56510</v>
      </c>
      <c r="I1370" s="2">
        <v>3</v>
      </c>
    </row>
    <row r="1371" spans="1:9" x14ac:dyDescent="0.25">
      <c r="A1371">
        <v>2019</v>
      </c>
      <c r="B1371" t="s">
        <v>43</v>
      </c>
      <c r="C1371" t="s">
        <v>9</v>
      </c>
      <c r="D1371" t="s">
        <v>10</v>
      </c>
      <c r="E1371" t="s">
        <v>13</v>
      </c>
      <c r="F1371" t="s">
        <v>19</v>
      </c>
      <c r="G1371" s="2">
        <v>2036</v>
      </c>
      <c r="H1371" s="2">
        <v>2607</v>
      </c>
      <c r="I1371" s="2">
        <v>3</v>
      </c>
    </row>
    <row r="1372" spans="1:9" x14ac:dyDescent="0.25">
      <c r="A1372">
        <v>2019</v>
      </c>
      <c r="B1372" t="s">
        <v>44</v>
      </c>
      <c r="C1372" t="s">
        <v>29</v>
      </c>
      <c r="D1372" t="s">
        <v>30</v>
      </c>
      <c r="E1372" t="s">
        <v>11</v>
      </c>
      <c r="F1372" t="s">
        <v>28</v>
      </c>
      <c r="G1372" s="2">
        <v>3396</v>
      </c>
      <c r="H1372" s="2">
        <v>5591</v>
      </c>
      <c r="I1372" s="2">
        <v>10</v>
      </c>
    </row>
    <row r="1373" spans="1:9" x14ac:dyDescent="0.25">
      <c r="A1373">
        <v>2018</v>
      </c>
      <c r="B1373" t="s">
        <v>50</v>
      </c>
      <c r="C1373" t="s">
        <v>20</v>
      </c>
      <c r="D1373" t="s">
        <v>37</v>
      </c>
      <c r="E1373" t="s">
        <v>26</v>
      </c>
      <c r="F1373" t="s">
        <v>40</v>
      </c>
      <c r="G1373" s="2">
        <v>1433</v>
      </c>
      <c r="H1373" s="2">
        <v>7715</v>
      </c>
      <c r="I1373" s="2">
        <v>9</v>
      </c>
    </row>
    <row r="1374" spans="1:9" x14ac:dyDescent="0.25">
      <c r="A1374">
        <v>2019</v>
      </c>
      <c r="B1374" t="s">
        <v>16</v>
      </c>
      <c r="C1374" t="s">
        <v>29</v>
      </c>
      <c r="D1374" t="s">
        <v>34</v>
      </c>
      <c r="E1374" t="s">
        <v>26</v>
      </c>
      <c r="F1374" t="s">
        <v>31</v>
      </c>
      <c r="G1374" s="2">
        <v>3943</v>
      </c>
      <c r="H1374" s="2">
        <v>22770</v>
      </c>
      <c r="I1374" s="2">
        <v>7</v>
      </c>
    </row>
    <row r="1375" spans="1:9" x14ac:dyDescent="0.25">
      <c r="A1375">
        <v>2018</v>
      </c>
      <c r="B1375" t="s">
        <v>45</v>
      </c>
      <c r="C1375" t="s">
        <v>20</v>
      </c>
      <c r="D1375" t="s">
        <v>21</v>
      </c>
      <c r="E1375" t="s">
        <v>22</v>
      </c>
      <c r="F1375" t="s">
        <v>32</v>
      </c>
      <c r="G1375" s="2">
        <v>35303</v>
      </c>
      <c r="H1375" s="2">
        <v>42021</v>
      </c>
      <c r="I1375" s="2">
        <v>3</v>
      </c>
    </row>
    <row r="1376" spans="1:9" x14ac:dyDescent="0.25">
      <c r="A1376">
        <v>2019</v>
      </c>
      <c r="B1376" t="s">
        <v>53</v>
      </c>
      <c r="C1376" t="s">
        <v>9</v>
      </c>
      <c r="D1376" t="s">
        <v>10</v>
      </c>
      <c r="E1376" t="s">
        <v>26</v>
      </c>
      <c r="F1376" t="s">
        <v>31</v>
      </c>
      <c r="G1376" s="2">
        <v>6415</v>
      </c>
      <c r="H1376" s="2">
        <v>27618</v>
      </c>
      <c r="I1376" s="2">
        <v>9</v>
      </c>
    </row>
    <row r="1377" spans="1:9" x14ac:dyDescent="0.25">
      <c r="A1377">
        <v>2019</v>
      </c>
      <c r="B1377" t="s">
        <v>53</v>
      </c>
      <c r="C1377" t="s">
        <v>18</v>
      </c>
      <c r="D1377" t="s">
        <v>18</v>
      </c>
      <c r="E1377" t="s">
        <v>26</v>
      </c>
      <c r="F1377" t="s">
        <v>40</v>
      </c>
      <c r="G1377" s="2">
        <v>631</v>
      </c>
      <c r="H1377" s="2">
        <v>3598</v>
      </c>
      <c r="I1377" s="2">
        <v>4</v>
      </c>
    </row>
    <row r="1378" spans="1:9" x14ac:dyDescent="0.25">
      <c r="A1378">
        <v>2018</v>
      </c>
      <c r="B1378" t="s">
        <v>16</v>
      </c>
      <c r="C1378" t="s">
        <v>29</v>
      </c>
      <c r="D1378" t="s">
        <v>36</v>
      </c>
      <c r="E1378" t="s">
        <v>26</v>
      </c>
      <c r="F1378" t="s">
        <v>27</v>
      </c>
      <c r="G1378" s="2">
        <v>7102</v>
      </c>
      <c r="H1378" s="2">
        <v>40884</v>
      </c>
      <c r="I1378" s="2">
        <v>6</v>
      </c>
    </row>
    <row r="1379" spans="1:9" x14ac:dyDescent="0.25">
      <c r="A1379">
        <v>2019</v>
      </c>
      <c r="B1379" t="s">
        <v>50</v>
      </c>
      <c r="C1379" t="s">
        <v>29</v>
      </c>
      <c r="D1379" t="s">
        <v>34</v>
      </c>
      <c r="E1379" t="s">
        <v>22</v>
      </c>
      <c r="F1379" t="s">
        <v>23</v>
      </c>
      <c r="G1379" s="2">
        <v>71942</v>
      </c>
      <c r="H1379" s="2">
        <v>85910</v>
      </c>
      <c r="I1379" s="2">
        <v>3</v>
      </c>
    </row>
    <row r="1380" spans="1:9" x14ac:dyDescent="0.25">
      <c r="A1380">
        <v>2019</v>
      </c>
      <c r="B1380" t="s">
        <v>47</v>
      </c>
      <c r="C1380" t="s">
        <v>18</v>
      </c>
      <c r="D1380" t="s">
        <v>18</v>
      </c>
      <c r="E1380" t="s">
        <v>13</v>
      </c>
      <c r="F1380" t="s">
        <v>33</v>
      </c>
      <c r="G1380" s="2">
        <v>84861</v>
      </c>
      <c r="H1380" s="2">
        <v>106612</v>
      </c>
      <c r="I1380" s="2">
        <v>5</v>
      </c>
    </row>
    <row r="1381" spans="1:9" x14ac:dyDescent="0.25">
      <c r="A1381">
        <v>2019</v>
      </c>
      <c r="B1381" t="s">
        <v>43</v>
      </c>
      <c r="C1381" t="s">
        <v>9</v>
      </c>
      <c r="D1381" t="s">
        <v>39</v>
      </c>
      <c r="E1381" t="s">
        <v>13</v>
      </c>
      <c r="F1381" t="s">
        <v>17</v>
      </c>
      <c r="G1381" s="2">
        <v>26175</v>
      </c>
      <c r="H1381" s="2">
        <v>30517</v>
      </c>
      <c r="I1381" s="2">
        <v>3</v>
      </c>
    </row>
    <row r="1382" spans="1:9" x14ac:dyDescent="0.25">
      <c r="A1382">
        <v>2019</v>
      </c>
      <c r="B1382" t="s">
        <v>45</v>
      </c>
      <c r="C1382" t="s">
        <v>18</v>
      </c>
      <c r="D1382" t="s">
        <v>24</v>
      </c>
      <c r="E1382" t="s">
        <v>13</v>
      </c>
      <c r="F1382" t="s">
        <v>14</v>
      </c>
      <c r="G1382" s="2">
        <v>38849</v>
      </c>
      <c r="H1382" s="2">
        <v>52944</v>
      </c>
      <c r="I1382" s="2">
        <v>2</v>
      </c>
    </row>
    <row r="1383" spans="1:9" x14ac:dyDescent="0.25">
      <c r="A1383">
        <v>2019</v>
      </c>
      <c r="B1383" t="s">
        <v>48</v>
      </c>
      <c r="C1383" t="s">
        <v>20</v>
      </c>
      <c r="D1383" t="s">
        <v>21</v>
      </c>
      <c r="E1383" t="s">
        <v>13</v>
      </c>
      <c r="F1383" t="s">
        <v>19</v>
      </c>
      <c r="G1383" s="2">
        <v>6054</v>
      </c>
      <c r="H1383" s="2">
        <v>7691</v>
      </c>
      <c r="I1383" s="2">
        <v>5</v>
      </c>
    </row>
    <row r="1384" spans="1:9" x14ac:dyDescent="0.25">
      <c r="A1384">
        <v>2019</v>
      </c>
      <c r="B1384" t="s">
        <v>44</v>
      </c>
      <c r="C1384" t="s">
        <v>18</v>
      </c>
      <c r="D1384" t="s">
        <v>25</v>
      </c>
      <c r="E1384" t="s">
        <v>22</v>
      </c>
      <c r="F1384" t="s">
        <v>32</v>
      </c>
      <c r="G1384" s="2">
        <v>8325</v>
      </c>
      <c r="H1384" s="2">
        <v>10718</v>
      </c>
      <c r="I1384" s="2">
        <v>1</v>
      </c>
    </row>
    <row r="1385" spans="1:9" x14ac:dyDescent="0.25">
      <c r="A1385">
        <v>2018</v>
      </c>
      <c r="B1385" t="s">
        <v>53</v>
      </c>
      <c r="C1385" t="s">
        <v>18</v>
      </c>
      <c r="D1385" t="s">
        <v>24</v>
      </c>
      <c r="E1385" t="s">
        <v>13</v>
      </c>
      <c r="F1385" t="s">
        <v>33</v>
      </c>
      <c r="G1385" s="2">
        <v>64250</v>
      </c>
      <c r="H1385" s="2">
        <v>74695</v>
      </c>
      <c r="I1385" s="2">
        <v>5</v>
      </c>
    </row>
    <row r="1386" spans="1:9" x14ac:dyDescent="0.25">
      <c r="A1386">
        <v>2019</v>
      </c>
      <c r="B1386" t="s">
        <v>47</v>
      </c>
      <c r="C1386" t="s">
        <v>18</v>
      </c>
      <c r="D1386" t="s">
        <v>18</v>
      </c>
      <c r="E1386" t="s">
        <v>13</v>
      </c>
      <c r="F1386" t="s">
        <v>14</v>
      </c>
      <c r="G1386" s="2">
        <v>74517</v>
      </c>
      <c r="H1386" s="2">
        <v>90876</v>
      </c>
      <c r="I1386" s="2">
        <v>3</v>
      </c>
    </row>
    <row r="1387" spans="1:9" x14ac:dyDescent="0.25">
      <c r="A1387">
        <v>2018</v>
      </c>
      <c r="B1387" t="s">
        <v>51</v>
      </c>
      <c r="C1387" t="s">
        <v>18</v>
      </c>
      <c r="D1387" t="s">
        <v>18</v>
      </c>
      <c r="E1387" t="s">
        <v>13</v>
      </c>
      <c r="F1387" t="s">
        <v>19</v>
      </c>
      <c r="G1387" s="2">
        <v>3027</v>
      </c>
      <c r="H1387" s="2">
        <v>3761</v>
      </c>
      <c r="I1387" s="2">
        <v>3</v>
      </c>
    </row>
    <row r="1388" spans="1:9" x14ac:dyDescent="0.25">
      <c r="A1388">
        <v>2019</v>
      </c>
      <c r="B1388" t="s">
        <v>44</v>
      </c>
      <c r="C1388" t="s">
        <v>29</v>
      </c>
      <c r="D1388" t="s">
        <v>30</v>
      </c>
      <c r="E1388" t="s">
        <v>11</v>
      </c>
      <c r="F1388" t="s">
        <v>28</v>
      </c>
      <c r="G1388" s="2">
        <v>5586</v>
      </c>
      <c r="H1388" s="2">
        <v>9028</v>
      </c>
      <c r="I1388" s="2">
        <v>9</v>
      </c>
    </row>
    <row r="1389" spans="1:9" x14ac:dyDescent="0.25">
      <c r="A1389">
        <v>2018</v>
      </c>
      <c r="B1389" t="s">
        <v>47</v>
      </c>
      <c r="C1389" t="s">
        <v>9</v>
      </c>
      <c r="D1389" t="s">
        <v>39</v>
      </c>
      <c r="E1389" t="s">
        <v>26</v>
      </c>
      <c r="F1389" t="s">
        <v>31</v>
      </c>
      <c r="G1389" s="2">
        <v>1253</v>
      </c>
      <c r="H1389" s="2">
        <v>7629</v>
      </c>
      <c r="I1389" s="2">
        <v>3</v>
      </c>
    </row>
    <row r="1390" spans="1:9" x14ac:dyDescent="0.25">
      <c r="A1390">
        <v>2018</v>
      </c>
      <c r="B1390" t="s">
        <v>53</v>
      </c>
      <c r="C1390" t="s">
        <v>18</v>
      </c>
      <c r="D1390" t="s">
        <v>18</v>
      </c>
      <c r="E1390" t="s">
        <v>13</v>
      </c>
      <c r="F1390" t="s">
        <v>19</v>
      </c>
      <c r="G1390" s="2">
        <v>4496</v>
      </c>
      <c r="H1390" s="2">
        <v>5146</v>
      </c>
      <c r="I1390" s="2">
        <v>5</v>
      </c>
    </row>
    <row r="1391" spans="1:9" x14ac:dyDescent="0.25">
      <c r="A1391">
        <v>2019</v>
      </c>
      <c r="B1391" t="s">
        <v>51</v>
      </c>
      <c r="C1391" t="s">
        <v>9</v>
      </c>
      <c r="D1391" t="s">
        <v>39</v>
      </c>
      <c r="E1391" t="s">
        <v>22</v>
      </c>
      <c r="F1391" t="s">
        <v>23</v>
      </c>
      <c r="G1391" s="2">
        <v>67424</v>
      </c>
      <c r="H1391" s="2">
        <v>85642</v>
      </c>
      <c r="I1391" s="2">
        <v>3</v>
      </c>
    </row>
    <row r="1392" spans="1:9" x14ac:dyDescent="0.25">
      <c r="A1392">
        <v>2019</v>
      </c>
      <c r="B1392" t="s">
        <v>53</v>
      </c>
      <c r="C1392" t="s">
        <v>18</v>
      </c>
      <c r="D1392" t="s">
        <v>18</v>
      </c>
      <c r="E1392" t="s">
        <v>13</v>
      </c>
      <c r="F1392" t="s">
        <v>33</v>
      </c>
      <c r="G1392" s="2">
        <v>29791</v>
      </c>
      <c r="H1392" s="2">
        <v>40068</v>
      </c>
      <c r="I1392" s="2">
        <v>2</v>
      </c>
    </row>
    <row r="1393" spans="1:9" x14ac:dyDescent="0.25">
      <c r="A1393">
        <v>2019</v>
      </c>
      <c r="B1393" t="s">
        <v>44</v>
      </c>
      <c r="C1393" t="s">
        <v>18</v>
      </c>
      <c r="D1393" t="s">
        <v>18</v>
      </c>
      <c r="E1393" t="s">
        <v>22</v>
      </c>
      <c r="F1393" t="s">
        <v>32</v>
      </c>
      <c r="G1393" s="2">
        <v>46315</v>
      </c>
      <c r="H1393" s="2">
        <v>55473</v>
      </c>
      <c r="I1393" s="2">
        <v>3</v>
      </c>
    </row>
    <row r="1394" spans="1:9" x14ac:dyDescent="0.25">
      <c r="A1394">
        <v>2018</v>
      </c>
      <c r="B1394" t="s">
        <v>51</v>
      </c>
      <c r="C1394" t="s">
        <v>18</v>
      </c>
      <c r="D1394" t="s">
        <v>25</v>
      </c>
      <c r="E1394" t="s">
        <v>13</v>
      </c>
      <c r="F1394" t="s">
        <v>19</v>
      </c>
      <c r="G1394" s="2">
        <v>5471</v>
      </c>
      <c r="H1394" s="2">
        <v>6305</v>
      </c>
      <c r="I1394" s="2">
        <v>5</v>
      </c>
    </row>
    <row r="1395" spans="1:9" x14ac:dyDescent="0.25">
      <c r="A1395">
        <v>2019</v>
      </c>
      <c r="B1395" t="s">
        <v>53</v>
      </c>
      <c r="C1395" t="s">
        <v>9</v>
      </c>
      <c r="D1395" t="s">
        <v>12</v>
      </c>
      <c r="E1395" t="s">
        <v>13</v>
      </c>
      <c r="F1395" t="s">
        <v>14</v>
      </c>
      <c r="G1395" s="2">
        <v>79727</v>
      </c>
      <c r="H1395" s="2">
        <v>102578</v>
      </c>
      <c r="I1395" s="2">
        <v>4</v>
      </c>
    </row>
    <row r="1396" spans="1:9" x14ac:dyDescent="0.25">
      <c r="A1396">
        <v>2018</v>
      </c>
      <c r="B1396" t="s">
        <v>48</v>
      </c>
      <c r="C1396" t="s">
        <v>20</v>
      </c>
      <c r="D1396" t="s">
        <v>21</v>
      </c>
      <c r="E1396" t="s">
        <v>13</v>
      </c>
      <c r="F1396" t="s">
        <v>17</v>
      </c>
      <c r="G1396" s="2">
        <v>49587</v>
      </c>
      <c r="H1396" s="2">
        <v>56138</v>
      </c>
      <c r="I1396" s="2">
        <v>7</v>
      </c>
    </row>
    <row r="1397" spans="1:9" x14ac:dyDescent="0.25">
      <c r="A1397">
        <v>2018</v>
      </c>
      <c r="B1397" t="s">
        <v>53</v>
      </c>
      <c r="C1397" t="s">
        <v>9</v>
      </c>
      <c r="D1397" t="s">
        <v>12</v>
      </c>
      <c r="E1397" t="s">
        <v>13</v>
      </c>
      <c r="F1397" t="s">
        <v>17</v>
      </c>
      <c r="G1397" s="2">
        <v>34761</v>
      </c>
      <c r="H1397" s="2">
        <v>41232</v>
      </c>
      <c r="I1397" s="2">
        <v>5</v>
      </c>
    </row>
    <row r="1398" spans="1:9" x14ac:dyDescent="0.25">
      <c r="A1398">
        <v>2019</v>
      </c>
      <c r="B1398" t="s">
        <v>53</v>
      </c>
      <c r="C1398" t="s">
        <v>18</v>
      </c>
      <c r="D1398" t="s">
        <v>25</v>
      </c>
      <c r="E1398" t="s">
        <v>13</v>
      </c>
      <c r="F1398" t="s">
        <v>14</v>
      </c>
      <c r="G1398" s="2">
        <v>73884</v>
      </c>
      <c r="H1398" s="2">
        <v>87690</v>
      </c>
      <c r="I1398" s="2">
        <v>3</v>
      </c>
    </row>
    <row r="1399" spans="1:9" x14ac:dyDescent="0.25">
      <c r="A1399">
        <v>2018</v>
      </c>
      <c r="B1399" t="s">
        <v>16</v>
      </c>
      <c r="C1399" t="s">
        <v>9</v>
      </c>
      <c r="D1399" t="s">
        <v>12</v>
      </c>
      <c r="E1399" t="s">
        <v>13</v>
      </c>
      <c r="F1399" t="s">
        <v>14</v>
      </c>
      <c r="G1399" s="2">
        <v>73088</v>
      </c>
      <c r="H1399" s="2">
        <v>85201</v>
      </c>
      <c r="I1399" s="2">
        <v>3</v>
      </c>
    </row>
    <row r="1400" spans="1:9" x14ac:dyDescent="0.25">
      <c r="A1400">
        <v>2019</v>
      </c>
      <c r="B1400" t="s">
        <v>45</v>
      </c>
      <c r="C1400" t="s">
        <v>18</v>
      </c>
      <c r="D1400" t="s">
        <v>24</v>
      </c>
      <c r="E1400" t="s">
        <v>11</v>
      </c>
      <c r="F1400" t="s">
        <v>28</v>
      </c>
      <c r="G1400" s="2">
        <v>2797</v>
      </c>
      <c r="H1400" s="2">
        <v>4009</v>
      </c>
      <c r="I1400" s="2">
        <v>8</v>
      </c>
    </row>
    <row r="1401" spans="1:9" x14ac:dyDescent="0.25">
      <c r="A1401">
        <v>2018</v>
      </c>
      <c r="B1401" t="s">
        <v>44</v>
      </c>
      <c r="C1401" t="s">
        <v>18</v>
      </c>
      <c r="D1401" t="s">
        <v>25</v>
      </c>
      <c r="E1401" t="s">
        <v>13</v>
      </c>
      <c r="F1401" t="s">
        <v>33</v>
      </c>
      <c r="G1401" s="2">
        <v>29869</v>
      </c>
      <c r="H1401" s="2">
        <v>39260</v>
      </c>
      <c r="I1401" s="2">
        <v>3</v>
      </c>
    </row>
    <row r="1402" spans="1:9" x14ac:dyDescent="0.25">
      <c r="A1402">
        <v>2019</v>
      </c>
      <c r="B1402" t="s">
        <v>50</v>
      </c>
      <c r="C1402" t="s">
        <v>29</v>
      </c>
      <c r="D1402" t="s">
        <v>36</v>
      </c>
      <c r="E1402" t="s">
        <v>13</v>
      </c>
      <c r="F1402" t="s">
        <v>17</v>
      </c>
      <c r="G1402" s="2">
        <v>25324</v>
      </c>
      <c r="H1402" s="2">
        <v>28401</v>
      </c>
      <c r="I1402" s="2">
        <v>4</v>
      </c>
    </row>
    <row r="1403" spans="1:9" x14ac:dyDescent="0.25">
      <c r="A1403">
        <v>2019</v>
      </c>
      <c r="B1403" t="s">
        <v>51</v>
      </c>
      <c r="C1403" t="s">
        <v>29</v>
      </c>
      <c r="D1403" t="s">
        <v>36</v>
      </c>
      <c r="E1403" t="s">
        <v>13</v>
      </c>
      <c r="F1403" t="s">
        <v>19</v>
      </c>
      <c r="G1403" s="2">
        <v>4920</v>
      </c>
      <c r="H1403" s="2">
        <v>5549</v>
      </c>
      <c r="I1403" s="2">
        <v>5</v>
      </c>
    </row>
    <row r="1404" spans="1:9" x14ac:dyDescent="0.25">
      <c r="A1404">
        <v>2019</v>
      </c>
      <c r="B1404" t="s">
        <v>50</v>
      </c>
      <c r="C1404" t="s">
        <v>18</v>
      </c>
      <c r="D1404" t="s">
        <v>25</v>
      </c>
      <c r="E1404" t="s">
        <v>26</v>
      </c>
      <c r="F1404" t="s">
        <v>27</v>
      </c>
      <c r="G1404" s="2">
        <v>3176</v>
      </c>
      <c r="H1404" s="2">
        <v>13533</v>
      </c>
      <c r="I1404" s="2">
        <v>2</v>
      </c>
    </row>
    <row r="1405" spans="1:9" x14ac:dyDescent="0.25">
      <c r="A1405">
        <v>2019</v>
      </c>
      <c r="B1405" t="s">
        <v>52</v>
      </c>
      <c r="C1405" t="s">
        <v>29</v>
      </c>
      <c r="D1405" t="s">
        <v>36</v>
      </c>
      <c r="E1405" t="s">
        <v>11</v>
      </c>
      <c r="F1405" t="s">
        <v>59</v>
      </c>
      <c r="G1405" s="2">
        <v>11879</v>
      </c>
      <c r="H1405" s="2">
        <v>18795</v>
      </c>
      <c r="I1405" s="2">
        <v>13</v>
      </c>
    </row>
    <row r="1406" spans="1:9" x14ac:dyDescent="0.25">
      <c r="A1406">
        <v>2019</v>
      </c>
      <c r="B1406" t="s">
        <v>16</v>
      </c>
      <c r="C1406" t="s">
        <v>29</v>
      </c>
      <c r="D1406" t="s">
        <v>34</v>
      </c>
      <c r="E1406" t="s">
        <v>13</v>
      </c>
      <c r="F1406" t="s">
        <v>19</v>
      </c>
      <c r="G1406" s="2">
        <v>7037</v>
      </c>
      <c r="H1406" s="2">
        <v>8307</v>
      </c>
      <c r="I1406" s="2">
        <v>6</v>
      </c>
    </row>
    <row r="1407" spans="1:9" x14ac:dyDescent="0.25">
      <c r="A1407">
        <v>2018</v>
      </c>
      <c r="B1407" t="s">
        <v>53</v>
      </c>
      <c r="C1407" t="s">
        <v>20</v>
      </c>
      <c r="D1407" t="s">
        <v>37</v>
      </c>
      <c r="E1407" t="s">
        <v>26</v>
      </c>
      <c r="F1407" t="s">
        <v>31</v>
      </c>
      <c r="G1407" s="2">
        <v>7860</v>
      </c>
      <c r="H1407" s="2">
        <v>35360</v>
      </c>
      <c r="I1407" s="2">
        <v>8</v>
      </c>
    </row>
    <row r="1408" spans="1:9" x14ac:dyDescent="0.25">
      <c r="A1408">
        <v>2019</v>
      </c>
      <c r="B1408" t="s">
        <v>49</v>
      </c>
      <c r="C1408" t="s">
        <v>29</v>
      </c>
      <c r="D1408" t="s">
        <v>34</v>
      </c>
      <c r="E1408" t="s">
        <v>11</v>
      </c>
      <c r="F1408" t="s">
        <v>41</v>
      </c>
      <c r="G1408" s="2">
        <v>2203</v>
      </c>
      <c r="H1408" s="2">
        <v>3286</v>
      </c>
      <c r="I1408" s="2">
        <v>6</v>
      </c>
    </row>
    <row r="1409" spans="1:9" x14ac:dyDescent="0.25">
      <c r="A1409">
        <v>2018</v>
      </c>
      <c r="B1409" t="s">
        <v>53</v>
      </c>
      <c r="C1409" t="s">
        <v>29</v>
      </c>
      <c r="D1409" t="s">
        <v>30</v>
      </c>
      <c r="E1409" t="s">
        <v>13</v>
      </c>
      <c r="F1409" t="s">
        <v>14</v>
      </c>
      <c r="G1409" s="2">
        <v>82225</v>
      </c>
      <c r="H1409" s="2">
        <v>92729</v>
      </c>
      <c r="I1409" s="2">
        <v>4</v>
      </c>
    </row>
    <row r="1410" spans="1:9" x14ac:dyDescent="0.25">
      <c r="A1410">
        <v>2018</v>
      </c>
      <c r="B1410" t="s">
        <v>49</v>
      </c>
      <c r="C1410" t="s">
        <v>29</v>
      </c>
      <c r="D1410" t="s">
        <v>30</v>
      </c>
      <c r="E1410" t="s">
        <v>13</v>
      </c>
      <c r="F1410" t="s">
        <v>14</v>
      </c>
      <c r="G1410" s="2">
        <v>66378</v>
      </c>
      <c r="H1410" s="2">
        <v>80026</v>
      </c>
      <c r="I1410" s="2">
        <v>3</v>
      </c>
    </row>
    <row r="1411" spans="1:9" x14ac:dyDescent="0.25">
      <c r="A1411">
        <v>2019</v>
      </c>
      <c r="B1411" t="s">
        <v>50</v>
      </c>
      <c r="C1411" t="s">
        <v>18</v>
      </c>
      <c r="D1411" t="s">
        <v>25</v>
      </c>
      <c r="E1411" t="s">
        <v>22</v>
      </c>
      <c r="F1411" t="s">
        <v>38</v>
      </c>
      <c r="G1411" s="2">
        <v>41839</v>
      </c>
      <c r="H1411" s="2">
        <v>48790</v>
      </c>
      <c r="I1411" s="2">
        <v>2</v>
      </c>
    </row>
    <row r="1412" spans="1:9" x14ac:dyDescent="0.25">
      <c r="A1412">
        <v>2018</v>
      </c>
      <c r="B1412" t="s">
        <v>16</v>
      </c>
      <c r="C1412" t="s">
        <v>18</v>
      </c>
      <c r="D1412" t="s">
        <v>18</v>
      </c>
      <c r="E1412" t="s">
        <v>11</v>
      </c>
      <c r="F1412" t="s">
        <v>28</v>
      </c>
      <c r="G1412" s="2">
        <v>8192</v>
      </c>
      <c r="H1412" s="2">
        <v>12395</v>
      </c>
      <c r="I1412" s="2">
        <v>16</v>
      </c>
    </row>
    <row r="1413" spans="1:9" x14ac:dyDescent="0.25">
      <c r="A1413">
        <v>2019</v>
      </c>
      <c r="B1413" t="s">
        <v>45</v>
      </c>
      <c r="C1413" t="s">
        <v>18</v>
      </c>
      <c r="D1413" t="s">
        <v>25</v>
      </c>
      <c r="E1413" t="s">
        <v>13</v>
      </c>
      <c r="F1413" t="s">
        <v>33</v>
      </c>
      <c r="G1413" s="2">
        <v>32837</v>
      </c>
      <c r="H1413" s="2">
        <v>37310</v>
      </c>
      <c r="I1413" s="2">
        <v>3</v>
      </c>
    </row>
    <row r="1414" spans="1:9" x14ac:dyDescent="0.25">
      <c r="A1414">
        <v>2018</v>
      </c>
      <c r="B1414" t="s">
        <v>53</v>
      </c>
      <c r="C1414" t="s">
        <v>9</v>
      </c>
      <c r="D1414" t="s">
        <v>12</v>
      </c>
      <c r="E1414" t="s">
        <v>13</v>
      </c>
      <c r="F1414" t="s">
        <v>14</v>
      </c>
      <c r="G1414" s="2">
        <v>64114</v>
      </c>
      <c r="H1414" s="2">
        <v>79354</v>
      </c>
      <c r="I1414" s="2">
        <v>3</v>
      </c>
    </row>
    <row r="1415" spans="1:9" x14ac:dyDescent="0.25">
      <c r="A1415">
        <v>2019</v>
      </c>
      <c r="B1415" t="s">
        <v>47</v>
      </c>
      <c r="C1415" t="s">
        <v>18</v>
      </c>
      <c r="D1415" t="s">
        <v>18</v>
      </c>
      <c r="E1415" t="s">
        <v>11</v>
      </c>
      <c r="F1415" t="s">
        <v>59</v>
      </c>
      <c r="G1415" s="2">
        <v>5038</v>
      </c>
      <c r="H1415" s="2">
        <v>8763</v>
      </c>
      <c r="I1415" s="2">
        <v>11</v>
      </c>
    </row>
    <row r="1416" spans="1:9" x14ac:dyDescent="0.25">
      <c r="A1416">
        <v>2018</v>
      </c>
      <c r="B1416" t="s">
        <v>53</v>
      </c>
      <c r="C1416" t="s">
        <v>18</v>
      </c>
      <c r="D1416" t="s">
        <v>18</v>
      </c>
      <c r="E1416" t="s">
        <v>11</v>
      </c>
      <c r="F1416" t="s">
        <v>15</v>
      </c>
      <c r="G1416" s="2">
        <v>1843</v>
      </c>
      <c r="H1416" s="2">
        <v>3190</v>
      </c>
      <c r="I1416" s="2">
        <v>6</v>
      </c>
    </row>
    <row r="1417" spans="1:9" x14ac:dyDescent="0.25">
      <c r="A1417">
        <v>2019</v>
      </c>
      <c r="B1417" t="s">
        <v>47</v>
      </c>
      <c r="C1417" t="s">
        <v>18</v>
      </c>
      <c r="D1417" t="s">
        <v>24</v>
      </c>
      <c r="E1417" t="s">
        <v>13</v>
      </c>
      <c r="F1417" t="s">
        <v>14</v>
      </c>
      <c r="G1417" s="2">
        <v>152335</v>
      </c>
      <c r="H1417" s="2">
        <v>180930</v>
      </c>
      <c r="I1417" s="2">
        <v>5</v>
      </c>
    </row>
    <row r="1418" spans="1:9" x14ac:dyDescent="0.25">
      <c r="A1418">
        <v>2019</v>
      </c>
      <c r="B1418" t="s">
        <v>16</v>
      </c>
      <c r="C1418" t="s">
        <v>9</v>
      </c>
      <c r="D1418" t="s">
        <v>10</v>
      </c>
      <c r="E1418" t="s">
        <v>11</v>
      </c>
      <c r="F1418" t="s">
        <v>15</v>
      </c>
      <c r="G1418" s="2">
        <v>1438</v>
      </c>
      <c r="H1418" s="2">
        <v>2415</v>
      </c>
      <c r="I1418" s="2">
        <v>7</v>
      </c>
    </row>
    <row r="1419" spans="1:9" x14ac:dyDescent="0.25">
      <c r="A1419">
        <v>2018</v>
      </c>
      <c r="B1419" t="s">
        <v>48</v>
      </c>
      <c r="C1419" t="s">
        <v>29</v>
      </c>
      <c r="D1419" t="s">
        <v>36</v>
      </c>
      <c r="E1419" t="s">
        <v>22</v>
      </c>
      <c r="F1419" t="s">
        <v>38</v>
      </c>
      <c r="G1419" s="2">
        <v>73604</v>
      </c>
      <c r="H1419" s="2">
        <v>91440</v>
      </c>
      <c r="I1419" s="2">
        <v>3</v>
      </c>
    </row>
    <row r="1420" spans="1:9" x14ac:dyDescent="0.25">
      <c r="A1420">
        <v>2018</v>
      </c>
      <c r="B1420" t="s">
        <v>52</v>
      </c>
      <c r="C1420" t="s">
        <v>9</v>
      </c>
      <c r="D1420" t="s">
        <v>10</v>
      </c>
      <c r="E1420" t="s">
        <v>11</v>
      </c>
      <c r="F1420" t="s">
        <v>28</v>
      </c>
      <c r="G1420" s="2">
        <v>3422</v>
      </c>
      <c r="H1420" s="2">
        <v>4913</v>
      </c>
      <c r="I1420" s="2">
        <v>6</v>
      </c>
    </row>
    <row r="1421" spans="1:9" x14ac:dyDescent="0.25">
      <c r="A1421">
        <v>2019</v>
      </c>
      <c r="B1421" t="s">
        <v>51</v>
      </c>
      <c r="C1421" t="s">
        <v>18</v>
      </c>
      <c r="D1421" t="s">
        <v>18</v>
      </c>
      <c r="E1421" t="s">
        <v>22</v>
      </c>
      <c r="F1421" t="s">
        <v>35</v>
      </c>
      <c r="G1421" s="2">
        <v>5617</v>
      </c>
      <c r="H1421" s="2">
        <v>6430</v>
      </c>
      <c r="I1421" s="2">
        <v>2</v>
      </c>
    </row>
    <row r="1422" spans="1:9" x14ac:dyDescent="0.25">
      <c r="A1422">
        <v>2019</v>
      </c>
      <c r="B1422" t="s">
        <v>48</v>
      </c>
      <c r="C1422" t="s">
        <v>18</v>
      </c>
      <c r="D1422" t="s">
        <v>25</v>
      </c>
      <c r="E1422" t="s">
        <v>13</v>
      </c>
      <c r="F1422" t="s">
        <v>17</v>
      </c>
      <c r="G1422" s="2">
        <v>8258</v>
      </c>
      <c r="H1422" s="2">
        <v>10169</v>
      </c>
      <c r="I1422" s="2">
        <v>2</v>
      </c>
    </row>
    <row r="1423" spans="1:9" x14ac:dyDescent="0.25">
      <c r="A1423">
        <v>2019</v>
      </c>
      <c r="B1423" t="s">
        <v>49</v>
      </c>
      <c r="C1423" t="s">
        <v>20</v>
      </c>
      <c r="D1423" t="s">
        <v>37</v>
      </c>
      <c r="E1423" t="s">
        <v>22</v>
      </c>
      <c r="F1423" t="s">
        <v>35</v>
      </c>
      <c r="G1423" s="2">
        <v>5321</v>
      </c>
      <c r="H1423" s="2">
        <v>6524</v>
      </c>
      <c r="I1423" s="2">
        <v>3</v>
      </c>
    </row>
    <row r="1424" spans="1:9" x14ac:dyDescent="0.25">
      <c r="A1424">
        <v>2019</v>
      </c>
      <c r="B1424" t="s">
        <v>53</v>
      </c>
      <c r="C1424" t="s">
        <v>29</v>
      </c>
      <c r="D1424" t="s">
        <v>34</v>
      </c>
      <c r="E1424" t="s">
        <v>26</v>
      </c>
      <c r="F1424" t="s">
        <v>31</v>
      </c>
      <c r="G1424" s="2">
        <v>600</v>
      </c>
      <c r="H1424" s="2">
        <v>4316</v>
      </c>
      <c r="I1424" s="2">
        <v>3</v>
      </c>
    </row>
    <row r="1425" spans="1:9" x14ac:dyDescent="0.25">
      <c r="A1425">
        <v>2019</v>
      </c>
      <c r="B1425" t="s">
        <v>48</v>
      </c>
      <c r="C1425" t="s">
        <v>18</v>
      </c>
      <c r="D1425" t="s">
        <v>18</v>
      </c>
      <c r="E1425" t="s">
        <v>26</v>
      </c>
      <c r="F1425" t="s">
        <v>27</v>
      </c>
      <c r="G1425" s="2">
        <v>2964</v>
      </c>
      <c r="H1425" s="2">
        <v>14339</v>
      </c>
      <c r="I1425" s="2">
        <v>2</v>
      </c>
    </row>
    <row r="1426" spans="1:9" x14ac:dyDescent="0.25">
      <c r="A1426">
        <v>2019</v>
      </c>
      <c r="B1426" t="s">
        <v>45</v>
      </c>
      <c r="C1426" t="s">
        <v>18</v>
      </c>
      <c r="D1426" t="s">
        <v>25</v>
      </c>
      <c r="E1426" t="s">
        <v>13</v>
      </c>
      <c r="F1426" t="s">
        <v>19</v>
      </c>
      <c r="G1426" s="2">
        <v>2554</v>
      </c>
      <c r="H1426" s="2">
        <v>2863</v>
      </c>
      <c r="I1426" s="2">
        <v>2</v>
      </c>
    </row>
    <row r="1427" spans="1:9" x14ac:dyDescent="0.25">
      <c r="A1427">
        <v>2018</v>
      </c>
      <c r="B1427" t="s">
        <v>44</v>
      </c>
      <c r="C1427" t="s">
        <v>18</v>
      </c>
      <c r="D1427" t="s">
        <v>25</v>
      </c>
      <c r="E1427" t="s">
        <v>13</v>
      </c>
      <c r="F1427" t="s">
        <v>33</v>
      </c>
      <c r="G1427" s="2">
        <v>82045</v>
      </c>
      <c r="H1427" s="2">
        <v>97208</v>
      </c>
      <c r="I1427" s="2">
        <v>7</v>
      </c>
    </row>
    <row r="1428" spans="1:9" x14ac:dyDescent="0.25">
      <c r="A1428">
        <v>2019</v>
      </c>
      <c r="B1428" t="s">
        <v>46</v>
      </c>
      <c r="C1428" t="s">
        <v>9</v>
      </c>
      <c r="D1428" t="s">
        <v>10</v>
      </c>
      <c r="E1428" t="s">
        <v>13</v>
      </c>
      <c r="F1428" t="s">
        <v>17</v>
      </c>
      <c r="G1428" s="2">
        <v>28625</v>
      </c>
      <c r="H1428" s="2">
        <v>39660</v>
      </c>
      <c r="I1428" s="2">
        <v>4</v>
      </c>
    </row>
    <row r="1429" spans="1:9" x14ac:dyDescent="0.25">
      <c r="A1429">
        <v>2018</v>
      </c>
      <c r="B1429" t="s">
        <v>16</v>
      </c>
      <c r="C1429" t="s">
        <v>9</v>
      </c>
      <c r="D1429" t="s">
        <v>10</v>
      </c>
      <c r="E1429" t="s">
        <v>13</v>
      </c>
      <c r="F1429" t="s">
        <v>14</v>
      </c>
      <c r="G1429" s="2">
        <v>109944</v>
      </c>
      <c r="H1429" s="2">
        <v>134663</v>
      </c>
      <c r="I1429" s="2">
        <v>4</v>
      </c>
    </row>
    <row r="1430" spans="1:9" x14ac:dyDescent="0.25">
      <c r="A1430">
        <v>2019</v>
      </c>
      <c r="B1430" t="s">
        <v>52</v>
      </c>
      <c r="C1430" t="s">
        <v>20</v>
      </c>
      <c r="D1430" t="s">
        <v>21</v>
      </c>
      <c r="E1430" t="s">
        <v>13</v>
      </c>
      <c r="F1430" t="s">
        <v>14</v>
      </c>
      <c r="G1430" s="2">
        <v>136565</v>
      </c>
      <c r="H1430" s="2">
        <v>183032</v>
      </c>
      <c r="I1430" s="2">
        <v>8</v>
      </c>
    </row>
    <row r="1431" spans="1:9" x14ac:dyDescent="0.25">
      <c r="A1431">
        <v>2019</v>
      </c>
      <c r="B1431" t="s">
        <v>45</v>
      </c>
      <c r="C1431" t="s">
        <v>29</v>
      </c>
      <c r="D1431" t="s">
        <v>36</v>
      </c>
      <c r="E1431" t="s">
        <v>22</v>
      </c>
      <c r="F1431" t="s">
        <v>38</v>
      </c>
      <c r="G1431" s="2">
        <v>100792</v>
      </c>
      <c r="H1431" s="2">
        <v>128484</v>
      </c>
      <c r="I1431" s="2">
        <v>5</v>
      </c>
    </row>
    <row r="1432" spans="1:9" x14ac:dyDescent="0.25">
      <c r="A1432">
        <v>2018</v>
      </c>
      <c r="B1432" t="s">
        <v>52</v>
      </c>
      <c r="C1432" t="s">
        <v>9</v>
      </c>
      <c r="D1432" t="s">
        <v>39</v>
      </c>
      <c r="E1432" t="s">
        <v>13</v>
      </c>
      <c r="F1432" t="s">
        <v>33</v>
      </c>
      <c r="G1432" s="2">
        <v>26536</v>
      </c>
      <c r="H1432" s="2">
        <v>34228</v>
      </c>
      <c r="I1432" s="2">
        <v>3</v>
      </c>
    </row>
    <row r="1433" spans="1:9" x14ac:dyDescent="0.25">
      <c r="A1433">
        <v>2019</v>
      </c>
      <c r="B1433" t="s">
        <v>48</v>
      </c>
      <c r="C1433" t="s">
        <v>18</v>
      </c>
      <c r="D1433" t="s">
        <v>25</v>
      </c>
      <c r="E1433" t="s">
        <v>13</v>
      </c>
      <c r="F1433" t="s">
        <v>33</v>
      </c>
      <c r="G1433" s="2">
        <v>68218</v>
      </c>
      <c r="H1433" s="2">
        <v>91804</v>
      </c>
      <c r="I1433" s="2">
        <v>6</v>
      </c>
    </row>
    <row r="1434" spans="1:9" x14ac:dyDescent="0.25">
      <c r="A1434">
        <v>2018</v>
      </c>
      <c r="B1434" t="s">
        <v>49</v>
      </c>
      <c r="C1434" t="s">
        <v>18</v>
      </c>
      <c r="D1434" t="s">
        <v>24</v>
      </c>
      <c r="E1434" t="s">
        <v>22</v>
      </c>
      <c r="F1434" t="s">
        <v>38</v>
      </c>
      <c r="G1434" s="2">
        <v>72622</v>
      </c>
      <c r="H1434" s="2">
        <v>92442</v>
      </c>
      <c r="I1434" s="2">
        <v>3</v>
      </c>
    </row>
    <row r="1435" spans="1:9" x14ac:dyDescent="0.25">
      <c r="A1435">
        <v>2019</v>
      </c>
      <c r="B1435" t="s">
        <v>47</v>
      </c>
      <c r="C1435" t="s">
        <v>18</v>
      </c>
      <c r="D1435" t="s">
        <v>18</v>
      </c>
      <c r="E1435" t="s">
        <v>13</v>
      </c>
      <c r="F1435" t="s">
        <v>19</v>
      </c>
      <c r="G1435" s="2">
        <v>3582</v>
      </c>
      <c r="H1435" s="2">
        <v>4551</v>
      </c>
      <c r="I1435" s="2">
        <v>5</v>
      </c>
    </row>
    <row r="1436" spans="1:9" x14ac:dyDescent="0.25">
      <c r="A1436">
        <v>2018</v>
      </c>
      <c r="B1436" t="s">
        <v>48</v>
      </c>
      <c r="C1436" t="s">
        <v>18</v>
      </c>
      <c r="D1436" t="s">
        <v>18</v>
      </c>
      <c r="E1436" t="s">
        <v>22</v>
      </c>
      <c r="F1436" t="s">
        <v>23</v>
      </c>
      <c r="G1436" s="2">
        <v>20947</v>
      </c>
      <c r="H1436" s="2">
        <v>26657</v>
      </c>
      <c r="I1436" s="2">
        <v>1</v>
      </c>
    </row>
    <row r="1437" spans="1:9" x14ac:dyDescent="0.25">
      <c r="A1437">
        <v>2019</v>
      </c>
      <c r="B1437" t="s">
        <v>49</v>
      </c>
      <c r="C1437" t="s">
        <v>18</v>
      </c>
      <c r="D1437" t="s">
        <v>25</v>
      </c>
      <c r="E1437" t="s">
        <v>13</v>
      </c>
      <c r="F1437" t="s">
        <v>33</v>
      </c>
      <c r="G1437" s="2">
        <v>42882</v>
      </c>
      <c r="H1437" s="2">
        <v>47716</v>
      </c>
      <c r="I1437" s="2">
        <v>4</v>
      </c>
    </row>
    <row r="1438" spans="1:9" x14ac:dyDescent="0.25">
      <c r="A1438">
        <v>2018</v>
      </c>
      <c r="B1438" t="s">
        <v>46</v>
      </c>
      <c r="C1438" t="s">
        <v>18</v>
      </c>
      <c r="D1438" t="s">
        <v>18</v>
      </c>
      <c r="E1438" t="s">
        <v>13</v>
      </c>
      <c r="F1438" t="s">
        <v>19</v>
      </c>
      <c r="G1438" s="2">
        <v>3554</v>
      </c>
      <c r="H1438" s="2">
        <v>4926</v>
      </c>
      <c r="I1438" s="2">
        <v>4</v>
      </c>
    </row>
    <row r="1439" spans="1:9" x14ac:dyDescent="0.25">
      <c r="A1439">
        <v>2018</v>
      </c>
      <c r="B1439" t="s">
        <v>52</v>
      </c>
      <c r="C1439" t="s">
        <v>9</v>
      </c>
      <c r="D1439" t="s">
        <v>39</v>
      </c>
      <c r="E1439" t="s">
        <v>26</v>
      </c>
      <c r="F1439" t="s">
        <v>27</v>
      </c>
      <c r="G1439" s="2">
        <v>5512</v>
      </c>
      <c r="H1439" s="2">
        <v>27693</v>
      </c>
      <c r="I1439" s="2">
        <v>4</v>
      </c>
    </row>
    <row r="1440" spans="1:9" x14ac:dyDescent="0.25">
      <c r="A1440">
        <v>2019</v>
      </c>
      <c r="B1440" t="s">
        <v>48</v>
      </c>
      <c r="C1440" t="s">
        <v>29</v>
      </c>
      <c r="D1440" t="s">
        <v>30</v>
      </c>
      <c r="E1440" t="s">
        <v>13</v>
      </c>
      <c r="F1440" t="s">
        <v>14</v>
      </c>
      <c r="G1440" s="2">
        <v>128035</v>
      </c>
      <c r="H1440" s="2">
        <v>170547</v>
      </c>
      <c r="I1440" s="2">
        <v>6</v>
      </c>
    </row>
    <row r="1441" spans="1:9" x14ac:dyDescent="0.25">
      <c r="A1441">
        <v>2019</v>
      </c>
      <c r="B1441" t="s">
        <v>44</v>
      </c>
      <c r="C1441" t="s">
        <v>18</v>
      </c>
      <c r="D1441" t="s">
        <v>18</v>
      </c>
      <c r="E1441" t="s">
        <v>22</v>
      </c>
      <c r="F1441" t="s">
        <v>32</v>
      </c>
      <c r="G1441" s="2">
        <v>23378</v>
      </c>
      <c r="H1441" s="2">
        <v>30655</v>
      </c>
      <c r="I1441" s="2">
        <v>2</v>
      </c>
    </row>
    <row r="1442" spans="1:9" x14ac:dyDescent="0.25">
      <c r="A1442">
        <v>2019</v>
      </c>
      <c r="B1442" t="s">
        <v>51</v>
      </c>
      <c r="C1442" t="s">
        <v>29</v>
      </c>
      <c r="D1442" t="s">
        <v>36</v>
      </c>
      <c r="E1442" t="s">
        <v>22</v>
      </c>
      <c r="F1442" t="s">
        <v>23</v>
      </c>
      <c r="G1442" s="2">
        <v>45539</v>
      </c>
      <c r="H1442" s="2">
        <v>53938</v>
      </c>
      <c r="I1442" s="2">
        <v>2</v>
      </c>
    </row>
    <row r="1443" spans="1:9" x14ac:dyDescent="0.25">
      <c r="A1443">
        <v>2019</v>
      </c>
      <c r="B1443" t="s">
        <v>46</v>
      </c>
      <c r="C1443" t="s">
        <v>20</v>
      </c>
      <c r="D1443" t="s">
        <v>21</v>
      </c>
      <c r="E1443" t="s">
        <v>13</v>
      </c>
      <c r="F1443" t="s">
        <v>14</v>
      </c>
      <c r="G1443" s="2">
        <v>73680</v>
      </c>
      <c r="H1443" s="2">
        <v>89065</v>
      </c>
      <c r="I1443" s="2">
        <v>4</v>
      </c>
    </row>
    <row r="1444" spans="1:9" x14ac:dyDescent="0.25">
      <c r="A1444">
        <v>2019</v>
      </c>
      <c r="B1444" t="s">
        <v>16</v>
      </c>
      <c r="C1444" t="s">
        <v>18</v>
      </c>
      <c r="D1444" t="s">
        <v>24</v>
      </c>
      <c r="E1444" t="s">
        <v>11</v>
      </c>
      <c r="F1444" t="s">
        <v>15</v>
      </c>
      <c r="G1444" s="2">
        <v>2113</v>
      </c>
      <c r="H1444" s="2">
        <v>3647</v>
      </c>
      <c r="I1444" s="2">
        <v>14</v>
      </c>
    </row>
    <row r="1445" spans="1:9" x14ac:dyDescent="0.25">
      <c r="A1445">
        <v>2018</v>
      </c>
      <c r="B1445" t="s">
        <v>50</v>
      </c>
      <c r="C1445" t="s">
        <v>20</v>
      </c>
      <c r="D1445" t="s">
        <v>37</v>
      </c>
      <c r="E1445" t="s">
        <v>13</v>
      </c>
      <c r="F1445" t="s">
        <v>33</v>
      </c>
      <c r="G1445" s="2">
        <v>40449</v>
      </c>
      <c r="H1445" s="2">
        <v>46118</v>
      </c>
      <c r="I1445" s="2">
        <v>4</v>
      </c>
    </row>
    <row r="1446" spans="1:9" x14ac:dyDescent="0.25">
      <c r="A1446">
        <v>2019</v>
      </c>
      <c r="B1446" t="s">
        <v>46</v>
      </c>
      <c r="C1446" t="s">
        <v>29</v>
      </c>
      <c r="D1446" t="s">
        <v>30</v>
      </c>
      <c r="E1446" t="s">
        <v>22</v>
      </c>
      <c r="F1446" t="s">
        <v>38</v>
      </c>
      <c r="G1446" s="2">
        <v>66073</v>
      </c>
      <c r="H1446" s="2">
        <v>79883</v>
      </c>
      <c r="I1446" s="2">
        <v>3</v>
      </c>
    </row>
    <row r="1447" spans="1:9" x14ac:dyDescent="0.25">
      <c r="A1447">
        <v>2018</v>
      </c>
      <c r="B1447" t="s">
        <v>50</v>
      </c>
      <c r="C1447" t="s">
        <v>20</v>
      </c>
      <c r="D1447" t="s">
        <v>21</v>
      </c>
      <c r="E1447" t="s">
        <v>11</v>
      </c>
      <c r="F1447" t="s">
        <v>28</v>
      </c>
      <c r="G1447" s="2">
        <v>5640</v>
      </c>
      <c r="H1447" s="2">
        <v>8565</v>
      </c>
      <c r="I1447" s="2">
        <v>8</v>
      </c>
    </row>
    <row r="1448" spans="1:9" x14ac:dyDescent="0.25">
      <c r="A1448">
        <v>2018</v>
      </c>
      <c r="B1448" t="s">
        <v>51</v>
      </c>
      <c r="C1448" t="s">
        <v>9</v>
      </c>
      <c r="D1448" t="s">
        <v>39</v>
      </c>
      <c r="E1448" t="s">
        <v>11</v>
      </c>
      <c r="F1448" t="s">
        <v>41</v>
      </c>
      <c r="G1448" s="2">
        <v>1969</v>
      </c>
      <c r="H1448" s="2">
        <v>3038</v>
      </c>
      <c r="I1448" s="2">
        <v>7</v>
      </c>
    </row>
    <row r="1449" spans="1:9" x14ac:dyDescent="0.25">
      <c r="A1449">
        <v>2019</v>
      </c>
      <c r="B1449" t="s">
        <v>46</v>
      </c>
      <c r="C1449" t="s">
        <v>9</v>
      </c>
      <c r="D1449" t="s">
        <v>39</v>
      </c>
      <c r="E1449" t="s">
        <v>13</v>
      </c>
      <c r="F1449" t="s">
        <v>19</v>
      </c>
      <c r="G1449" s="2">
        <v>4399</v>
      </c>
      <c r="H1449" s="2">
        <v>5140</v>
      </c>
      <c r="I1449" s="2">
        <v>4</v>
      </c>
    </row>
    <row r="1450" spans="1:9" x14ac:dyDescent="0.25">
      <c r="A1450">
        <v>2019</v>
      </c>
      <c r="B1450" t="s">
        <v>16</v>
      </c>
      <c r="C1450" t="s">
        <v>29</v>
      </c>
      <c r="D1450" t="s">
        <v>36</v>
      </c>
      <c r="E1450" t="s">
        <v>22</v>
      </c>
      <c r="F1450" t="s">
        <v>23</v>
      </c>
      <c r="G1450" s="2">
        <v>45730</v>
      </c>
      <c r="H1450" s="2">
        <v>53500</v>
      </c>
      <c r="I1450" s="2">
        <v>2</v>
      </c>
    </row>
    <row r="1451" spans="1:9" x14ac:dyDescent="0.25">
      <c r="A1451">
        <v>2019</v>
      </c>
      <c r="B1451" t="s">
        <v>53</v>
      </c>
      <c r="C1451" t="s">
        <v>20</v>
      </c>
      <c r="D1451" t="s">
        <v>37</v>
      </c>
      <c r="E1451" t="s">
        <v>22</v>
      </c>
      <c r="F1451" t="s">
        <v>35</v>
      </c>
      <c r="G1451" s="2">
        <v>2218</v>
      </c>
      <c r="H1451" s="2">
        <v>2677</v>
      </c>
      <c r="I1451" s="2">
        <v>1</v>
      </c>
    </row>
    <row r="1452" spans="1:9" x14ac:dyDescent="0.25">
      <c r="A1452">
        <v>2019</v>
      </c>
      <c r="B1452" t="s">
        <v>51</v>
      </c>
      <c r="C1452" t="s">
        <v>18</v>
      </c>
      <c r="D1452" t="s">
        <v>24</v>
      </c>
      <c r="E1452" t="s">
        <v>13</v>
      </c>
      <c r="F1452" t="s">
        <v>17</v>
      </c>
      <c r="G1452" s="2">
        <v>17951</v>
      </c>
      <c r="H1452" s="2">
        <v>24729</v>
      </c>
      <c r="I1452" s="2">
        <v>3</v>
      </c>
    </row>
    <row r="1453" spans="1:9" x14ac:dyDescent="0.25">
      <c r="A1453">
        <v>2019</v>
      </c>
      <c r="B1453" t="s">
        <v>52</v>
      </c>
      <c r="C1453" t="s">
        <v>18</v>
      </c>
      <c r="D1453" t="s">
        <v>18</v>
      </c>
      <c r="E1453" t="s">
        <v>13</v>
      </c>
      <c r="F1453" t="s">
        <v>17</v>
      </c>
      <c r="G1453" s="2">
        <v>37835</v>
      </c>
      <c r="H1453" s="2">
        <v>46236</v>
      </c>
      <c r="I1453" s="2">
        <v>7</v>
      </c>
    </row>
    <row r="1454" spans="1:9" x14ac:dyDescent="0.25">
      <c r="A1454">
        <v>2019</v>
      </c>
      <c r="B1454" t="s">
        <v>47</v>
      </c>
      <c r="C1454" t="s">
        <v>18</v>
      </c>
      <c r="D1454" t="s">
        <v>24</v>
      </c>
      <c r="E1454" t="s">
        <v>26</v>
      </c>
      <c r="F1454" t="s">
        <v>40</v>
      </c>
      <c r="G1454" s="2">
        <v>267</v>
      </c>
      <c r="H1454" s="2">
        <v>2199</v>
      </c>
      <c r="I1454" s="2">
        <v>3</v>
      </c>
    </row>
    <row r="1455" spans="1:9" x14ac:dyDescent="0.25">
      <c r="A1455">
        <v>2018</v>
      </c>
      <c r="B1455" t="s">
        <v>47</v>
      </c>
      <c r="C1455" t="s">
        <v>18</v>
      </c>
      <c r="D1455" t="s">
        <v>18</v>
      </c>
      <c r="E1455" t="s">
        <v>26</v>
      </c>
      <c r="F1455" t="s">
        <v>31</v>
      </c>
      <c r="G1455" s="2">
        <v>1823</v>
      </c>
      <c r="H1455" s="2">
        <v>7792</v>
      </c>
      <c r="I1455" s="2">
        <v>5</v>
      </c>
    </row>
    <row r="1456" spans="1:9" x14ac:dyDescent="0.25">
      <c r="A1456">
        <v>2018</v>
      </c>
      <c r="B1456" t="s">
        <v>16</v>
      </c>
      <c r="C1456" t="s">
        <v>18</v>
      </c>
      <c r="D1456" t="s">
        <v>24</v>
      </c>
      <c r="E1456" t="s">
        <v>22</v>
      </c>
      <c r="F1456" t="s">
        <v>38</v>
      </c>
      <c r="G1456" s="2">
        <v>143691</v>
      </c>
      <c r="H1456" s="2">
        <v>168809</v>
      </c>
      <c r="I1456" s="2">
        <v>4</v>
      </c>
    </row>
    <row r="1457" spans="1:9" x14ac:dyDescent="0.25">
      <c r="A1457">
        <v>2019</v>
      </c>
      <c r="B1457" t="s">
        <v>50</v>
      </c>
      <c r="C1457" t="s">
        <v>20</v>
      </c>
      <c r="D1457" t="s">
        <v>37</v>
      </c>
      <c r="E1457" t="s">
        <v>13</v>
      </c>
      <c r="F1457" t="s">
        <v>19</v>
      </c>
      <c r="G1457" s="2">
        <v>3630</v>
      </c>
      <c r="H1457" s="2">
        <v>4526</v>
      </c>
      <c r="I1457" s="2">
        <v>3</v>
      </c>
    </row>
    <row r="1458" spans="1:9" x14ac:dyDescent="0.25">
      <c r="A1458">
        <v>2018</v>
      </c>
      <c r="B1458" t="s">
        <v>48</v>
      </c>
      <c r="C1458" t="s">
        <v>18</v>
      </c>
      <c r="D1458" t="s">
        <v>18</v>
      </c>
      <c r="E1458" t="s">
        <v>13</v>
      </c>
      <c r="F1458" t="s">
        <v>14</v>
      </c>
      <c r="G1458" s="2">
        <v>65787</v>
      </c>
      <c r="H1458" s="2">
        <v>75809</v>
      </c>
      <c r="I1458" s="2">
        <v>3</v>
      </c>
    </row>
    <row r="1459" spans="1:9" x14ac:dyDescent="0.25">
      <c r="A1459">
        <v>2018</v>
      </c>
      <c r="B1459" t="s">
        <v>53</v>
      </c>
      <c r="C1459" t="s">
        <v>9</v>
      </c>
      <c r="D1459" t="s">
        <v>39</v>
      </c>
      <c r="E1459" t="s">
        <v>11</v>
      </c>
      <c r="F1459" t="s">
        <v>28</v>
      </c>
      <c r="G1459" s="2">
        <v>5422</v>
      </c>
      <c r="H1459" s="2">
        <v>9696</v>
      </c>
      <c r="I1459" s="2">
        <v>11</v>
      </c>
    </row>
    <row r="1460" spans="1:9" x14ac:dyDescent="0.25">
      <c r="A1460">
        <v>2018</v>
      </c>
      <c r="B1460" t="s">
        <v>48</v>
      </c>
      <c r="C1460" t="s">
        <v>20</v>
      </c>
      <c r="D1460" t="s">
        <v>37</v>
      </c>
      <c r="E1460" t="s">
        <v>13</v>
      </c>
      <c r="F1460" t="s">
        <v>19</v>
      </c>
      <c r="G1460" s="2">
        <v>5553</v>
      </c>
      <c r="H1460" s="2">
        <v>7142</v>
      </c>
      <c r="I1460" s="2">
        <v>5</v>
      </c>
    </row>
    <row r="1461" spans="1:9" x14ac:dyDescent="0.25">
      <c r="A1461">
        <v>2018</v>
      </c>
      <c r="B1461" t="s">
        <v>52</v>
      </c>
      <c r="C1461" t="s">
        <v>20</v>
      </c>
      <c r="D1461" t="s">
        <v>21</v>
      </c>
      <c r="E1461" t="s">
        <v>26</v>
      </c>
      <c r="F1461" t="s">
        <v>31</v>
      </c>
      <c r="G1461" s="2">
        <v>2863</v>
      </c>
      <c r="H1461" s="2">
        <v>19913</v>
      </c>
      <c r="I1461" s="2">
        <v>9</v>
      </c>
    </row>
    <row r="1462" spans="1:9" x14ac:dyDescent="0.25">
      <c r="A1462">
        <v>2018</v>
      </c>
      <c r="B1462" t="s">
        <v>44</v>
      </c>
      <c r="C1462" t="s">
        <v>9</v>
      </c>
      <c r="D1462" t="s">
        <v>12</v>
      </c>
      <c r="E1462" t="s">
        <v>13</v>
      </c>
      <c r="F1462" t="s">
        <v>33</v>
      </c>
      <c r="G1462" s="2">
        <v>47501</v>
      </c>
      <c r="H1462" s="2">
        <v>59244</v>
      </c>
      <c r="I1462" s="2">
        <v>5</v>
      </c>
    </row>
    <row r="1463" spans="1:9" x14ac:dyDescent="0.25">
      <c r="A1463">
        <v>2019</v>
      </c>
      <c r="B1463" t="s">
        <v>45</v>
      </c>
      <c r="C1463" t="s">
        <v>20</v>
      </c>
      <c r="D1463" t="s">
        <v>21</v>
      </c>
      <c r="E1463" t="s">
        <v>13</v>
      </c>
      <c r="F1463" t="s">
        <v>19</v>
      </c>
      <c r="G1463" s="2">
        <v>2730</v>
      </c>
      <c r="H1463" s="2">
        <v>3353</v>
      </c>
      <c r="I1463" s="2">
        <v>3</v>
      </c>
    </row>
    <row r="1464" spans="1:9" x14ac:dyDescent="0.25">
      <c r="A1464">
        <v>2018</v>
      </c>
      <c r="B1464" t="s">
        <v>53</v>
      </c>
      <c r="C1464" t="s">
        <v>9</v>
      </c>
      <c r="D1464" t="s">
        <v>10</v>
      </c>
      <c r="E1464" t="s">
        <v>13</v>
      </c>
      <c r="F1464" t="s">
        <v>19</v>
      </c>
      <c r="G1464" s="2">
        <v>3244</v>
      </c>
      <c r="H1464" s="2">
        <v>3692</v>
      </c>
      <c r="I1464" s="2">
        <v>3</v>
      </c>
    </row>
    <row r="1465" spans="1:9" x14ac:dyDescent="0.25">
      <c r="A1465">
        <v>2018</v>
      </c>
      <c r="B1465" t="s">
        <v>45</v>
      </c>
      <c r="C1465" t="s">
        <v>20</v>
      </c>
      <c r="D1465" t="s">
        <v>21</v>
      </c>
      <c r="E1465" t="s">
        <v>22</v>
      </c>
      <c r="F1465" t="s">
        <v>23</v>
      </c>
      <c r="G1465" s="2">
        <v>43527</v>
      </c>
      <c r="H1465" s="2">
        <v>56217</v>
      </c>
      <c r="I1465" s="2">
        <v>2</v>
      </c>
    </row>
    <row r="1466" spans="1:9" x14ac:dyDescent="0.25">
      <c r="A1466">
        <v>2018</v>
      </c>
      <c r="B1466" t="s">
        <v>45</v>
      </c>
      <c r="C1466" t="s">
        <v>29</v>
      </c>
      <c r="D1466" t="s">
        <v>34</v>
      </c>
      <c r="E1466" t="s">
        <v>11</v>
      </c>
      <c r="F1466" t="s">
        <v>41</v>
      </c>
      <c r="G1466" s="2">
        <v>2322</v>
      </c>
      <c r="H1466" s="2">
        <v>3632</v>
      </c>
      <c r="I1466" s="2">
        <v>5</v>
      </c>
    </row>
    <row r="1467" spans="1:9" x14ac:dyDescent="0.25">
      <c r="A1467">
        <v>2019</v>
      </c>
      <c r="B1467" t="s">
        <v>53</v>
      </c>
      <c r="C1467" t="s">
        <v>9</v>
      </c>
      <c r="D1467" t="s">
        <v>39</v>
      </c>
      <c r="E1467" t="s">
        <v>13</v>
      </c>
      <c r="F1467" t="s">
        <v>17</v>
      </c>
      <c r="G1467" s="2">
        <v>44036</v>
      </c>
      <c r="H1467" s="2">
        <v>52000</v>
      </c>
      <c r="I1467" s="2">
        <v>6</v>
      </c>
    </row>
    <row r="1468" spans="1:9" x14ac:dyDescent="0.25">
      <c r="A1468">
        <v>2018</v>
      </c>
      <c r="B1468" t="s">
        <v>45</v>
      </c>
      <c r="C1468" t="s">
        <v>18</v>
      </c>
      <c r="D1468" t="s">
        <v>25</v>
      </c>
      <c r="E1468" t="s">
        <v>13</v>
      </c>
      <c r="F1468" t="s">
        <v>14</v>
      </c>
      <c r="G1468" s="2">
        <v>38052</v>
      </c>
      <c r="H1468" s="2">
        <v>47705</v>
      </c>
      <c r="I1468" s="2">
        <v>2</v>
      </c>
    </row>
    <row r="1469" spans="1:9" x14ac:dyDescent="0.25">
      <c r="A1469">
        <v>2019</v>
      </c>
      <c r="B1469" t="s">
        <v>16</v>
      </c>
      <c r="C1469" t="s">
        <v>18</v>
      </c>
      <c r="D1469" t="s">
        <v>18</v>
      </c>
      <c r="E1469" t="s">
        <v>26</v>
      </c>
      <c r="F1469" t="s">
        <v>40</v>
      </c>
      <c r="G1469" s="2">
        <v>498</v>
      </c>
      <c r="H1469" s="2">
        <v>2676</v>
      </c>
      <c r="I1469" s="2">
        <v>3</v>
      </c>
    </row>
    <row r="1470" spans="1:9" x14ac:dyDescent="0.25">
      <c r="A1470">
        <v>2019</v>
      </c>
      <c r="B1470" t="s">
        <v>43</v>
      </c>
      <c r="C1470" t="s">
        <v>9</v>
      </c>
      <c r="D1470" t="s">
        <v>39</v>
      </c>
      <c r="E1470" t="s">
        <v>22</v>
      </c>
      <c r="F1470" t="s">
        <v>38</v>
      </c>
      <c r="G1470" s="2">
        <v>53388</v>
      </c>
      <c r="H1470" s="2">
        <v>68756</v>
      </c>
      <c r="I1470" s="2">
        <v>3</v>
      </c>
    </row>
    <row r="1471" spans="1:9" x14ac:dyDescent="0.25">
      <c r="A1471">
        <v>2019</v>
      </c>
      <c r="B1471" t="s">
        <v>48</v>
      </c>
      <c r="C1471" t="s">
        <v>18</v>
      </c>
      <c r="D1471" t="s">
        <v>18</v>
      </c>
      <c r="E1471" t="s">
        <v>22</v>
      </c>
      <c r="F1471" t="s">
        <v>35</v>
      </c>
      <c r="G1471" s="2">
        <v>2904</v>
      </c>
      <c r="H1471" s="2">
        <v>3363</v>
      </c>
      <c r="I1471" s="2">
        <v>2</v>
      </c>
    </row>
    <row r="1472" spans="1:9" x14ac:dyDescent="0.25">
      <c r="A1472">
        <v>2019</v>
      </c>
      <c r="B1472" t="s">
        <v>53</v>
      </c>
      <c r="C1472" t="s">
        <v>9</v>
      </c>
      <c r="D1472" t="s">
        <v>39</v>
      </c>
      <c r="E1472" t="s">
        <v>22</v>
      </c>
      <c r="F1472" t="s">
        <v>35</v>
      </c>
      <c r="G1472" s="2">
        <v>2684</v>
      </c>
      <c r="H1472" s="2">
        <v>3378</v>
      </c>
      <c r="I1472" s="2">
        <v>3</v>
      </c>
    </row>
    <row r="1473" spans="1:9" x14ac:dyDescent="0.25">
      <c r="A1473">
        <v>2019</v>
      </c>
      <c r="B1473" t="s">
        <v>52</v>
      </c>
      <c r="C1473" t="s">
        <v>18</v>
      </c>
      <c r="D1473" t="s">
        <v>18</v>
      </c>
      <c r="E1473" t="s">
        <v>13</v>
      </c>
      <c r="F1473" t="s">
        <v>19</v>
      </c>
      <c r="G1473" s="2">
        <v>2951</v>
      </c>
      <c r="H1473" s="2">
        <v>3457</v>
      </c>
      <c r="I1473" s="2">
        <v>3</v>
      </c>
    </row>
    <row r="1474" spans="1:9" x14ac:dyDescent="0.25">
      <c r="A1474">
        <v>2019</v>
      </c>
      <c r="B1474" t="s">
        <v>16</v>
      </c>
      <c r="C1474" t="s">
        <v>20</v>
      </c>
      <c r="D1474" t="s">
        <v>37</v>
      </c>
      <c r="E1474" t="s">
        <v>11</v>
      </c>
      <c r="F1474" t="s">
        <v>28</v>
      </c>
      <c r="G1474" s="2">
        <v>4067</v>
      </c>
      <c r="H1474" s="2">
        <v>6889</v>
      </c>
      <c r="I1474" s="2">
        <v>10</v>
      </c>
    </row>
    <row r="1475" spans="1:9" x14ac:dyDescent="0.25">
      <c r="A1475">
        <v>2018</v>
      </c>
      <c r="B1475" t="s">
        <v>46</v>
      </c>
      <c r="C1475" t="s">
        <v>18</v>
      </c>
      <c r="D1475" t="s">
        <v>25</v>
      </c>
      <c r="E1475" t="s">
        <v>13</v>
      </c>
      <c r="F1475" t="s">
        <v>33</v>
      </c>
      <c r="G1475" s="2">
        <v>95095</v>
      </c>
      <c r="H1475" s="2">
        <v>129000</v>
      </c>
      <c r="I1475" s="2">
        <v>7</v>
      </c>
    </row>
    <row r="1476" spans="1:9" x14ac:dyDescent="0.25">
      <c r="A1476">
        <v>2018</v>
      </c>
      <c r="B1476" t="s">
        <v>52</v>
      </c>
      <c r="C1476" t="s">
        <v>29</v>
      </c>
      <c r="D1476" t="s">
        <v>34</v>
      </c>
      <c r="E1476" t="s">
        <v>26</v>
      </c>
      <c r="F1476" t="s">
        <v>31</v>
      </c>
      <c r="G1476" s="2">
        <v>1956</v>
      </c>
      <c r="H1476" s="2">
        <v>17813</v>
      </c>
      <c r="I1476" s="2">
        <v>6</v>
      </c>
    </row>
    <row r="1477" spans="1:9" x14ac:dyDescent="0.25">
      <c r="A1477">
        <v>2019</v>
      </c>
      <c r="B1477" t="s">
        <v>44</v>
      </c>
      <c r="C1477" t="s">
        <v>18</v>
      </c>
      <c r="D1477" t="s">
        <v>25</v>
      </c>
      <c r="E1477" t="s">
        <v>26</v>
      </c>
      <c r="F1477" t="s">
        <v>40</v>
      </c>
      <c r="G1477" s="2">
        <v>967</v>
      </c>
      <c r="H1477" s="2">
        <v>5754</v>
      </c>
      <c r="I1477" s="2">
        <v>5</v>
      </c>
    </row>
    <row r="1478" spans="1:9" x14ac:dyDescent="0.25">
      <c r="A1478">
        <v>2019</v>
      </c>
      <c r="B1478" t="s">
        <v>16</v>
      </c>
      <c r="C1478" t="s">
        <v>9</v>
      </c>
      <c r="D1478" t="s">
        <v>39</v>
      </c>
      <c r="E1478" t="s">
        <v>22</v>
      </c>
      <c r="F1478" t="s">
        <v>38</v>
      </c>
      <c r="G1478" s="2">
        <v>39175</v>
      </c>
      <c r="H1478" s="2">
        <v>50317</v>
      </c>
      <c r="I1478" s="2">
        <v>2</v>
      </c>
    </row>
    <row r="1479" spans="1:9" x14ac:dyDescent="0.25">
      <c r="A1479">
        <v>2019</v>
      </c>
      <c r="B1479" t="s">
        <v>47</v>
      </c>
      <c r="C1479" t="s">
        <v>18</v>
      </c>
      <c r="D1479" t="s">
        <v>18</v>
      </c>
      <c r="E1479" t="s">
        <v>22</v>
      </c>
      <c r="F1479" t="s">
        <v>35</v>
      </c>
      <c r="G1479" s="2">
        <v>2151</v>
      </c>
      <c r="H1479" s="2">
        <v>2524</v>
      </c>
      <c r="I1479" s="2">
        <v>2</v>
      </c>
    </row>
    <row r="1480" spans="1:9" x14ac:dyDescent="0.25">
      <c r="A1480">
        <v>2019</v>
      </c>
      <c r="B1480" t="s">
        <v>16</v>
      </c>
      <c r="C1480" t="s">
        <v>9</v>
      </c>
      <c r="D1480" t="s">
        <v>12</v>
      </c>
      <c r="E1480" t="s">
        <v>11</v>
      </c>
      <c r="F1480" t="s">
        <v>41</v>
      </c>
      <c r="G1480" s="2">
        <v>2771</v>
      </c>
      <c r="H1480" s="2">
        <v>4943</v>
      </c>
      <c r="I1480" s="2">
        <v>7</v>
      </c>
    </row>
    <row r="1481" spans="1:9" x14ac:dyDescent="0.25">
      <c r="A1481">
        <v>2018</v>
      </c>
      <c r="B1481" t="s">
        <v>52</v>
      </c>
      <c r="C1481" t="s">
        <v>29</v>
      </c>
      <c r="D1481" t="s">
        <v>36</v>
      </c>
      <c r="E1481" t="s">
        <v>11</v>
      </c>
      <c r="F1481" t="s">
        <v>15</v>
      </c>
      <c r="G1481" s="2">
        <v>1021</v>
      </c>
      <c r="H1481" s="2">
        <v>1502</v>
      </c>
      <c r="I1481" s="2">
        <v>4</v>
      </c>
    </row>
    <row r="1482" spans="1:9" x14ac:dyDescent="0.25">
      <c r="A1482">
        <v>2019</v>
      </c>
      <c r="B1482" t="s">
        <v>44</v>
      </c>
      <c r="C1482" t="s">
        <v>9</v>
      </c>
      <c r="D1482" t="s">
        <v>39</v>
      </c>
      <c r="E1482" t="s">
        <v>11</v>
      </c>
      <c r="F1482" t="s">
        <v>15</v>
      </c>
      <c r="G1482" s="2">
        <v>2662</v>
      </c>
      <c r="H1482" s="2">
        <v>4172</v>
      </c>
      <c r="I1482" s="2">
        <v>9</v>
      </c>
    </row>
    <row r="1483" spans="1:9" x14ac:dyDescent="0.25">
      <c r="A1483">
        <v>2018</v>
      </c>
      <c r="B1483" t="s">
        <v>45</v>
      </c>
      <c r="C1483" t="s">
        <v>20</v>
      </c>
      <c r="D1483" t="s">
        <v>21</v>
      </c>
      <c r="E1483" t="s">
        <v>13</v>
      </c>
      <c r="F1483" t="s">
        <v>14</v>
      </c>
      <c r="G1483" s="2">
        <v>95871</v>
      </c>
      <c r="H1483" s="2">
        <v>111981</v>
      </c>
      <c r="I1483" s="2">
        <v>4</v>
      </c>
    </row>
    <row r="1484" spans="1:9" x14ac:dyDescent="0.25">
      <c r="A1484">
        <v>2019</v>
      </c>
      <c r="B1484" t="s">
        <v>53</v>
      </c>
      <c r="C1484" t="s">
        <v>18</v>
      </c>
      <c r="D1484" t="s">
        <v>24</v>
      </c>
      <c r="E1484" t="s">
        <v>13</v>
      </c>
      <c r="F1484" t="s">
        <v>17</v>
      </c>
      <c r="G1484" s="2">
        <v>17239</v>
      </c>
      <c r="H1484" s="2">
        <v>20075</v>
      </c>
      <c r="I1484" s="2">
        <v>3</v>
      </c>
    </row>
    <row r="1485" spans="1:9" x14ac:dyDescent="0.25">
      <c r="A1485">
        <v>2018</v>
      </c>
      <c r="B1485" t="s">
        <v>16</v>
      </c>
      <c r="C1485" t="s">
        <v>18</v>
      </c>
      <c r="D1485" t="s">
        <v>25</v>
      </c>
      <c r="E1485" t="s">
        <v>11</v>
      </c>
      <c r="F1485" t="s">
        <v>59</v>
      </c>
      <c r="G1485" s="2">
        <v>9370</v>
      </c>
      <c r="H1485" s="2">
        <v>14080</v>
      </c>
      <c r="I1485" s="2">
        <v>17</v>
      </c>
    </row>
    <row r="1486" spans="1:9" x14ac:dyDescent="0.25">
      <c r="A1486">
        <v>2018</v>
      </c>
      <c r="B1486" t="s">
        <v>45</v>
      </c>
      <c r="C1486" t="s">
        <v>18</v>
      </c>
      <c r="D1486" t="s">
        <v>18</v>
      </c>
      <c r="E1486" t="s">
        <v>26</v>
      </c>
      <c r="F1486" t="s">
        <v>40</v>
      </c>
      <c r="G1486" s="2">
        <v>265</v>
      </c>
      <c r="H1486" s="2">
        <v>2504</v>
      </c>
      <c r="I1486" s="2">
        <v>3</v>
      </c>
    </row>
    <row r="1487" spans="1:9" x14ac:dyDescent="0.25">
      <c r="A1487">
        <v>2018</v>
      </c>
      <c r="B1487" t="s">
        <v>53</v>
      </c>
      <c r="C1487" t="s">
        <v>9</v>
      </c>
      <c r="D1487" t="s">
        <v>39</v>
      </c>
      <c r="E1487" t="s">
        <v>13</v>
      </c>
      <c r="F1487" t="s">
        <v>14</v>
      </c>
      <c r="G1487" s="2">
        <v>96943</v>
      </c>
      <c r="H1487" s="2">
        <v>129278</v>
      </c>
      <c r="I1487" s="2">
        <v>5</v>
      </c>
    </row>
    <row r="1488" spans="1:9" x14ac:dyDescent="0.25">
      <c r="A1488">
        <v>2019</v>
      </c>
      <c r="B1488" t="s">
        <v>52</v>
      </c>
      <c r="C1488" t="s">
        <v>18</v>
      </c>
      <c r="D1488" t="s">
        <v>25</v>
      </c>
      <c r="E1488" t="s">
        <v>22</v>
      </c>
      <c r="F1488" t="s">
        <v>23</v>
      </c>
      <c r="G1488" s="2">
        <v>83606</v>
      </c>
      <c r="H1488" s="2">
        <v>108567</v>
      </c>
      <c r="I1488" s="2">
        <v>5</v>
      </c>
    </row>
    <row r="1489" spans="1:9" x14ac:dyDescent="0.25">
      <c r="A1489">
        <v>2018</v>
      </c>
      <c r="B1489" t="s">
        <v>43</v>
      </c>
      <c r="C1489" t="s">
        <v>9</v>
      </c>
      <c r="D1489" t="s">
        <v>39</v>
      </c>
      <c r="E1489" t="s">
        <v>22</v>
      </c>
      <c r="F1489" t="s">
        <v>32</v>
      </c>
      <c r="G1489" s="2">
        <v>13027</v>
      </c>
      <c r="H1489" s="2">
        <v>14918</v>
      </c>
      <c r="I1489" s="2">
        <v>2</v>
      </c>
    </row>
    <row r="1490" spans="1:9" x14ac:dyDescent="0.25">
      <c r="A1490">
        <v>2018</v>
      </c>
      <c r="B1490" t="s">
        <v>47</v>
      </c>
      <c r="C1490" t="s">
        <v>29</v>
      </c>
      <c r="D1490" t="s">
        <v>34</v>
      </c>
      <c r="E1490" t="s">
        <v>22</v>
      </c>
      <c r="F1490" t="s">
        <v>35</v>
      </c>
      <c r="G1490" s="2">
        <v>3804</v>
      </c>
      <c r="H1490" s="2">
        <v>4746</v>
      </c>
      <c r="I1490" s="2">
        <v>2</v>
      </c>
    </row>
    <row r="1491" spans="1:9" x14ac:dyDescent="0.25">
      <c r="A1491">
        <v>2018</v>
      </c>
      <c r="B1491" t="s">
        <v>53</v>
      </c>
      <c r="C1491" t="s">
        <v>9</v>
      </c>
      <c r="D1491" t="s">
        <v>39</v>
      </c>
      <c r="E1491" t="s">
        <v>22</v>
      </c>
      <c r="F1491" t="s">
        <v>23</v>
      </c>
      <c r="G1491" s="2">
        <v>104549</v>
      </c>
      <c r="H1491" s="2">
        <v>125554</v>
      </c>
      <c r="I1491" s="2">
        <v>4</v>
      </c>
    </row>
    <row r="1492" spans="1:9" x14ac:dyDescent="0.25">
      <c r="A1492">
        <v>2019</v>
      </c>
      <c r="B1492" t="s">
        <v>46</v>
      </c>
      <c r="C1492" t="s">
        <v>9</v>
      </c>
      <c r="D1492" t="s">
        <v>39</v>
      </c>
      <c r="E1492" t="s">
        <v>13</v>
      </c>
      <c r="F1492" t="s">
        <v>19</v>
      </c>
      <c r="G1492" s="2">
        <v>2896</v>
      </c>
      <c r="H1492" s="2">
        <v>3853</v>
      </c>
      <c r="I1492" s="2">
        <v>4</v>
      </c>
    </row>
    <row r="1493" spans="1:9" x14ac:dyDescent="0.25">
      <c r="A1493">
        <v>2018</v>
      </c>
      <c r="B1493" t="s">
        <v>49</v>
      </c>
      <c r="C1493" t="s">
        <v>18</v>
      </c>
      <c r="D1493" t="s">
        <v>24</v>
      </c>
      <c r="E1493" t="s">
        <v>13</v>
      </c>
      <c r="F1493" t="s">
        <v>14</v>
      </c>
      <c r="G1493" s="2">
        <v>55169</v>
      </c>
      <c r="H1493" s="2">
        <v>62492</v>
      </c>
      <c r="I1493" s="2">
        <v>3</v>
      </c>
    </row>
    <row r="1494" spans="1:9" x14ac:dyDescent="0.25">
      <c r="A1494">
        <v>2019</v>
      </c>
      <c r="B1494" t="s">
        <v>51</v>
      </c>
      <c r="C1494" t="s">
        <v>18</v>
      </c>
      <c r="D1494" t="s">
        <v>25</v>
      </c>
      <c r="E1494" t="s">
        <v>11</v>
      </c>
      <c r="F1494" t="s">
        <v>41</v>
      </c>
      <c r="G1494" s="2">
        <v>3195</v>
      </c>
      <c r="H1494" s="2">
        <v>5494</v>
      </c>
      <c r="I1494" s="2">
        <v>8</v>
      </c>
    </row>
    <row r="1495" spans="1:9" x14ac:dyDescent="0.25">
      <c r="A1495">
        <v>2019</v>
      </c>
      <c r="B1495" t="s">
        <v>44</v>
      </c>
      <c r="C1495" t="s">
        <v>18</v>
      </c>
      <c r="D1495" t="s">
        <v>18</v>
      </c>
      <c r="E1495" t="s">
        <v>22</v>
      </c>
      <c r="F1495" t="s">
        <v>35</v>
      </c>
      <c r="G1495" s="2">
        <v>7248</v>
      </c>
      <c r="H1495" s="2">
        <v>8659</v>
      </c>
      <c r="I1495" s="2">
        <v>3</v>
      </c>
    </row>
    <row r="1496" spans="1:9" x14ac:dyDescent="0.25">
      <c r="A1496">
        <v>2018</v>
      </c>
      <c r="B1496" t="s">
        <v>53</v>
      </c>
      <c r="C1496" t="s">
        <v>20</v>
      </c>
      <c r="D1496" t="s">
        <v>37</v>
      </c>
      <c r="E1496" t="s">
        <v>11</v>
      </c>
      <c r="F1496" t="s">
        <v>59</v>
      </c>
      <c r="G1496" s="2">
        <v>3689</v>
      </c>
      <c r="H1496" s="2">
        <v>5983</v>
      </c>
      <c r="I1496" s="2">
        <v>14</v>
      </c>
    </row>
    <row r="1497" spans="1:9" x14ac:dyDescent="0.25">
      <c r="A1497">
        <v>2018</v>
      </c>
      <c r="B1497" t="s">
        <v>51</v>
      </c>
      <c r="C1497" t="s">
        <v>20</v>
      </c>
      <c r="D1497" t="s">
        <v>21</v>
      </c>
      <c r="E1497" t="s">
        <v>13</v>
      </c>
      <c r="F1497" t="s">
        <v>14</v>
      </c>
      <c r="G1497" s="2">
        <v>46254</v>
      </c>
      <c r="H1497" s="2">
        <v>52853</v>
      </c>
      <c r="I1497" s="2">
        <v>2</v>
      </c>
    </row>
    <row r="1498" spans="1:9" x14ac:dyDescent="0.25">
      <c r="A1498">
        <v>2018</v>
      </c>
      <c r="B1498" t="s">
        <v>50</v>
      </c>
      <c r="C1498" t="s">
        <v>9</v>
      </c>
      <c r="D1498" t="s">
        <v>39</v>
      </c>
      <c r="E1498" t="s">
        <v>13</v>
      </c>
      <c r="F1498" t="s">
        <v>19</v>
      </c>
      <c r="G1498" s="2">
        <v>6030</v>
      </c>
      <c r="H1498" s="2">
        <v>6773</v>
      </c>
      <c r="I1498" s="2">
        <v>5</v>
      </c>
    </row>
    <row r="1499" spans="1:9" x14ac:dyDescent="0.25">
      <c r="A1499">
        <v>2018</v>
      </c>
      <c r="B1499" t="s">
        <v>49</v>
      </c>
      <c r="C1499" t="s">
        <v>18</v>
      </c>
      <c r="D1499" t="s">
        <v>25</v>
      </c>
      <c r="E1499" t="s">
        <v>26</v>
      </c>
      <c r="F1499" t="s">
        <v>27</v>
      </c>
      <c r="G1499" s="2">
        <v>4483</v>
      </c>
      <c r="H1499" s="2">
        <v>21290</v>
      </c>
      <c r="I1499" s="2">
        <v>3</v>
      </c>
    </row>
    <row r="1500" spans="1:9" x14ac:dyDescent="0.25">
      <c r="A1500">
        <v>2019</v>
      </c>
      <c r="B1500" t="s">
        <v>52</v>
      </c>
      <c r="C1500" t="s">
        <v>29</v>
      </c>
      <c r="D1500" t="s">
        <v>30</v>
      </c>
      <c r="E1500" t="s">
        <v>11</v>
      </c>
      <c r="F1500" t="s">
        <v>41</v>
      </c>
      <c r="G1500" s="2">
        <v>1848</v>
      </c>
      <c r="H1500" s="2">
        <v>3270</v>
      </c>
      <c r="I1500" s="2">
        <v>5</v>
      </c>
    </row>
    <row r="1501" spans="1:9" x14ac:dyDescent="0.25">
      <c r="A1501">
        <v>2018</v>
      </c>
      <c r="B1501" t="s">
        <v>53</v>
      </c>
      <c r="C1501" t="s">
        <v>20</v>
      </c>
      <c r="D1501" t="s">
        <v>21</v>
      </c>
      <c r="E1501" t="s">
        <v>13</v>
      </c>
      <c r="F1501" t="s">
        <v>14</v>
      </c>
      <c r="G1501" s="2">
        <v>23624</v>
      </c>
      <c r="H1501" s="2">
        <v>31071</v>
      </c>
      <c r="I1501" s="2">
        <v>1</v>
      </c>
    </row>
    <row r="1502" spans="1:9" x14ac:dyDescent="0.25">
      <c r="A1502">
        <v>2018</v>
      </c>
      <c r="B1502" t="s">
        <v>53</v>
      </c>
      <c r="C1502" t="s">
        <v>18</v>
      </c>
      <c r="D1502" t="s">
        <v>18</v>
      </c>
      <c r="E1502" t="s">
        <v>22</v>
      </c>
      <c r="F1502" t="s">
        <v>35</v>
      </c>
      <c r="G1502" s="2">
        <v>5407</v>
      </c>
      <c r="H1502" s="2">
        <v>7000</v>
      </c>
      <c r="I1502" s="2">
        <v>2</v>
      </c>
    </row>
    <row r="1503" spans="1:9" x14ac:dyDescent="0.25">
      <c r="A1503">
        <v>2019</v>
      </c>
      <c r="B1503" t="s">
        <v>48</v>
      </c>
      <c r="C1503" t="s">
        <v>18</v>
      </c>
      <c r="D1503" t="s">
        <v>18</v>
      </c>
      <c r="E1503" t="s">
        <v>22</v>
      </c>
      <c r="F1503" t="s">
        <v>38</v>
      </c>
      <c r="G1503" s="2">
        <v>21052</v>
      </c>
      <c r="H1503" s="2">
        <v>27421</v>
      </c>
      <c r="I1503" s="2">
        <v>1</v>
      </c>
    </row>
    <row r="1504" spans="1:9" x14ac:dyDescent="0.25">
      <c r="A1504">
        <v>2019</v>
      </c>
      <c r="B1504" t="s">
        <v>51</v>
      </c>
      <c r="C1504" t="s">
        <v>20</v>
      </c>
      <c r="D1504" t="s">
        <v>21</v>
      </c>
      <c r="E1504" t="s">
        <v>22</v>
      </c>
      <c r="F1504" t="s">
        <v>23</v>
      </c>
      <c r="G1504" s="2">
        <v>45878</v>
      </c>
      <c r="H1504" s="2">
        <v>54311</v>
      </c>
      <c r="I1504" s="2">
        <v>3</v>
      </c>
    </row>
    <row r="1505" spans="1:9" x14ac:dyDescent="0.25">
      <c r="A1505">
        <v>2019</v>
      </c>
      <c r="B1505" t="s">
        <v>52</v>
      </c>
      <c r="C1505" t="s">
        <v>29</v>
      </c>
      <c r="D1505" t="s">
        <v>36</v>
      </c>
      <c r="E1505" t="s">
        <v>22</v>
      </c>
      <c r="F1505" t="s">
        <v>32</v>
      </c>
      <c r="G1505" s="2">
        <v>24118</v>
      </c>
      <c r="H1505" s="2">
        <v>27572</v>
      </c>
      <c r="I1505" s="2">
        <v>2</v>
      </c>
    </row>
    <row r="1506" spans="1:9" x14ac:dyDescent="0.25">
      <c r="A1506">
        <v>2018</v>
      </c>
      <c r="B1506" t="s">
        <v>45</v>
      </c>
      <c r="C1506" t="s">
        <v>20</v>
      </c>
      <c r="D1506" t="s">
        <v>21</v>
      </c>
      <c r="E1506" t="s">
        <v>11</v>
      </c>
      <c r="F1506" t="s">
        <v>41</v>
      </c>
      <c r="G1506" s="2">
        <v>856</v>
      </c>
      <c r="H1506" s="2">
        <v>1409</v>
      </c>
      <c r="I1506" s="2">
        <v>3</v>
      </c>
    </row>
    <row r="1507" spans="1:9" x14ac:dyDescent="0.25">
      <c r="A1507">
        <v>2019</v>
      </c>
      <c r="B1507" t="s">
        <v>43</v>
      </c>
      <c r="C1507" t="s">
        <v>18</v>
      </c>
      <c r="D1507" t="s">
        <v>18</v>
      </c>
      <c r="E1507" t="s">
        <v>22</v>
      </c>
      <c r="F1507" t="s">
        <v>23</v>
      </c>
      <c r="G1507" s="2">
        <v>36315</v>
      </c>
      <c r="H1507" s="2">
        <v>44776</v>
      </c>
      <c r="I1507" s="2">
        <v>2</v>
      </c>
    </row>
    <row r="1508" spans="1:9" x14ac:dyDescent="0.25">
      <c r="A1508">
        <v>2018</v>
      </c>
      <c r="B1508" t="s">
        <v>51</v>
      </c>
      <c r="C1508" t="s">
        <v>9</v>
      </c>
      <c r="D1508" t="s">
        <v>10</v>
      </c>
      <c r="E1508" t="s">
        <v>13</v>
      </c>
      <c r="F1508" t="s">
        <v>33</v>
      </c>
      <c r="G1508" s="2">
        <v>44188</v>
      </c>
      <c r="H1508" s="2">
        <v>49207</v>
      </c>
      <c r="I1508" s="2">
        <v>3</v>
      </c>
    </row>
    <row r="1509" spans="1:9" x14ac:dyDescent="0.25">
      <c r="A1509">
        <v>2018</v>
      </c>
      <c r="B1509" t="s">
        <v>51</v>
      </c>
      <c r="C1509" t="s">
        <v>18</v>
      </c>
      <c r="D1509" t="s">
        <v>18</v>
      </c>
      <c r="E1509" t="s">
        <v>22</v>
      </c>
      <c r="F1509" t="s">
        <v>35</v>
      </c>
      <c r="G1509" s="2">
        <v>3282</v>
      </c>
      <c r="H1509" s="2">
        <v>3906</v>
      </c>
      <c r="I1509" s="2">
        <v>2</v>
      </c>
    </row>
    <row r="1510" spans="1:9" x14ac:dyDescent="0.25">
      <c r="A1510">
        <v>2018</v>
      </c>
      <c r="B1510" t="s">
        <v>49</v>
      </c>
      <c r="C1510" t="s">
        <v>9</v>
      </c>
      <c r="D1510" t="s">
        <v>39</v>
      </c>
      <c r="E1510" t="s">
        <v>13</v>
      </c>
      <c r="F1510" t="s">
        <v>14</v>
      </c>
      <c r="G1510" s="2">
        <v>70188</v>
      </c>
      <c r="H1510" s="2">
        <v>92195</v>
      </c>
      <c r="I1510" s="2">
        <v>4</v>
      </c>
    </row>
    <row r="1511" spans="1:9" x14ac:dyDescent="0.25">
      <c r="A1511">
        <v>2018</v>
      </c>
      <c r="B1511" t="s">
        <v>47</v>
      </c>
      <c r="C1511" t="s">
        <v>29</v>
      </c>
      <c r="D1511" t="s">
        <v>34</v>
      </c>
      <c r="E1511" t="s">
        <v>13</v>
      </c>
      <c r="F1511" t="s">
        <v>17</v>
      </c>
      <c r="G1511" s="2">
        <v>14652</v>
      </c>
      <c r="H1511" s="2">
        <v>19757</v>
      </c>
      <c r="I1511" s="2">
        <v>3</v>
      </c>
    </row>
    <row r="1512" spans="1:9" x14ac:dyDescent="0.25">
      <c r="A1512">
        <v>2019</v>
      </c>
      <c r="B1512" t="s">
        <v>52</v>
      </c>
      <c r="C1512" t="s">
        <v>29</v>
      </c>
      <c r="D1512" t="s">
        <v>30</v>
      </c>
      <c r="E1512" t="s">
        <v>22</v>
      </c>
      <c r="F1512" t="s">
        <v>38</v>
      </c>
      <c r="G1512" s="2">
        <v>115719</v>
      </c>
      <c r="H1512" s="2">
        <v>143934</v>
      </c>
      <c r="I1512" s="2">
        <v>5</v>
      </c>
    </row>
    <row r="1513" spans="1:9" x14ac:dyDescent="0.25">
      <c r="A1513">
        <v>2019</v>
      </c>
      <c r="B1513" t="s">
        <v>48</v>
      </c>
      <c r="C1513" t="s">
        <v>18</v>
      </c>
      <c r="D1513" t="s">
        <v>18</v>
      </c>
      <c r="E1513" t="s">
        <v>22</v>
      </c>
      <c r="F1513" t="s">
        <v>23</v>
      </c>
      <c r="G1513" s="2">
        <v>45456</v>
      </c>
      <c r="H1513" s="2">
        <v>56014</v>
      </c>
      <c r="I1513" s="2">
        <v>3</v>
      </c>
    </row>
    <row r="1514" spans="1:9" x14ac:dyDescent="0.25">
      <c r="A1514">
        <v>2019</v>
      </c>
      <c r="B1514" t="s">
        <v>53</v>
      </c>
      <c r="C1514" t="s">
        <v>29</v>
      </c>
      <c r="D1514" t="s">
        <v>34</v>
      </c>
      <c r="E1514" t="s">
        <v>11</v>
      </c>
      <c r="F1514" t="s">
        <v>59</v>
      </c>
      <c r="G1514" s="2">
        <v>5615</v>
      </c>
      <c r="H1514" s="2">
        <v>10049</v>
      </c>
      <c r="I1514" s="2">
        <v>15</v>
      </c>
    </row>
    <row r="1515" spans="1:9" x14ac:dyDescent="0.25">
      <c r="A1515">
        <v>2018</v>
      </c>
      <c r="B1515" t="s">
        <v>53</v>
      </c>
      <c r="C1515" t="s">
        <v>18</v>
      </c>
      <c r="D1515" t="s">
        <v>18</v>
      </c>
      <c r="E1515" t="s">
        <v>13</v>
      </c>
      <c r="F1515" t="s">
        <v>17</v>
      </c>
      <c r="G1515" s="2">
        <v>22413</v>
      </c>
      <c r="H1515" s="2">
        <v>30720</v>
      </c>
      <c r="I1515" s="2">
        <v>4</v>
      </c>
    </row>
    <row r="1516" spans="1:9" x14ac:dyDescent="0.25">
      <c r="A1516">
        <v>2019</v>
      </c>
      <c r="B1516" t="s">
        <v>47</v>
      </c>
      <c r="C1516" t="s">
        <v>18</v>
      </c>
      <c r="D1516" t="s">
        <v>18</v>
      </c>
      <c r="E1516" t="s">
        <v>13</v>
      </c>
      <c r="F1516" t="s">
        <v>14</v>
      </c>
      <c r="G1516" s="2">
        <v>140779</v>
      </c>
      <c r="H1516" s="2">
        <v>172528</v>
      </c>
      <c r="I1516" s="2">
        <v>6</v>
      </c>
    </row>
    <row r="1517" spans="1:9" x14ac:dyDescent="0.25">
      <c r="A1517">
        <v>2018</v>
      </c>
      <c r="B1517" t="s">
        <v>50</v>
      </c>
      <c r="C1517" t="s">
        <v>18</v>
      </c>
      <c r="D1517" t="s">
        <v>25</v>
      </c>
      <c r="E1517" t="s">
        <v>11</v>
      </c>
      <c r="F1517" t="s">
        <v>59</v>
      </c>
      <c r="G1517" s="2">
        <v>8357</v>
      </c>
      <c r="H1517" s="2">
        <v>15099</v>
      </c>
      <c r="I1517" s="2">
        <v>19</v>
      </c>
    </row>
    <row r="1518" spans="1:9" x14ac:dyDescent="0.25">
      <c r="A1518">
        <v>2018</v>
      </c>
      <c r="B1518" t="s">
        <v>43</v>
      </c>
      <c r="C1518" t="s">
        <v>9</v>
      </c>
      <c r="D1518" t="s">
        <v>12</v>
      </c>
      <c r="E1518" t="s">
        <v>22</v>
      </c>
      <c r="F1518" t="s">
        <v>32</v>
      </c>
      <c r="G1518" s="2">
        <v>17498</v>
      </c>
      <c r="H1518" s="2">
        <v>21762</v>
      </c>
      <c r="I1518" s="2">
        <v>3</v>
      </c>
    </row>
    <row r="1519" spans="1:9" x14ac:dyDescent="0.25">
      <c r="A1519">
        <v>2018</v>
      </c>
      <c r="B1519" t="s">
        <v>46</v>
      </c>
      <c r="C1519" t="s">
        <v>18</v>
      </c>
      <c r="D1519" t="s">
        <v>25</v>
      </c>
      <c r="E1519" t="s">
        <v>11</v>
      </c>
      <c r="F1519" t="s">
        <v>41</v>
      </c>
      <c r="G1519" s="2">
        <v>5103</v>
      </c>
      <c r="H1519" s="2">
        <v>9118</v>
      </c>
      <c r="I1519" s="2">
        <v>11</v>
      </c>
    </row>
    <row r="1520" spans="1:9" x14ac:dyDescent="0.25">
      <c r="A1520">
        <v>2018</v>
      </c>
      <c r="B1520" t="s">
        <v>45</v>
      </c>
      <c r="C1520" t="s">
        <v>9</v>
      </c>
      <c r="D1520" t="s">
        <v>39</v>
      </c>
      <c r="E1520" t="s">
        <v>13</v>
      </c>
      <c r="F1520" t="s">
        <v>17</v>
      </c>
      <c r="G1520" s="2">
        <v>34042</v>
      </c>
      <c r="H1520" s="2">
        <v>39859</v>
      </c>
      <c r="I1520" s="2">
        <v>8</v>
      </c>
    </row>
    <row r="1521" spans="1:9" x14ac:dyDescent="0.25">
      <c r="A1521">
        <v>2018</v>
      </c>
      <c r="B1521" t="s">
        <v>51</v>
      </c>
      <c r="C1521" t="s">
        <v>9</v>
      </c>
      <c r="D1521" t="s">
        <v>12</v>
      </c>
      <c r="E1521" t="s">
        <v>22</v>
      </c>
      <c r="F1521" t="s">
        <v>23</v>
      </c>
      <c r="G1521" s="2">
        <v>21849</v>
      </c>
      <c r="H1521" s="2">
        <v>26966</v>
      </c>
      <c r="I1521" s="2">
        <v>2</v>
      </c>
    </row>
    <row r="1522" spans="1:9" x14ac:dyDescent="0.25">
      <c r="A1522">
        <v>2019</v>
      </c>
      <c r="B1522" t="s">
        <v>47</v>
      </c>
      <c r="C1522" t="s">
        <v>29</v>
      </c>
      <c r="D1522" t="s">
        <v>30</v>
      </c>
      <c r="E1522" t="s">
        <v>22</v>
      </c>
      <c r="F1522" t="s">
        <v>32</v>
      </c>
      <c r="G1522" s="2">
        <v>26611</v>
      </c>
      <c r="H1522" s="2">
        <v>31585</v>
      </c>
      <c r="I1522" s="2">
        <v>3</v>
      </c>
    </row>
    <row r="1523" spans="1:9" x14ac:dyDescent="0.25">
      <c r="A1523">
        <v>2019</v>
      </c>
      <c r="B1523" t="s">
        <v>51</v>
      </c>
      <c r="C1523" t="s">
        <v>20</v>
      </c>
      <c r="D1523" t="s">
        <v>21</v>
      </c>
      <c r="E1523" t="s">
        <v>11</v>
      </c>
      <c r="F1523" t="s">
        <v>28</v>
      </c>
      <c r="G1523" s="2">
        <v>5495</v>
      </c>
      <c r="H1523" s="2">
        <v>9583</v>
      </c>
      <c r="I1523" s="2">
        <v>10</v>
      </c>
    </row>
    <row r="1524" spans="1:9" x14ac:dyDescent="0.25">
      <c r="A1524">
        <v>2018</v>
      </c>
      <c r="B1524" t="s">
        <v>46</v>
      </c>
      <c r="C1524" t="s">
        <v>9</v>
      </c>
      <c r="D1524" t="s">
        <v>39</v>
      </c>
      <c r="E1524" t="s">
        <v>22</v>
      </c>
      <c r="F1524" t="s">
        <v>35</v>
      </c>
      <c r="G1524" s="2">
        <v>2095</v>
      </c>
      <c r="H1524" s="2">
        <v>2479</v>
      </c>
      <c r="I1524" s="2">
        <v>2</v>
      </c>
    </row>
    <row r="1525" spans="1:9" x14ac:dyDescent="0.25">
      <c r="A1525">
        <v>2019</v>
      </c>
      <c r="B1525" t="s">
        <v>52</v>
      </c>
      <c r="C1525" t="s">
        <v>9</v>
      </c>
      <c r="D1525" t="s">
        <v>10</v>
      </c>
      <c r="E1525" t="s">
        <v>13</v>
      </c>
      <c r="F1525" t="s">
        <v>19</v>
      </c>
      <c r="G1525" s="2">
        <v>7042</v>
      </c>
      <c r="H1525" s="2">
        <v>8713</v>
      </c>
      <c r="I1525" s="2">
        <v>6</v>
      </c>
    </row>
    <row r="1526" spans="1:9" x14ac:dyDescent="0.25">
      <c r="A1526">
        <v>2018</v>
      </c>
      <c r="B1526" t="s">
        <v>50</v>
      </c>
      <c r="C1526" t="s">
        <v>18</v>
      </c>
      <c r="D1526" t="s">
        <v>24</v>
      </c>
      <c r="E1526" t="s">
        <v>11</v>
      </c>
      <c r="F1526" t="s">
        <v>15</v>
      </c>
      <c r="G1526" s="2">
        <v>2065</v>
      </c>
      <c r="H1526" s="2">
        <v>3323</v>
      </c>
      <c r="I1526" s="2">
        <v>7</v>
      </c>
    </row>
    <row r="1527" spans="1:9" x14ac:dyDescent="0.25">
      <c r="A1527">
        <v>2019</v>
      </c>
      <c r="B1527" t="s">
        <v>53</v>
      </c>
      <c r="C1527" t="s">
        <v>29</v>
      </c>
      <c r="D1527" t="s">
        <v>30</v>
      </c>
      <c r="E1527" t="s">
        <v>22</v>
      </c>
      <c r="F1527" t="s">
        <v>38</v>
      </c>
      <c r="G1527" s="2">
        <v>94215</v>
      </c>
      <c r="H1527" s="2">
        <v>122953</v>
      </c>
      <c r="I1527" s="2">
        <v>3</v>
      </c>
    </row>
    <row r="1528" spans="1:9" x14ac:dyDescent="0.25">
      <c r="A1528">
        <v>2019</v>
      </c>
      <c r="B1528" t="s">
        <v>16</v>
      </c>
      <c r="C1528" t="s">
        <v>18</v>
      </c>
      <c r="D1528" t="s">
        <v>25</v>
      </c>
      <c r="E1528" t="s">
        <v>13</v>
      </c>
      <c r="F1528" t="s">
        <v>14</v>
      </c>
      <c r="G1528" s="2">
        <v>73173</v>
      </c>
      <c r="H1528" s="2">
        <v>99283</v>
      </c>
      <c r="I1528" s="2">
        <v>3</v>
      </c>
    </row>
    <row r="1529" spans="1:9" x14ac:dyDescent="0.25">
      <c r="A1529">
        <v>2018</v>
      </c>
      <c r="B1529" t="s">
        <v>50</v>
      </c>
      <c r="C1529" t="s">
        <v>18</v>
      </c>
      <c r="D1529" t="s">
        <v>18</v>
      </c>
      <c r="E1529" t="s">
        <v>26</v>
      </c>
      <c r="F1529" t="s">
        <v>31</v>
      </c>
      <c r="G1529" s="2">
        <v>1595</v>
      </c>
      <c r="H1529" s="2">
        <v>13350</v>
      </c>
      <c r="I1529" s="2">
        <v>5</v>
      </c>
    </row>
    <row r="1530" spans="1:9" x14ac:dyDescent="0.25">
      <c r="A1530">
        <v>2018</v>
      </c>
      <c r="B1530" t="s">
        <v>16</v>
      </c>
      <c r="C1530" t="s">
        <v>9</v>
      </c>
      <c r="D1530" t="s">
        <v>10</v>
      </c>
      <c r="E1530" t="s">
        <v>11</v>
      </c>
      <c r="F1530" t="s">
        <v>41</v>
      </c>
      <c r="G1530" s="2">
        <v>11640</v>
      </c>
      <c r="H1530" s="2">
        <v>17110</v>
      </c>
      <c r="I1530" s="2">
        <v>16</v>
      </c>
    </row>
    <row r="1531" spans="1:9" x14ac:dyDescent="0.25">
      <c r="A1531">
        <v>2019</v>
      </c>
      <c r="B1531" t="s">
        <v>47</v>
      </c>
      <c r="C1531" t="s">
        <v>18</v>
      </c>
      <c r="D1531" t="s">
        <v>18</v>
      </c>
      <c r="E1531" t="s">
        <v>11</v>
      </c>
      <c r="F1531" t="s">
        <v>41</v>
      </c>
      <c r="G1531" s="2">
        <v>9457</v>
      </c>
      <c r="H1531" s="2">
        <v>13625</v>
      </c>
      <c r="I1531" s="2">
        <v>13</v>
      </c>
    </row>
    <row r="1532" spans="1:9" x14ac:dyDescent="0.25">
      <c r="A1532">
        <v>2019</v>
      </c>
      <c r="B1532" t="s">
        <v>45</v>
      </c>
      <c r="C1532" t="s">
        <v>18</v>
      </c>
      <c r="D1532" t="s">
        <v>18</v>
      </c>
      <c r="E1532" t="s">
        <v>22</v>
      </c>
      <c r="F1532" t="s">
        <v>23</v>
      </c>
      <c r="G1532" s="2">
        <v>77514</v>
      </c>
      <c r="H1532" s="2">
        <v>88291</v>
      </c>
      <c r="I1532" s="2">
        <v>3</v>
      </c>
    </row>
    <row r="1533" spans="1:9" x14ac:dyDescent="0.25">
      <c r="A1533">
        <v>2019</v>
      </c>
      <c r="B1533" t="s">
        <v>44</v>
      </c>
      <c r="C1533" t="s">
        <v>18</v>
      </c>
      <c r="D1533" t="s">
        <v>18</v>
      </c>
      <c r="E1533" t="s">
        <v>13</v>
      </c>
      <c r="F1533" t="s">
        <v>33</v>
      </c>
      <c r="G1533" s="2">
        <v>55792</v>
      </c>
      <c r="H1533" s="2">
        <v>66635</v>
      </c>
      <c r="I1533" s="2">
        <v>5</v>
      </c>
    </row>
    <row r="1534" spans="1:9" x14ac:dyDescent="0.25">
      <c r="A1534">
        <v>2019</v>
      </c>
      <c r="B1534" t="s">
        <v>53</v>
      </c>
      <c r="C1534" t="s">
        <v>9</v>
      </c>
      <c r="D1534" t="s">
        <v>10</v>
      </c>
      <c r="E1534" t="s">
        <v>11</v>
      </c>
      <c r="F1534" t="s">
        <v>15</v>
      </c>
      <c r="G1534" s="2">
        <v>3581</v>
      </c>
      <c r="H1534" s="2">
        <v>5270</v>
      </c>
      <c r="I1534" s="2">
        <v>16</v>
      </c>
    </row>
    <row r="1535" spans="1:9" x14ac:dyDescent="0.25">
      <c r="A1535">
        <v>2018</v>
      </c>
      <c r="B1535" t="s">
        <v>49</v>
      </c>
      <c r="C1535" t="s">
        <v>20</v>
      </c>
      <c r="D1535" t="s">
        <v>21</v>
      </c>
      <c r="E1535" t="s">
        <v>13</v>
      </c>
      <c r="F1535" t="s">
        <v>14</v>
      </c>
      <c r="G1535" s="2">
        <v>82797</v>
      </c>
      <c r="H1535" s="2">
        <v>103997</v>
      </c>
      <c r="I1535" s="2">
        <v>4</v>
      </c>
    </row>
    <row r="1536" spans="1:9" x14ac:dyDescent="0.25">
      <c r="A1536">
        <v>2019</v>
      </c>
      <c r="B1536" t="s">
        <v>44</v>
      </c>
      <c r="C1536" t="s">
        <v>18</v>
      </c>
      <c r="D1536" t="s">
        <v>24</v>
      </c>
      <c r="E1536" t="s">
        <v>26</v>
      </c>
      <c r="F1536" t="s">
        <v>27</v>
      </c>
      <c r="G1536" s="2">
        <v>5258</v>
      </c>
      <c r="H1536" s="2">
        <v>33229</v>
      </c>
      <c r="I1536" s="2">
        <v>4</v>
      </c>
    </row>
    <row r="1537" spans="1:9" x14ac:dyDescent="0.25">
      <c r="A1537">
        <v>2019</v>
      </c>
      <c r="B1537" t="s">
        <v>49</v>
      </c>
      <c r="C1537" t="s">
        <v>20</v>
      </c>
      <c r="D1537" t="s">
        <v>37</v>
      </c>
      <c r="E1537" t="s">
        <v>22</v>
      </c>
      <c r="F1537" t="s">
        <v>23</v>
      </c>
      <c r="G1537" s="2">
        <v>37724</v>
      </c>
      <c r="H1537" s="2">
        <v>49370</v>
      </c>
      <c r="I1537" s="2">
        <v>2</v>
      </c>
    </row>
    <row r="1538" spans="1:9" x14ac:dyDescent="0.25">
      <c r="A1538">
        <v>2019</v>
      </c>
      <c r="B1538" t="s">
        <v>16</v>
      </c>
      <c r="C1538" t="s">
        <v>9</v>
      </c>
      <c r="D1538" t="s">
        <v>39</v>
      </c>
      <c r="E1538" t="s">
        <v>22</v>
      </c>
      <c r="F1538" t="s">
        <v>38</v>
      </c>
      <c r="G1538" s="2">
        <v>91618</v>
      </c>
      <c r="H1538" s="2">
        <v>120634</v>
      </c>
      <c r="I1538" s="2">
        <v>4</v>
      </c>
    </row>
    <row r="1539" spans="1:9" x14ac:dyDescent="0.25">
      <c r="A1539">
        <v>2019</v>
      </c>
      <c r="B1539" t="s">
        <v>52</v>
      </c>
      <c r="C1539" t="s">
        <v>29</v>
      </c>
      <c r="D1539" t="s">
        <v>36</v>
      </c>
      <c r="E1539" t="s">
        <v>26</v>
      </c>
      <c r="F1539" t="s">
        <v>27</v>
      </c>
      <c r="G1539" s="2">
        <v>19502</v>
      </c>
      <c r="H1539" s="2">
        <v>80935</v>
      </c>
      <c r="I1539" s="2">
        <v>6</v>
      </c>
    </row>
    <row r="1540" spans="1:9" x14ac:dyDescent="0.25">
      <c r="A1540">
        <v>2019</v>
      </c>
      <c r="B1540" t="s">
        <v>46</v>
      </c>
      <c r="C1540" t="s">
        <v>18</v>
      </c>
      <c r="D1540" t="s">
        <v>24</v>
      </c>
      <c r="E1540" t="s">
        <v>26</v>
      </c>
      <c r="F1540" t="s">
        <v>27</v>
      </c>
      <c r="G1540" s="2">
        <v>4714</v>
      </c>
      <c r="H1540" s="2">
        <v>30223</v>
      </c>
      <c r="I1540" s="2">
        <v>4</v>
      </c>
    </row>
    <row r="1541" spans="1:9" x14ac:dyDescent="0.25">
      <c r="A1541">
        <v>2019</v>
      </c>
      <c r="B1541" t="s">
        <v>48</v>
      </c>
      <c r="C1541" t="s">
        <v>18</v>
      </c>
      <c r="D1541" t="s">
        <v>24</v>
      </c>
      <c r="E1541" t="s">
        <v>22</v>
      </c>
      <c r="F1541" t="s">
        <v>35</v>
      </c>
      <c r="G1541" s="2">
        <v>3005</v>
      </c>
      <c r="H1541" s="2">
        <v>3953</v>
      </c>
      <c r="I1541" s="2">
        <v>2</v>
      </c>
    </row>
    <row r="1542" spans="1:9" x14ac:dyDescent="0.25">
      <c r="A1542">
        <v>2019</v>
      </c>
      <c r="B1542" t="s">
        <v>51</v>
      </c>
      <c r="C1542" t="s">
        <v>20</v>
      </c>
      <c r="D1542" t="s">
        <v>21</v>
      </c>
      <c r="E1542" t="s">
        <v>11</v>
      </c>
      <c r="F1542" t="s">
        <v>59</v>
      </c>
      <c r="G1542" s="2">
        <v>3622</v>
      </c>
      <c r="H1542" s="2">
        <v>6501</v>
      </c>
      <c r="I1542" s="2">
        <v>7</v>
      </c>
    </row>
    <row r="1543" spans="1:9" x14ac:dyDescent="0.25">
      <c r="A1543">
        <v>2018</v>
      </c>
      <c r="B1543" t="s">
        <v>43</v>
      </c>
      <c r="C1543" t="s">
        <v>18</v>
      </c>
      <c r="D1543" t="s">
        <v>24</v>
      </c>
      <c r="E1543" t="s">
        <v>13</v>
      </c>
      <c r="F1543" t="s">
        <v>17</v>
      </c>
      <c r="G1543" s="2">
        <v>43631</v>
      </c>
      <c r="H1543" s="2">
        <v>53519</v>
      </c>
      <c r="I1543" s="2">
        <v>5</v>
      </c>
    </row>
    <row r="1544" spans="1:9" x14ac:dyDescent="0.25">
      <c r="A1544">
        <v>2018</v>
      </c>
      <c r="B1544" t="s">
        <v>52</v>
      </c>
      <c r="C1544" t="s">
        <v>20</v>
      </c>
      <c r="D1544" t="s">
        <v>21</v>
      </c>
      <c r="E1544" t="s">
        <v>11</v>
      </c>
      <c r="F1544" t="s">
        <v>41</v>
      </c>
      <c r="G1544" s="2">
        <v>5735</v>
      </c>
      <c r="H1544" s="2">
        <v>10157</v>
      </c>
      <c r="I1544" s="2">
        <v>11</v>
      </c>
    </row>
    <row r="1545" spans="1:9" x14ac:dyDescent="0.25">
      <c r="A1545">
        <v>2018</v>
      </c>
      <c r="B1545" t="s">
        <v>48</v>
      </c>
      <c r="C1545" t="s">
        <v>18</v>
      </c>
      <c r="D1545" t="s">
        <v>25</v>
      </c>
      <c r="E1545" t="s">
        <v>13</v>
      </c>
      <c r="F1545" t="s">
        <v>14</v>
      </c>
      <c r="G1545" s="2">
        <v>102838</v>
      </c>
      <c r="H1545" s="2">
        <v>137655</v>
      </c>
      <c r="I1545" s="2">
        <v>5</v>
      </c>
    </row>
    <row r="1546" spans="1:9" x14ac:dyDescent="0.25">
      <c r="A1546">
        <v>2018</v>
      </c>
      <c r="B1546" t="s">
        <v>46</v>
      </c>
      <c r="C1546" t="s">
        <v>18</v>
      </c>
      <c r="D1546" t="s">
        <v>25</v>
      </c>
      <c r="E1546" t="s">
        <v>26</v>
      </c>
      <c r="F1546" t="s">
        <v>40</v>
      </c>
      <c r="G1546" s="2">
        <v>361</v>
      </c>
      <c r="H1546" s="2">
        <v>1489</v>
      </c>
      <c r="I1546" s="2">
        <v>3</v>
      </c>
    </row>
    <row r="1547" spans="1:9" x14ac:dyDescent="0.25">
      <c r="A1547">
        <v>2018</v>
      </c>
      <c r="B1547" t="s">
        <v>48</v>
      </c>
      <c r="C1547" t="s">
        <v>18</v>
      </c>
      <c r="D1547" t="s">
        <v>18</v>
      </c>
      <c r="E1547" t="s">
        <v>11</v>
      </c>
      <c r="F1547" t="s">
        <v>59</v>
      </c>
      <c r="G1547" s="2">
        <v>6068</v>
      </c>
      <c r="H1547" s="2">
        <v>9221</v>
      </c>
      <c r="I1547" s="2">
        <v>11</v>
      </c>
    </row>
    <row r="1548" spans="1:9" x14ac:dyDescent="0.25">
      <c r="A1548">
        <v>2019</v>
      </c>
      <c r="B1548" t="s">
        <v>53</v>
      </c>
      <c r="C1548" t="s">
        <v>9</v>
      </c>
      <c r="D1548" t="s">
        <v>10</v>
      </c>
      <c r="E1548" t="s">
        <v>13</v>
      </c>
      <c r="F1548" t="s">
        <v>17</v>
      </c>
      <c r="G1548" s="2">
        <v>27089</v>
      </c>
      <c r="H1548" s="2">
        <v>37368</v>
      </c>
      <c r="I1548" s="2">
        <v>6</v>
      </c>
    </row>
    <row r="1549" spans="1:9" x14ac:dyDescent="0.25">
      <c r="A1549">
        <v>2019</v>
      </c>
      <c r="B1549" t="s">
        <v>47</v>
      </c>
      <c r="C1549" t="s">
        <v>18</v>
      </c>
      <c r="D1549" t="s">
        <v>24</v>
      </c>
      <c r="E1549" t="s">
        <v>22</v>
      </c>
      <c r="F1549" t="s">
        <v>23</v>
      </c>
      <c r="G1549" s="2">
        <v>22224</v>
      </c>
      <c r="H1549" s="2">
        <v>26459</v>
      </c>
      <c r="I1549" s="2">
        <v>1</v>
      </c>
    </row>
    <row r="1550" spans="1:9" x14ac:dyDescent="0.25">
      <c r="A1550">
        <v>2019</v>
      </c>
      <c r="B1550" t="s">
        <v>43</v>
      </c>
      <c r="C1550" t="s">
        <v>9</v>
      </c>
      <c r="D1550" t="s">
        <v>12</v>
      </c>
      <c r="E1550" t="s">
        <v>11</v>
      </c>
      <c r="F1550" t="s">
        <v>28</v>
      </c>
      <c r="G1550" s="2">
        <v>11271</v>
      </c>
      <c r="H1550" s="2">
        <v>16826</v>
      </c>
      <c r="I1550" s="2">
        <v>16</v>
      </c>
    </row>
    <row r="1551" spans="1:9" x14ac:dyDescent="0.25">
      <c r="A1551">
        <v>2018</v>
      </c>
      <c r="B1551" t="s">
        <v>16</v>
      </c>
      <c r="C1551" t="s">
        <v>18</v>
      </c>
      <c r="D1551" t="s">
        <v>25</v>
      </c>
      <c r="E1551" t="s">
        <v>22</v>
      </c>
      <c r="F1551" t="s">
        <v>38</v>
      </c>
      <c r="G1551" s="2">
        <v>63848</v>
      </c>
      <c r="H1551" s="2">
        <v>75038</v>
      </c>
      <c r="I1551" s="2">
        <v>4</v>
      </c>
    </row>
    <row r="1552" spans="1:9" x14ac:dyDescent="0.25">
      <c r="A1552">
        <v>2018</v>
      </c>
      <c r="B1552" t="s">
        <v>49</v>
      </c>
      <c r="C1552" t="s">
        <v>18</v>
      </c>
      <c r="D1552" t="s">
        <v>18</v>
      </c>
      <c r="E1552" t="s">
        <v>13</v>
      </c>
      <c r="F1552" t="s">
        <v>17</v>
      </c>
      <c r="G1552" s="2">
        <v>18808</v>
      </c>
      <c r="H1552" s="2">
        <v>23086</v>
      </c>
      <c r="I1552" s="2">
        <v>2</v>
      </c>
    </row>
    <row r="1553" spans="1:9" x14ac:dyDescent="0.25">
      <c r="A1553">
        <v>2018</v>
      </c>
      <c r="B1553" t="s">
        <v>53</v>
      </c>
      <c r="C1553" t="s">
        <v>18</v>
      </c>
      <c r="D1553" t="s">
        <v>25</v>
      </c>
      <c r="E1553" t="s">
        <v>22</v>
      </c>
      <c r="F1553" t="s">
        <v>23</v>
      </c>
      <c r="G1553" s="2">
        <v>66547</v>
      </c>
      <c r="H1553" s="2">
        <v>87706</v>
      </c>
      <c r="I1553" s="2">
        <v>3</v>
      </c>
    </row>
    <row r="1554" spans="1:9" x14ac:dyDescent="0.25">
      <c r="A1554">
        <v>2019</v>
      </c>
      <c r="B1554" t="s">
        <v>16</v>
      </c>
      <c r="C1554" t="s">
        <v>18</v>
      </c>
      <c r="D1554" t="s">
        <v>25</v>
      </c>
      <c r="E1554" t="s">
        <v>13</v>
      </c>
      <c r="F1554" t="s">
        <v>14</v>
      </c>
      <c r="G1554" s="2">
        <v>109764</v>
      </c>
      <c r="H1554" s="2">
        <v>129209</v>
      </c>
      <c r="I1554" s="2">
        <v>5</v>
      </c>
    </row>
    <row r="1555" spans="1:9" x14ac:dyDescent="0.25">
      <c r="A1555">
        <v>2018</v>
      </c>
      <c r="B1555" t="s">
        <v>51</v>
      </c>
      <c r="C1555" t="s">
        <v>29</v>
      </c>
      <c r="D1555" t="s">
        <v>34</v>
      </c>
      <c r="E1555" t="s">
        <v>13</v>
      </c>
      <c r="F1555" t="s">
        <v>17</v>
      </c>
      <c r="G1555" s="2">
        <v>46015</v>
      </c>
      <c r="H1555" s="2">
        <v>52305</v>
      </c>
      <c r="I1555" s="2">
        <v>5</v>
      </c>
    </row>
    <row r="1556" spans="1:9" x14ac:dyDescent="0.25">
      <c r="A1556">
        <v>2019</v>
      </c>
      <c r="B1556" t="s">
        <v>16</v>
      </c>
      <c r="C1556" t="s">
        <v>29</v>
      </c>
      <c r="D1556" t="s">
        <v>34</v>
      </c>
      <c r="E1556" t="s">
        <v>13</v>
      </c>
      <c r="F1556" t="s">
        <v>17</v>
      </c>
      <c r="G1556" s="2">
        <v>21203</v>
      </c>
      <c r="H1556" s="2">
        <v>29210</v>
      </c>
      <c r="I1556" s="2">
        <v>3</v>
      </c>
    </row>
    <row r="1557" spans="1:9" x14ac:dyDescent="0.25">
      <c r="A1557">
        <v>2018</v>
      </c>
      <c r="B1557" t="s">
        <v>52</v>
      </c>
      <c r="C1557" t="s">
        <v>29</v>
      </c>
      <c r="D1557" t="s">
        <v>34</v>
      </c>
      <c r="E1557" t="s">
        <v>22</v>
      </c>
      <c r="F1557" t="s">
        <v>23</v>
      </c>
      <c r="G1557" s="2">
        <v>38673</v>
      </c>
      <c r="H1557" s="2">
        <v>49999</v>
      </c>
      <c r="I1557" s="2">
        <v>2</v>
      </c>
    </row>
    <row r="1558" spans="1:9" x14ac:dyDescent="0.25">
      <c r="A1558">
        <v>2018</v>
      </c>
      <c r="B1558" t="s">
        <v>44</v>
      </c>
      <c r="C1558" t="s">
        <v>20</v>
      </c>
      <c r="D1558" t="s">
        <v>21</v>
      </c>
      <c r="E1558" t="s">
        <v>13</v>
      </c>
      <c r="F1558" t="s">
        <v>33</v>
      </c>
      <c r="G1558" s="2">
        <v>80682</v>
      </c>
      <c r="H1558" s="2">
        <v>90894</v>
      </c>
      <c r="I1558" s="2">
        <v>7</v>
      </c>
    </row>
    <row r="1559" spans="1:9" x14ac:dyDescent="0.25">
      <c r="A1559">
        <v>2018</v>
      </c>
      <c r="B1559" t="s">
        <v>45</v>
      </c>
      <c r="C1559" t="s">
        <v>29</v>
      </c>
      <c r="D1559" t="s">
        <v>34</v>
      </c>
      <c r="E1559" t="s">
        <v>26</v>
      </c>
      <c r="F1559" t="s">
        <v>40</v>
      </c>
      <c r="G1559" s="2">
        <v>457</v>
      </c>
      <c r="H1559" s="2">
        <v>2464</v>
      </c>
      <c r="I1559" s="2">
        <v>3</v>
      </c>
    </row>
    <row r="1560" spans="1:9" x14ac:dyDescent="0.25">
      <c r="A1560">
        <v>2018</v>
      </c>
      <c r="B1560" t="s">
        <v>50</v>
      </c>
      <c r="C1560" t="s">
        <v>18</v>
      </c>
      <c r="D1560" t="s">
        <v>25</v>
      </c>
      <c r="E1560" t="s">
        <v>13</v>
      </c>
      <c r="F1560" t="s">
        <v>17</v>
      </c>
      <c r="G1560" s="2">
        <v>24675</v>
      </c>
      <c r="H1560" s="2">
        <v>29207</v>
      </c>
      <c r="I1560" s="2">
        <v>4</v>
      </c>
    </row>
    <row r="1561" spans="1:9" x14ac:dyDescent="0.25">
      <c r="A1561">
        <v>2018</v>
      </c>
      <c r="B1561" t="s">
        <v>49</v>
      </c>
      <c r="C1561" t="s">
        <v>18</v>
      </c>
      <c r="D1561" t="s">
        <v>18</v>
      </c>
      <c r="E1561" t="s">
        <v>11</v>
      </c>
      <c r="F1561" t="s">
        <v>15</v>
      </c>
      <c r="G1561" s="2">
        <v>2990</v>
      </c>
      <c r="H1561" s="2">
        <v>4403</v>
      </c>
      <c r="I1561" s="2">
        <v>15</v>
      </c>
    </row>
    <row r="1562" spans="1:9" x14ac:dyDescent="0.25">
      <c r="A1562">
        <v>2019</v>
      </c>
      <c r="B1562" t="s">
        <v>50</v>
      </c>
      <c r="C1562" t="s">
        <v>18</v>
      </c>
      <c r="D1562" t="s">
        <v>18</v>
      </c>
      <c r="E1562" t="s">
        <v>26</v>
      </c>
      <c r="F1562" t="s">
        <v>40</v>
      </c>
      <c r="G1562" s="2">
        <v>228</v>
      </c>
      <c r="H1562" s="2">
        <v>1888</v>
      </c>
      <c r="I1562" s="2">
        <v>3</v>
      </c>
    </row>
    <row r="1563" spans="1:9" x14ac:dyDescent="0.25">
      <c r="A1563">
        <v>2019</v>
      </c>
      <c r="B1563" t="s">
        <v>49</v>
      </c>
      <c r="C1563" t="s">
        <v>29</v>
      </c>
      <c r="D1563" t="s">
        <v>36</v>
      </c>
      <c r="E1563" t="s">
        <v>13</v>
      </c>
      <c r="F1563" t="s">
        <v>33</v>
      </c>
      <c r="G1563" s="2">
        <v>29838</v>
      </c>
      <c r="H1563" s="2">
        <v>34298</v>
      </c>
      <c r="I1563" s="2">
        <v>3</v>
      </c>
    </row>
    <row r="1564" spans="1:9" x14ac:dyDescent="0.25">
      <c r="A1564">
        <v>2018</v>
      </c>
      <c r="B1564" t="s">
        <v>53</v>
      </c>
      <c r="C1564" t="s">
        <v>18</v>
      </c>
      <c r="D1564" t="s">
        <v>18</v>
      </c>
      <c r="E1564" t="s">
        <v>11</v>
      </c>
      <c r="F1564" t="s">
        <v>59</v>
      </c>
      <c r="G1564" s="2">
        <v>3424</v>
      </c>
      <c r="H1564" s="2">
        <v>5927</v>
      </c>
      <c r="I1564" s="2">
        <v>5</v>
      </c>
    </row>
    <row r="1565" spans="1:9" x14ac:dyDescent="0.25">
      <c r="A1565">
        <v>2019</v>
      </c>
      <c r="B1565" t="s">
        <v>51</v>
      </c>
      <c r="C1565" t="s">
        <v>18</v>
      </c>
      <c r="D1565" t="s">
        <v>24</v>
      </c>
      <c r="E1565" t="s">
        <v>13</v>
      </c>
      <c r="F1565" t="s">
        <v>17</v>
      </c>
      <c r="G1565" s="2">
        <v>48783</v>
      </c>
      <c r="H1565" s="2">
        <v>60431</v>
      </c>
      <c r="I1565" s="2">
        <v>6</v>
      </c>
    </row>
    <row r="1566" spans="1:9" x14ac:dyDescent="0.25">
      <c r="A1566">
        <v>2019</v>
      </c>
      <c r="B1566" t="s">
        <v>53</v>
      </c>
      <c r="C1566" t="s">
        <v>18</v>
      </c>
      <c r="D1566" t="s">
        <v>18</v>
      </c>
      <c r="E1566" t="s">
        <v>22</v>
      </c>
      <c r="F1566" t="s">
        <v>35</v>
      </c>
      <c r="G1566" s="2">
        <v>2801</v>
      </c>
      <c r="H1566" s="2">
        <v>3280</v>
      </c>
      <c r="I1566" s="2">
        <v>2</v>
      </c>
    </row>
    <row r="1567" spans="1:9" x14ac:dyDescent="0.25">
      <c r="A1567">
        <v>2019</v>
      </c>
      <c r="B1567" t="s">
        <v>16</v>
      </c>
      <c r="C1567" t="s">
        <v>18</v>
      </c>
      <c r="D1567" t="s">
        <v>24</v>
      </c>
      <c r="E1567" t="s">
        <v>22</v>
      </c>
      <c r="F1567" t="s">
        <v>32</v>
      </c>
      <c r="G1567" s="2">
        <v>23326</v>
      </c>
      <c r="H1567" s="2">
        <v>30015</v>
      </c>
      <c r="I1567" s="2">
        <v>2</v>
      </c>
    </row>
    <row r="1568" spans="1:9" x14ac:dyDescent="0.25">
      <c r="A1568">
        <v>2019</v>
      </c>
      <c r="B1568" t="s">
        <v>48</v>
      </c>
      <c r="C1568" t="s">
        <v>20</v>
      </c>
      <c r="D1568" t="s">
        <v>21</v>
      </c>
      <c r="E1568" t="s">
        <v>13</v>
      </c>
      <c r="F1568" t="s">
        <v>14</v>
      </c>
      <c r="G1568" s="2">
        <v>112933</v>
      </c>
      <c r="H1568" s="2">
        <v>154378</v>
      </c>
      <c r="I1568" s="2">
        <v>6</v>
      </c>
    </row>
    <row r="1569" spans="1:9" x14ac:dyDescent="0.25">
      <c r="A1569">
        <v>2019</v>
      </c>
      <c r="B1569" t="s">
        <v>53</v>
      </c>
      <c r="C1569" t="s">
        <v>20</v>
      </c>
      <c r="D1569" t="s">
        <v>37</v>
      </c>
      <c r="E1569" t="s">
        <v>11</v>
      </c>
      <c r="F1569" t="s">
        <v>41</v>
      </c>
      <c r="G1569" s="2">
        <v>2523</v>
      </c>
      <c r="H1569" s="2">
        <v>4012</v>
      </c>
      <c r="I1569" s="2">
        <v>7</v>
      </c>
    </row>
    <row r="1570" spans="1:9" x14ac:dyDescent="0.25">
      <c r="A1570">
        <v>2019</v>
      </c>
      <c r="B1570" t="s">
        <v>44</v>
      </c>
      <c r="C1570" t="s">
        <v>9</v>
      </c>
      <c r="D1570" t="s">
        <v>39</v>
      </c>
      <c r="E1570" t="s">
        <v>22</v>
      </c>
      <c r="F1570" t="s">
        <v>23</v>
      </c>
      <c r="G1570" s="2">
        <v>37700</v>
      </c>
      <c r="H1570" s="2">
        <v>43403</v>
      </c>
      <c r="I1570" s="2">
        <v>2</v>
      </c>
    </row>
    <row r="1571" spans="1:9" x14ac:dyDescent="0.25">
      <c r="A1571">
        <v>2018</v>
      </c>
      <c r="B1571" t="s">
        <v>52</v>
      </c>
      <c r="C1571" t="s">
        <v>18</v>
      </c>
      <c r="D1571" t="s">
        <v>24</v>
      </c>
      <c r="E1571" t="s">
        <v>22</v>
      </c>
      <c r="F1571" t="s">
        <v>32</v>
      </c>
      <c r="G1571" s="2">
        <v>14277</v>
      </c>
      <c r="H1571" s="2">
        <v>17587</v>
      </c>
      <c r="I1571" s="2">
        <v>2</v>
      </c>
    </row>
    <row r="1572" spans="1:9" x14ac:dyDescent="0.25">
      <c r="A1572">
        <v>2019</v>
      </c>
      <c r="B1572" t="s">
        <v>51</v>
      </c>
      <c r="C1572" t="s">
        <v>18</v>
      </c>
      <c r="D1572" t="s">
        <v>18</v>
      </c>
      <c r="E1572" t="s">
        <v>13</v>
      </c>
      <c r="F1572" t="s">
        <v>14</v>
      </c>
      <c r="G1572" s="2">
        <v>38155</v>
      </c>
      <c r="H1572" s="2">
        <v>51270</v>
      </c>
      <c r="I1572" s="2">
        <v>2</v>
      </c>
    </row>
    <row r="1573" spans="1:9" x14ac:dyDescent="0.25">
      <c r="A1573">
        <v>2018</v>
      </c>
      <c r="B1573" t="s">
        <v>49</v>
      </c>
      <c r="C1573" t="s">
        <v>18</v>
      </c>
      <c r="D1573" t="s">
        <v>25</v>
      </c>
      <c r="E1573" t="s">
        <v>11</v>
      </c>
      <c r="F1573" t="s">
        <v>41</v>
      </c>
      <c r="G1573" s="2">
        <v>1762</v>
      </c>
      <c r="H1573" s="2">
        <v>2939</v>
      </c>
      <c r="I1573" s="2">
        <v>3</v>
      </c>
    </row>
    <row r="1574" spans="1:9" x14ac:dyDescent="0.25">
      <c r="A1574">
        <v>2019</v>
      </c>
      <c r="B1574" t="s">
        <v>52</v>
      </c>
      <c r="C1574" t="s">
        <v>18</v>
      </c>
      <c r="D1574" t="s">
        <v>24</v>
      </c>
      <c r="E1574" t="s">
        <v>22</v>
      </c>
      <c r="F1574" t="s">
        <v>32</v>
      </c>
      <c r="G1574" s="2">
        <v>69268</v>
      </c>
      <c r="H1574" s="2">
        <v>78995</v>
      </c>
      <c r="I1574" s="2">
        <v>4</v>
      </c>
    </row>
    <row r="1575" spans="1:9" x14ac:dyDescent="0.25">
      <c r="A1575">
        <v>2018</v>
      </c>
      <c r="B1575" t="s">
        <v>51</v>
      </c>
      <c r="C1575" t="s">
        <v>29</v>
      </c>
      <c r="D1575" t="s">
        <v>34</v>
      </c>
      <c r="E1575" t="s">
        <v>22</v>
      </c>
      <c r="F1575" t="s">
        <v>23</v>
      </c>
      <c r="G1575" s="2">
        <v>41232</v>
      </c>
      <c r="H1575" s="2">
        <v>50547</v>
      </c>
      <c r="I1575" s="2">
        <v>4</v>
      </c>
    </row>
    <row r="1576" spans="1:9" x14ac:dyDescent="0.25">
      <c r="A1576">
        <v>2018</v>
      </c>
      <c r="B1576" t="s">
        <v>53</v>
      </c>
      <c r="C1576" t="s">
        <v>20</v>
      </c>
      <c r="D1576" t="s">
        <v>21</v>
      </c>
      <c r="E1576" t="s">
        <v>13</v>
      </c>
      <c r="F1576" t="s">
        <v>33</v>
      </c>
      <c r="G1576" s="2">
        <v>45475</v>
      </c>
      <c r="H1576" s="2">
        <v>61120</v>
      </c>
      <c r="I1576" s="2">
        <v>3</v>
      </c>
    </row>
    <row r="1577" spans="1:9" x14ac:dyDescent="0.25">
      <c r="A1577">
        <v>2019</v>
      </c>
      <c r="B1577" t="s">
        <v>47</v>
      </c>
      <c r="C1577" t="s">
        <v>18</v>
      </c>
      <c r="D1577" t="s">
        <v>25</v>
      </c>
      <c r="E1577" t="s">
        <v>22</v>
      </c>
      <c r="F1577" t="s">
        <v>23</v>
      </c>
      <c r="G1577" s="2">
        <v>86101</v>
      </c>
      <c r="H1577" s="2">
        <v>111576</v>
      </c>
      <c r="I1577" s="2">
        <v>4</v>
      </c>
    </row>
    <row r="1578" spans="1:9" x14ac:dyDescent="0.25">
      <c r="A1578">
        <v>2018</v>
      </c>
      <c r="B1578" t="s">
        <v>51</v>
      </c>
      <c r="C1578" t="s">
        <v>20</v>
      </c>
      <c r="D1578" t="s">
        <v>21</v>
      </c>
      <c r="E1578" t="s">
        <v>13</v>
      </c>
      <c r="F1578" t="s">
        <v>17</v>
      </c>
      <c r="G1578" s="2">
        <v>9772</v>
      </c>
      <c r="H1578" s="2">
        <v>12681</v>
      </c>
      <c r="I1578" s="2">
        <v>2</v>
      </c>
    </row>
    <row r="1579" spans="1:9" x14ac:dyDescent="0.25">
      <c r="A1579">
        <v>2019</v>
      </c>
      <c r="B1579" t="s">
        <v>44</v>
      </c>
      <c r="C1579" t="s">
        <v>20</v>
      </c>
      <c r="D1579" t="s">
        <v>21</v>
      </c>
      <c r="E1579" t="s">
        <v>11</v>
      </c>
      <c r="F1579" t="s">
        <v>41</v>
      </c>
      <c r="G1579" s="2">
        <v>1515</v>
      </c>
      <c r="H1579" s="2">
        <v>2669</v>
      </c>
      <c r="I1579" s="2">
        <v>5</v>
      </c>
    </row>
    <row r="1580" spans="1:9" x14ac:dyDescent="0.25">
      <c r="A1580">
        <v>2019</v>
      </c>
      <c r="B1580" t="s">
        <v>52</v>
      </c>
      <c r="C1580" t="s">
        <v>18</v>
      </c>
      <c r="D1580" t="s">
        <v>18</v>
      </c>
      <c r="E1580" t="s">
        <v>13</v>
      </c>
      <c r="F1580" t="s">
        <v>19</v>
      </c>
      <c r="G1580" s="2">
        <v>3479</v>
      </c>
      <c r="H1580" s="2">
        <v>4095</v>
      </c>
      <c r="I1580" s="2">
        <v>3</v>
      </c>
    </row>
    <row r="1581" spans="1:9" x14ac:dyDescent="0.25">
      <c r="A1581">
        <v>2018</v>
      </c>
      <c r="B1581" t="s">
        <v>50</v>
      </c>
      <c r="C1581" t="s">
        <v>18</v>
      </c>
      <c r="D1581" t="s">
        <v>25</v>
      </c>
      <c r="E1581" t="s">
        <v>11</v>
      </c>
      <c r="F1581" t="s">
        <v>28</v>
      </c>
      <c r="G1581" s="2">
        <v>901</v>
      </c>
      <c r="H1581" s="2">
        <v>1380</v>
      </c>
      <c r="I1581" s="2">
        <v>2</v>
      </c>
    </row>
    <row r="1582" spans="1:9" x14ac:dyDescent="0.25">
      <c r="A1582">
        <v>2018</v>
      </c>
      <c r="B1582" t="s">
        <v>48</v>
      </c>
      <c r="C1582" t="s">
        <v>18</v>
      </c>
      <c r="D1582" t="s">
        <v>18</v>
      </c>
      <c r="E1582" t="s">
        <v>11</v>
      </c>
      <c r="F1582" t="s">
        <v>59</v>
      </c>
      <c r="G1582" s="2">
        <v>4343</v>
      </c>
      <c r="H1582" s="2">
        <v>7419</v>
      </c>
      <c r="I1582" s="2">
        <v>10</v>
      </c>
    </row>
    <row r="1583" spans="1:9" x14ac:dyDescent="0.25">
      <c r="A1583">
        <v>2019</v>
      </c>
      <c r="B1583" t="s">
        <v>16</v>
      </c>
      <c r="C1583" t="s">
        <v>18</v>
      </c>
      <c r="D1583" t="s">
        <v>25</v>
      </c>
      <c r="E1583" t="s">
        <v>11</v>
      </c>
      <c r="F1583" t="s">
        <v>59</v>
      </c>
      <c r="G1583" s="2">
        <v>1569</v>
      </c>
      <c r="H1583" s="2">
        <v>2631</v>
      </c>
      <c r="I1583" s="2">
        <v>3</v>
      </c>
    </row>
    <row r="1584" spans="1:9" x14ac:dyDescent="0.25">
      <c r="A1584">
        <v>2018</v>
      </c>
      <c r="B1584" t="s">
        <v>50</v>
      </c>
      <c r="C1584" t="s">
        <v>18</v>
      </c>
      <c r="D1584" t="s">
        <v>18</v>
      </c>
      <c r="E1584" t="s">
        <v>22</v>
      </c>
      <c r="F1584" t="s">
        <v>38</v>
      </c>
      <c r="G1584" s="2">
        <v>65617</v>
      </c>
      <c r="H1584" s="2">
        <v>87323</v>
      </c>
      <c r="I1584" s="2">
        <v>3</v>
      </c>
    </row>
    <row r="1585" spans="1:9" x14ac:dyDescent="0.25">
      <c r="A1585">
        <v>2019</v>
      </c>
      <c r="B1585" t="s">
        <v>53</v>
      </c>
      <c r="C1585" t="s">
        <v>9</v>
      </c>
      <c r="D1585" t="s">
        <v>12</v>
      </c>
      <c r="E1585" t="s">
        <v>22</v>
      </c>
      <c r="F1585" t="s">
        <v>35</v>
      </c>
      <c r="G1585" s="2">
        <v>3855</v>
      </c>
      <c r="H1585" s="2">
        <v>4983</v>
      </c>
      <c r="I1585" s="2">
        <v>2</v>
      </c>
    </row>
    <row r="1586" spans="1:9" x14ac:dyDescent="0.25">
      <c r="A1586">
        <v>2018</v>
      </c>
      <c r="B1586" t="s">
        <v>51</v>
      </c>
      <c r="C1586" t="s">
        <v>29</v>
      </c>
      <c r="D1586" t="s">
        <v>34</v>
      </c>
      <c r="E1586" t="s">
        <v>13</v>
      </c>
      <c r="F1586" t="s">
        <v>19</v>
      </c>
      <c r="G1586" s="2">
        <v>3548</v>
      </c>
      <c r="H1586" s="2">
        <v>4422</v>
      </c>
      <c r="I1586" s="2">
        <v>5</v>
      </c>
    </row>
    <row r="1587" spans="1:9" x14ac:dyDescent="0.25">
      <c r="A1587">
        <v>2019</v>
      </c>
      <c r="B1587" t="s">
        <v>16</v>
      </c>
      <c r="C1587" t="s">
        <v>29</v>
      </c>
      <c r="D1587" t="s">
        <v>30</v>
      </c>
      <c r="E1587" t="s">
        <v>13</v>
      </c>
      <c r="F1587" t="s">
        <v>33</v>
      </c>
      <c r="G1587" s="2">
        <v>74826</v>
      </c>
      <c r="H1587" s="2">
        <v>92988</v>
      </c>
      <c r="I1587" s="2">
        <v>7</v>
      </c>
    </row>
    <row r="1588" spans="1:9" x14ac:dyDescent="0.25">
      <c r="A1588">
        <v>2018</v>
      </c>
      <c r="B1588" t="s">
        <v>47</v>
      </c>
      <c r="C1588" t="s">
        <v>18</v>
      </c>
      <c r="D1588" t="s">
        <v>25</v>
      </c>
      <c r="E1588" t="s">
        <v>22</v>
      </c>
      <c r="F1588" t="s">
        <v>23</v>
      </c>
      <c r="G1588" s="2">
        <v>67861</v>
      </c>
      <c r="H1588" s="2">
        <v>89938</v>
      </c>
      <c r="I1588" s="2">
        <v>4</v>
      </c>
    </row>
    <row r="1589" spans="1:9" x14ac:dyDescent="0.25">
      <c r="A1589">
        <v>2019</v>
      </c>
      <c r="B1589" t="s">
        <v>46</v>
      </c>
      <c r="C1589" t="s">
        <v>18</v>
      </c>
      <c r="D1589" t="s">
        <v>24</v>
      </c>
      <c r="E1589" t="s">
        <v>13</v>
      </c>
      <c r="F1589" t="s">
        <v>33</v>
      </c>
      <c r="G1589" s="2">
        <v>23821</v>
      </c>
      <c r="H1589" s="2">
        <v>31325</v>
      </c>
      <c r="I1589" s="2">
        <v>2</v>
      </c>
    </row>
    <row r="1590" spans="1:9" x14ac:dyDescent="0.25">
      <c r="A1590">
        <v>2018</v>
      </c>
      <c r="B1590" t="s">
        <v>16</v>
      </c>
      <c r="C1590" t="s">
        <v>9</v>
      </c>
      <c r="D1590" t="s">
        <v>39</v>
      </c>
      <c r="E1590" t="s">
        <v>26</v>
      </c>
      <c r="F1590" t="s">
        <v>27</v>
      </c>
      <c r="G1590" s="2">
        <v>3634</v>
      </c>
      <c r="H1590" s="2">
        <v>18578</v>
      </c>
      <c r="I1590" s="2">
        <v>3</v>
      </c>
    </row>
    <row r="1591" spans="1:9" x14ac:dyDescent="0.25">
      <c r="A1591">
        <v>2018</v>
      </c>
      <c r="B1591" t="s">
        <v>51</v>
      </c>
      <c r="C1591" t="s">
        <v>18</v>
      </c>
      <c r="D1591" t="s">
        <v>25</v>
      </c>
      <c r="E1591" t="s">
        <v>13</v>
      </c>
      <c r="F1591" t="s">
        <v>33</v>
      </c>
      <c r="G1591" s="2">
        <v>42431</v>
      </c>
      <c r="H1591" s="2">
        <v>53648</v>
      </c>
      <c r="I1591" s="2">
        <v>3</v>
      </c>
    </row>
    <row r="1592" spans="1:9" x14ac:dyDescent="0.25">
      <c r="A1592">
        <v>2018</v>
      </c>
      <c r="B1592" t="s">
        <v>43</v>
      </c>
      <c r="C1592" t="s">
        <v>20</v>
      </c>
      <c r="D1592" t="s">
        <v>21</v>
      </c>
      <c r="E1592" t="s">
        <v>11</v>
      </c>
      <c r="F1592" t="s">
        <v>41</v>
      </c>
      <c r="G1592" s="2">
        <v>5314</v>
      </c>
      <c r="H1592" s="2">
        <v>9020</v>
      </c>
      <c r="I1592" s="2">
        <v>11</v>
      </c>
    </row>
    <row r="1593" spans="1:9" x14ac:dyDescent="0.25">
      <c r="A1593">
        <v>2018</v>
      </c>
      <c r="B1593" t="s">
        <v>49</v>
      </c>
      <c r="C1593" t="s">
        <v>9</v>
      </c>
      <c r="D1593" t="s">
        <v>39</v>
      </c>
      <c r="E1593" t="s">
        <v>22</v>
      </c>
      <c r="F1593" t="s">
        <v>23</v>
      </c>
      <c r="G1593" s="2">
        <v>46962</v>
      </c>
      <c r="H1593" s="2">
        <v>57561</v>
      </c>
      <c r="I1593" s="2">
        <v>2</v>
      </c>
    </row>
    <row r="1594" spans="1:9" x14ac:dyDescent="0.25">
      <c r="A1594">
        <v>2018</v>
      </c>
      <c r="B1594" t="s">
        <v>45</v>
      </c>
      <c r="C1594" t="s">
        <v>29</v>
      </c>
      <c r="D1594" t="s">
        <v>30</v>
      </c>
      <c r="E1594" t="s">
        <v>13</v>
      </c>
      <c r="F1594" t="s">
        <v>33</v>
      </c>
      <c r="G1594" s="2">
        <v>26875</v>
      </c>
      <c r="H1594" s="2">
        <v>30879</v>
      </c>
      <c r="I1594" s="2">
        <v>2</v>
      </c>
    </row>
    <row r="1595" spans="1:9" x14ac:dyDescent="0.25">
      <c r="A1595">
        <v>2019</v>
      </c>
      <c r="B1595" t="s">
        <v>49</v>
      </c>
      <c r="C1595" t="s">
        <v>9</v>
      </c>
      <c r="D1595" t="s">
        <v>39</v>
      </c>
      <c r="E1595" t="s">
        <v>13</v>
      </c>
      <c r="F1595" t="s">
        <v>17</v>
      </c>
      <c r="G1595" s="2">
        <v>24329</v>
      </c>
      <c r="H1595" s="2">
        <v>27830</v>
      </c>
      <c r="I1595" s="2">
        <v>3</v>
      </c>
    </row>
    <row r="1596" spans="1:9" x14ac:dyDescent="0.25">
      <c r="A1596">
        <v>2019</v>
      </c>
      <c r="B1596" t="s">
        <v>52</v>
      </c>
      <c r="C1596" t="s">
        <v>20</v>
      </c>
      <c r="D1596" t="s">
        <v>37</v>
      </c>
      <c r="E1596" t="s">
        <v>13</v>
      </c>
      <c r="F1596" t="s">
        <v>17</v>
      </c>
      <c r="G1596" s="2">
        <v>48861</v>
      </c>
      <c r="H1596" s="2">
        <v>56783</v>
      </c>
      <c r="I1596" s="2">
        <v>6</v>
      </c>
    </row>
    <row r="1597" spans="1:9" x14ac:dyDescent="0.25">
      <c r="A1597">
        <v>2019</v>
      </c>
      <c r="B1597" t="s">
        <v>48</v>
      </c>
      <c r="C1597" t="s">
        <v>20</v>
      </c>
      <c r="D1597" t="s">
        <v>21</v>
      </c>
      <c r="E1597" t="s">
        <v>13</v>
      </c>
      <c r="F1597" t="s">
        <v>19</v>
      </c>
      <c r="G1597" s="2">
        <v>4381</v>
      </c>
      <c r="H1597" s="2">
        <v>5495</v>
      </c>
      <c r="I1597" s="2">
        <v>4</v>
      </c>
    </row>
    <row r="1598" spans="1:9" x14ac:dyDescent="0.25">
      <c r="A1598">
        <v>2019</v>
      </c>
      <c r="B1598" t="s">
        <v>48</v>
      </c>
      <c r="C1598" t="s">
        <v>9</v>
      </c>
      <c r="D1598" t="s">
        <v>39</v>
      </c>
      <c r="E1598" t="s">
        <v>13</v>
      </c>
      <c r="F1598" t="s">
        <v>33</v>
      </c>
      <c r="G1598" s="2">
        <v>52548</v>
      </c>
      <c r="H1598" s="2">
        <v>61463</v>
      </c>
      <c r="I1598" s="2">
        <v>4</v>
      </c>
    </row>
    <row r="1599" spans="1:9" x14ac:dyDescent="0.25">
      <c r="A1599">
        <v>2018</v>
      </c>
      <c r="B1599" t="s">
        <v>51</v>
      </c>
      <c r="C1599" t="s">
        <v>29</v>
      </c>
      <c r="D1599" t="s">
        <v>36</v>
      </c>
      <c r="E1599" t="s">
        <v>11</v>
      </c>
      <c r="F1599" t="s">
        <v>41</v>
      </c>
      <c r="G1599" s="2">
        <v>6743</v>
      </c>
      <c r="H1599" s="2">
        <v>12042</v>
      </c>
      <c r="I1599" s="2">
        <v>16</v>
      </c>
    </row>
    <row r="1600" spans="1:9" x14ac:dyDescent="0.25">
      <c r="A1600">
        <v>2019</v>
      </c>
      <c r="B1600" t="s">
        <v>53</v>
      </c>
      <c r="C1600" t="s">
        <v>9</v>
      </c>
      <c r="D1600" t="s">
        <v>39</v>
      </c>
      <c r="E1600" t="s">
        <v>26</v>
      </c>
      <c r="F1600" t="s">
        <v>31</v>
      </c>
      <c r="G1600" s="2">
        <v>1418</v>
      </c>
      <c r="H1600" s="2">
        <v>9765</v>
      </c>
      <c r="I1600" s="2">
        <v>3</v>
      </c>
    </row>
    <row r="1601" spans="1:9" x14ac:dyDescent="0.25">
      <c r="A1601">
        <v>2018</v>
      </c>
      <c r="B1601" t="s">
        <v>46</v>
      </c>
      <c r="C1601" t="s">
        <v>29</v>
      </c>
      <c r="D1601" t="s">
        <v>36</v>
      </c>
      <c r="E1601" t="s">
        <v>13</v>
      </c>
      <c r="F1601" t="s">
        <v>33</v>
      </c>
      <c r="G1601" s="2">
        <v>21271</v>
      </c>
      <c r="H1601" s="2">
        <v>28345</v>
      </c>
      <c r="I1601" s="2">
        <v>2</v>
      </c>
    </row>
    <row r="1602" spans="1:9" x14ac:dyDescent="0.25">
      <c r="A1602">
        <v>2018</v>
      </c>
      <c r="B1602" t="s">
        <v>45</v>
      </c>
      <c r="C1602" t="s">
        <v>18</v>
      </c>
      <c r="D1602" t="s">
        <v>18</v>
      </c>
      <c r="E1602" t="s">
        <v>26</v>
      </c>
      <c r="F1602" t="s">
        <v>31</v>
      </c>
      <c r="G1602" s="2">
        <v>3749</v>
      </c>
      <c r="H1602" s="2">
        <v>18415</v>
      </c>
      <c r="I1602" s="2">
        <v>6</v>
      </c>
    </row>
    <row r="1603" spans="1:9" x14ac:dyDescent="0.25">
      <c r="A1603">
        <v>2018</v>
      </c>
      <c r="B1603" t="s">
        <v>52</v>
      </c>
      <c r="C1603" t="s">
        <v>20</v>
      </c>
      <c r="D1603" t="s">
        <v>37</v>
      </c>
      <c r="E1603" t="s">
        <v>13</v>
      </c>
      <c r="F1603" t="s">
        <v>19</v>
      </c>
      <c r="G1603" s="2">
        <v>5028</v>
      </c>
      <c r="H1603" s="2">
        <v>6879</v>
      </c>
      <c r="I1603" s="2">
        <v>5</v>
      </c>
    </row>
    <row r="1604" spans="1:9" x14ac:dyDescent="0.25">
      <c r="A1604">
        <v>2019</v>
      </c>
      <c r="B1604" t="s">
        <v>47</v>
      </c>
      <c r="C1604" t="s">
        <v>29</v>
      </c>
      <c r="D1604" t="s">
        <v>30</v>
      </c>
      <c r="E1604" t="s">
        <v>11</v>
      </c>
      <c r="F1604" t="s">
        <v>15</v>
      </c>
      <c r="G1604" s="2">
        <v>1059</v>
      </c>
      <c r="H1604" s="2">
        <v>1847</v>
      </c>
      <c r="I1604" s="2">
        <v>9</v>
      </c>
    </row>
    <row r="1605" spans="1:9" x14ac:dyDescent="0.25">
      <c r="A1605">
        <v>2018</v>
      </c>
      <c r="B1605" t="s">
        <v>53</v>
      </c>
      <c r="C1605" t="s">
        <v>29</v>
      </c>
      <c r="D1605" t="s">
        <v>30</v>
      </c>
      <c r="E1605" t="s">
        <v>13</v>
      </c>
      <c r="F1605" t="s">
        <v>33</v>
      </c>
      <c r="G1605" s="2">
        <v>51899</v>
      </c>
      <c r="H1605" s="2">
        <v>69545</v>
      </c>
      <c r="I1605" s="2">
        <v>5</v>
      </c>
    </row>
    <row r="1606" spans="1:9" x14ac:dyDescent="0.25">
      <c r="A1606">
        <v>2019</v>
      </c>
      <c r="B1606" t="s">
        <v>49</v>
      </c>
      <c r="C1606" t="s">
        <v>29</v>
      </c>
      <c r="D1606" t="s">
        <v>34</v>
      </c>
      <c r="E1606" t="s">
        <v>26</v>
      </c>
      <c r="F1606" t="s">
        <v>27</v>
      </c>
      <c r="G1606" s="2">
        <v>4996</v>
      </c>
      <c r="H1606" s="2">
        <v>36787</v>
      </c>
      <c r="I1606" s="2">
        <v>6</v>
      </c>
    </row>
    <row r="1607" spans="1:9" x14ac:dyDescent="0.25">
      <c r="A1607">
        <v>2018</v>
      </c>
      <c r="B1607" t="s">
        <v>48</v>
      </c>
      <c r="C1607" t="s">
        <v>18</v>
      </c>
      <c r="D1607" t="s">
        <v>25</v>
      </c>
      <c r="E1607" t="s">
        <v>13</v>
      </c>
      <c r="F1607" t="s">
        <v>33</v>
      </c>
      <c r="G1607" s="2">
        <v>41456</v>
      </c>
      <c r="H1607" s="2">
        <v>50282</v>
      </c>
      <c r="I1607" s="2">
        <v>4</v>
      </c>
    </row>
    <row r="1608" spans="1:9" x14ac:dyDescent="0.25">
      <c r="A1608">
        <v>2019</v>
      </c>
      <c r="B1608" t="s">
        <v>50</v>
      </c>
      <c r="C1608" t="s">
        <v>18</v>
      </c>
      <c r="D1608" t="s">
        <v>18</v>
      </c>
      <c r="E1608" t="s">
        <v>22</v>
      </c>
      <c r="F1608" t="s">
        <v>38</v>
      </c>
      <c r="G1608" s="2">
        <v>66817</v>
      </c>
      <c r="H1608" s="2">
        <v>77336</v>
      </c>
      <c r="I1608" s="2">
        <v>2</v>
      </c>
    </row>
    <row r="1609" spans="1:9" x14ac:dyDescent="0.25">
      <c r="A1609">
        <v>2018</v>
      </c>
      <c r="B1609" t="s">
        <v>16</v>
      </c>
      <c r="C1609" t="s">
        <v>18</v>
      </c>
      <c r="D1609" t="s">
        <v>18</v>
      </c>
      <c r="E1609" t="s">
        <v>22</v>
      </c>
      <c r="F1609" t="s">
        <v>38</v>
      </c>
      <c r="G1609" s="2">
        <v>59939</v>
      </c>
      <c r="H1609" s="2">
        <v>75090</v>
      </c>
      <c r="I1609" s="2">
        <v>3</v>
      </c>
    </row>
    <row r="1610" spans="1:9" x14ac:dyDescent="0.25">
      <c r="A1610">
        <v>2019</v>
      </c>
      <c r="B1610" t="s">
        <v>47</v>
      </c>
      <c r="C1610" t="s">
        <v>20</v>
      </c>
      <c r="D1610" t="s">
        <v>21</v>
      </c>
      <c r="E1610" t="s">
        <v>11</v>
      </c>
      <c r="F1610" t="s">
        <v>28</v>
      </c>
      <c r="G1610" s="2">
        <v>1179</v>
      </c>
      <c r="H1610" s="2">
        <v>2066</v>
      </c>
      <c r="I1610" s="2">
        <v>3</v>
      </c>
    </row>
    <row r="1611" spans="1:9" x14ac:dyDescent="0.25">
      <c r="A1611">
        <v>2019</v>
      </c>
      <c r="B1611" t="s">
        <v>51</v>
      </c>
      <c r="C1611" t="s">
        <v>29</v>
      </c>
      <c r="D1611" t="s">
        <v>30</v>
      </c>
      <c r="E1611" t="s">
        <v>22</v>
      </c>
      <c r="F1611" t="s">
        <v>35</v>
      </c>
      <c r="G1611" s="2">
        <v>2040</v>
      </c>
      <c r="H1611" s="2">
        <v>2555</v>
      </c>
      <c r="I1611" s="2">
        <v>3</v>
      </c>
    </row>
    <row r="1612" spans="1:9" x14ac:dyDescent="0.25">
      <c r="A1612">
        <v>2018</v>
      </c>
      <c r="B1612" t="s">
        <v>52</v>
      </c>
      <c r="C1612" t="s">
        <v>18</v>
      </c>
      <c r="D1612" t="s">
        <v>18</v>
      </c>
      <c r="E1612" t="s">
        <v>11</v>
      </c>
      <c r="F1612" t="s">
        <v>59</v>
      </c>
      <c r="G1612" s="2">
        <v>13441</v>
      </c>
      <c r="H1612" s="2">
        <v>20799</v>
      </c>
      <c r="I1612" s="2">
        <v>18</v>
      </c>
    </row>
    <row r="1613" spans="1:9" x14ac:dyDescent="0.25">
      <c r="A1613">
        <v>2018</v>
      </c>
      <c r="B1613" t="s">
        <v>45</v>
      </c>
      <c r="C1613" t="s">
        <v>9</v>
      </c>
      <c r="D1613" t="s">
        <v>12</v>
      </c>
      <c r="E1613" t="s">
        <v>22</v>
      </c>
      <c r="F1613" t="s">
        <v>32</v>
      </c>
      <c r="G1613" s="2">
        <v>21058</v>
      </c>
      <c r="H1613" s="2">
        <v>26510</v>
      </c>
      <c r="I1613" s="2">
        <v>3</v>
      </c>
    </row>
    <row r="1614" spans="1:9" x14ac:dyDescent="0.25">
      <c r="A1614">
        <v>2018</v>
      </c>
      <c r="B1614" t="s">
        <v>44</v>
      </c>
      <c r="C1614" t="s">
        <v>9</v>
      </c>
      <c r="D1614" t="s">
        <v>10</v>
      </c>
      <c r="E1614" t="s">
        <v>26</v>
      </c>
      <c r="F1614" t="s">
        <v>27</v>
      </c>
      <c r="G1614" s="2">
        <v>4758</v>
      </c>
      <c r="H1614" s="2">
        <v>34696</v>
      </c>
      <c r="I1614" s="2">
        <v>4</v>
      </c>
    </row>
    <row r="1615" spans="1:9" x14ac:dyDescent="0.25">
      <c r="A1615">
        <v>2019</v>
      </c>
      <c r="B1615" t="s">
        <v>53</v>
      </c>
      <c r="C1615" t="s">
        <v>18</v>
      </c>
      <c r="D1615" t="s">
        <v>18</v>
      </c>
      <c r="E1615" t="s">
        <v>13</v>
      </c>
      <c r="F1615" t="s">
        <v>19</v>
      </c>
      <c r="G1615" s="2">
        <v>1724</v>
      </c>
      <c r="H1615" s="2">
        <v>2360</v>
      </c>
      <c r="I1615" s="2">
        <v>2</v>
      </c>
    </row>
    <row r="1616" spans="1:9" x14ac:dyDescent="0.25">
      <c r="A1616">
        <v>2018</v>
      </c>
      <c r="B1616" t="s">
        <v>51</v>
      </c>
      <c r="C1616" t="s">
        <v>18</v>
      </c>
      <c r="D1616" t="s">
        <v>18</v>
      </c>
      <c r="E1616" t="s">
        <v>11</v>
      </c>
      <c r="F1616" t="s">
        <v>15</v>
      </c>
      <c r="G1616" s="2">
        <v>1714</v>
      </c>
      <c r="H1616" s="2">
        <v>2919</v>
      </c>
      <c r="I1616" s="2">
        <v>6</v>
      </c>
    </row>
    <row r="1617" spans="1:9" x14ac:dyDescent="0.25">
      <c r="A1617">
        <v>2019</v>
      </c>
      <c r="B1617" t="s">
        <v>16</v>
      </c>
      <c r="C1617" t="s">
        <v>9</v>
      </c>
      <c r="D1617" t="s">
        <v>12</v>
      </c>
      <c r="E1617" t="s">
        <v>13</v>
      </c>
      <c r="F1617" t="s">
        <v>14</v>
      </c>
      <c r="G1617" s="2">
        <v>132921</v>
      </c>
      <c r="H1617" s="2">
        <v>162162</v>
      </c>
      <c r="I1617" s="2">
        <v>6</v>
      </c>
    </row>
    <row r="1618" spans="1:9" x14ac:dyDescent="0.25">
      <c r="A1618">
        <v>2018</v>
      </c>
      <c r="B1618" t="s">
        <v>44</v>
      </c>
      <c r="C1618" t="s">
        <v>18</v>
      </c>
      <c r="D1618" t="s">
        <v>25</v>
      </c>
      <c r="E1618" t="s">
        <v>13</v>
      </c>
      <c r="F1618" t="s">
        <v>17</v>
      </c>
      <c r="G1618" s="2">
        <v>51307</v>
      </c>
      <c r="H1618" s="2">
        <v>62607</v>
      </c>
      <c r="I1618" s="2">
        <v>7</v>
      </c>
    </row>
    <row r="1619" spans="1:9" x14ac:dyDescent="0.25">
      <c r="A1619">
        <v>2019</v>
      </c>
      <c r="B1619" t="s">
        <v>49</v>
      </c>
      <c r="C1619" t="s">
        <v>9</v>
      </c>
      <c r="D1619" t="s">
        <v>12</v>
      </c>
      <c r="E1619" t="s">
        <v>26</v>
      </c>
      <c r="F1619" t="s">
        <v>31</v>
      </c>
      <c r="G1619" s="2">
        <v>1402</v>
      </c>
      <c r="H1619" s="2">
        <v>11479</v>
      </c>
      <c r="I1619" s="2">
        <v>4</v>
      </c>
    </row>
    <row r="1620" spans="1:9" x14ac:dyDescent="0.25">
      <c r="A1620">
        <v>2019</v>
      </c>
      <c r="B1620" t="s">
        <v>53</v>
      </c>
      <c r="C1620" t="s">
        <v>18</v>
      </c>
      <c r="D1620" t="s">
        <v>18</v>
      </c>
      <c r="E1620" t="s">
        <v>22</v>
      </c>
      <c r="F1620" t="s">
        <v>35</v>
      </c>
      <c r="G1620" s="2">
        <v>4976</v>
      </c>
      <c r="H1620" s="2">
        <v>5958</v>
      </c>
      <c r="I1620" s="2">
        <v>4</v>
      </c>
    </row>
    <row r="1621" spans="1:9" x14ac:dyDescent="0.25">
      <c r="A1621">
        <v>2018</v>
      </c>
      <c r="B1621" t="s">
        <v>48</v>
      </c>
      <c r="C1621" t="s">
        <v>18</v>
      </c>
      <c r="D1621" t="s">
        <v>18</v>
      </c>
      <c r="E1621" t="s">
        <v>22</v>
      </c>
      <c r="F1621" t="s">
        <v>38</v>
      </c>
      <c r="G1621" s="2">
        <v>111257</v>
      </c>
      <c r="H1621" s="2">
        <v>140287</v>
      </c>
      <c r="I1621" s="2">
        <v>4</v>
      </c>
    </row>
    <row r="1622" spans="1:9" x14ac:dyDescent="0.25">
      <c r="A1622">
        <v>2019</v>
      </c>
      <c r="B1622" t="s">
        <v>51</v>
      </c>
      <c r="C1622" t="s">
        <v>20</v>
      </c>
      <c r="D1622" t="s">
        <v>21</v>
      </c>
      <c r="E1622" t="s">
        <v>13</v>
      </c>
      <c r="F1622" t="s">
        <v>14</v>
      </c>
      <c r="G1622" s="2">
        <v>65576</v>
      </c>
      <c r="H1622" s="2">
        <v>82211</v>
      </c>
      <c r="I1622" s="2">
        <v>4</v>
      </c>
    </row>
    <row r="1623" spans="1:9" x14ac:dyDescent="0.25">
      <c r="A1623">
        <v>2018</v>
      </c>
      <c r="B1623" t="s">
        <v>48</v>
      </c>
      <c r="C1623" t="s">
        <v>18</v>
      </c>
      <c r="D1623" t="s">
        <v>18</v>
      </c>
      <c r="E1623" t="s">
        <v>11</v>
      </c>
      <c r="F1623" t="s">
        <v>28</v>
      </c>
      <c r="G1623" s="2">
        <v>4675</v>
      </c>
      <c r="H1623" s="2">
        <v>6715</v>
      </c>
      <c r="I1623" s="2">
        <v>10</v>
      </c>
    </row>
    <row r="1624" spans="1:9" x14ac:dyDescent="0.25">
      <c r="A1624">
        <v>2019</v>
      </c>
      <c r="B1624" t="s">
        <v>51</v>
      </c>
      <c r="C1624" t="s">
        <v>20</v>
      </c>
      <c r="D1624" t="s">
        <v>21</v>
      </c>
      <c r="E1624" t="s">
        <v>26</v>
      </c>
      <c r="F1624" t="s">
        <v>27</v>
      </c>
      <c r="G1624" s="2">
        <v>1807</v>
      </c>
      <c r="H1624" s="2">
        <v>14746</v>
      </c>
      <c r="I1624" s="2">
        <v>4</v>
      </c>
    </row>
    <row r="1625" spans="1:9" x14ac:dyDescent="0.25">
      <c r="A1625">
        <v>2019</v>
      </c>
      <c r="B1625" t="s">
        <v>52</v>
      </c>
      <c r="C1625" t="s">
        <v>9</v>
      </c>
      <c r="D1625" t="s">
        <v>10</v>
      </c>
      <c r="E1625" t="s">
        <v>13</v>
      </c>
      <c r="F1625" t="s">
        <v>33</v>
      </c>
      <c r="G1625" s="2">
        <v>38262</v>
      </c>
      <c r="H1625" s="2">
        <v>43519</v>
      </c>
      <c r="I1625" s="2">
        <v>4</v>
      </c>
    </row>
    <row r="1626" spans="1:9" x14ac:dyDescent="0.25">
      <c r="A1626">
        <v>2018</v>
      </c>
      <c r="B1626" t="s">
        <v>49</v>
      </c>
      <c r="C1626" t="s">
        <v>18</v>
      </c>
      <c r="D1626" t="s">
        <v>24</v>
      </c>
      <c r="E1626" t="s">
        <v>22</v>
      </c>
      <c r="F1626" t="s">
        <v>35</v>
      </c>
      <c r="G1626" s="2">
        <v>2615</v>
      </c>
      <c r="H1626" s="2">
        <v>3351</v>
      </c>
      <c r="I1626" s="2">
        <v>2</v>
      </c>
    </row>
    <row r="1627" spans="1:9" x14ac:dyDescent="0.25">
      <c r="A1627">
        <v>2019</v>
      </c>
      <c r="B1627" t="s">
        <v>16</v>
      </c>
      <c r="C1627" t="s">
        <v>18</v>
      </c>
      <c r="D1627" t="s">
        <v>18</v>
      </c>
      <c r="E1627" t="s">
        <v>26</v>
      </c>
      <c r="F1627" t="s">
        <v>40</v>
      </c>
      <c r="G1627" s="2">
        <v>649</v>
      </c>
      <c r="H1627" s="2">
        <v>4625</v>
      </c>
      <c r="I1627" s="2">
        <v>6</v>
      </c>
    </row>
    <row r="1628" spans="1:9" x14ac:dyDescent="0.25">
      <c r="A1628">
        <v>2018</v>
      </c>
      <c r="B1628" t="s">
        <v>48</v>
      </c>
      <c r="C1628" t="s">
        <v>29</v>
      </c>
      <c r="D1628" t="s">
        <v>34</v>
      </c>
      <c r="E1628" t="s">
        <v>11</v>
      </c>
      <c r="F1628" t="s">
        <v>28</v>
      </c>
      <c r="G1628" s="2">
        <v>5349</v>
      </c>
      <c r="H1628" s="2">
        <v>7918</v>
      </c>
      <c r="I1628" s="2">
        <v>9</v>
      </c>
    </row>
    <row r="1629" spans="1:9" x14ac:dyDescent="0.25">
      <c r="A1629">
        <v>2019</v>
      </c>
      <c r="B1629" t="s">
        <v>47</v>
      </c>
      <c r="C1629" t="s">
        <v>18</v>
      </c>
      <c r="D1629" t="s">
        <v>18</v>
      </c>
      <c r="E1629" t="s">
        <v>13</v>
      </c>
      <c r="F1629" t="s">
        <v>33</v>
      </c>
      <c r="G1629" s="2">
        <v>32055</v>
      </c>
      <c r="H1629" s="2">
        <v>39053</v>
      </c>
      <c r="I1629" s="2">
        <v>3</v>
      </c>
    </row>
    <row r="1630" spans="1:9" x14ac:dyDescent="0.25">
      <c r="A1630">
        <v>2019</v>
      </c>
      <c r="B1630" t="s">
        <v>43</v>
      </c>
      <c r="C1630" t="s">
        <v>18</v>
      </c>
      <c r="D1630" t="s">
        <v>25</v>
      </c>
      <c r="E1630" t="s">
        <v>13</v>
      </c>
      <c r="F1630" t="s">
        <v>14</v>
      </c>
      <c r="G1630" s="2">
        <v>162823</v>
      </c>
      <c r="H1630" s="2">
        <v>189125</v>
      </c>
      <c r="I1630" s="2">
        <v>7</v>
      </c>
    </row>
    <row r="1631" spans="1:9" x14ac:dyDescent="0.25">
      <c r="A1631">
        <v>2018</v>
      </c>
      <c r="B1631" t="s">
        <v>52</v>
      </c>
      <c r="C1631" t="s">
        <v>18</v>
      </c>
      <c r="D1631" t="s">
        <v>18</v>
      </c>
      <c r="E1631" t="s">
        <v>13</v>
      </c>
      <c r="F1631" t="s">
        <v>33</v>
      </c>
      <c r="G1631" s="2">
        <v>29711</v>
      </c>
      <c r="H1631" s="2">
        <v>40313</v>
      </c>
      <c r="I1631" s="2">
        <v>3</v>
      </c>
    </row>
    <row r="1632" spans="1:9" x14ac:dyDescent="0.25">
      <c r="A1632">
        <v>2019</v>
      </c>
      <c r="B1632" t="s">
        <v>53</v>
      </c>
      <c r="C1632" t="s">
        <v>18</v>
      </c>
      <c r="D1632" t="s">
        <v>24</v>
      </c>
      <c r="E1632" t="s">
        <v>22</v>
      </c>
      <c r="F1632" t="s">
        <v>23</v>
      </c>
      <c r="G1632" s="2">
        <v>91010</v>
      </c>
      <c r="H1632" s="2">
        <v>107766</v>
      </c>
      <c r="I1632" s="2">
        <v>3</v>
      </c>
    </row>
    <row r="1633" spans="1:9" x14ac:dyDescent="0.25">
      <c r="A1633">
        <v>2019</v>
      </c>
      <c r="B1633" t="s">
        <v>45</v>
      </c>
      <c r="C1633" t="s">
        <v>9</v>
      </c>
      <c r="D1633" t="s">
        <v>39</v>
      </c>
      <c r="E1633" t="s">
        <v>22</v>
      </c>
      <c r="F1633" t="s">
        <v>35</v>
      </c>
      <c r="G1633" s="2">
        <v>4460</v>
      </c>
      <c r="H1633" s="2">
        <v>5135</v>
      </c>
      <c r="I1633" s="2">
        <v>2</v>
      </c>
    </row>
    <row r="1634" spans="1:9" x14ac:dyDescent="0.25">
      <c r="A1634">
        <v>2019</v>
      </c>
      <c r="B1634" t="s">
        <v>47</v>
      </c>
      <c r="C1634" t="s">
        <v>18</v>
      </c>
      <c r="D1634" t="s">
        <v>24</v>
      </c>
      <c r="E1634" t="s">
        <v>22</v>
      </c>
      <c r="F1634" t="s">
        <v>23</v>
      </c>
      <c r="G1634" s="2">
        <v>51303</v>
      </c>
      <c r="H1634" s="2">
        <v>65021</v>
      </c>
      <c r="I1634" s="2">
        <v>3</v>
      </c>
    </row>
    <row r="1635" spans="1:9" x14ac:dyDescent="0.25">
      <c r="A1635">
        <v>2019</v>
      </c>
      <c r="B1635" t="s">
        <v>53</v>
      </c>
      <c r="C1635" t="s">
        <v>20</v>
      </c>
      <c r="D1635" t="s">
        <v>37</v>
      </c>
      <c r="E1635" t="s">
        <v>13</v>
      </c>
      <c r="F1635" t="s">
        <v>19</v>
      </c>
      <c r="G1635" s="2">
        <v>2000</v>
      </c>
      <c r="H1635" s="2">
        <v>2323</v>
      </c>
      <c r="I1635" s="2">
        <v>3</v>
      </c>
    </row>
    <row r="1636" spans="1:9" x14ac:dyDescent="0.25">
      <c r="A1636">
        <v>2019</v>
      </c>
      <c r="B1636" t="s">
        <v>52</v>
      </c>
      <c r="C1636" t="s">
        <v>18</v>
      </c>
      <c r="D1636" t="s">
        <v>25</v>
      </c>
      <c r="E1636" t="s">
        <v>13</v>
      </c>
      <c r="F1636" t="s">
        <v>17</v>
      </c>
      <c r="G1636" s="2">
        <v>37848</v>
      </c>
      <c r="H1636" s="2">
        <v>42327</v>
      </c>
      <c r="I1636" s="2">
        <v>7</v>
      </c>
    </row>
    <row r="1637" spans="1:9" x14ac:dyDescent="0.25">
      <c r="A1637">
        <v>2019</v>
      </c>
      <c r="B1637" t="s">
        <v>47</v>
      </c>
      <c r="C1637" t="s">
        <v>9</v>
      </c>
      <c r="D1637" t="s">
        <v>39</v>
      </c>
      <c r="E1637" t="s">
        <v>22</v>
      </c>
      <c r="F1637" t="s">
        <v>32</v>
      </c>
      <c r="G1637" s="2">
        <v>71593</v>
      </c>
      <c r="H1637" s="2">
        <v>83110</v>
      </c>
      <c r="I1637" s="2">
        <v>5</v>
      </c>
    </row>
    <row r="1638" spans="1:9" x14ac:dyDescent="0.25">
      <c r="A1638">
        <v>2018</v>
      </c>
      <c r="B1638" t="s">
        <v>43</v>
      </c>
      <c r="C1638" t="s">
        <v>29</v>
      </c>
      <c r="D1638" t="s">
        <v>36</v>
      </c>
      <c r="E1638" t="s">
        <v>11</v>
      </c>
      <c r="F1638" t="s">
        <v>59</v>
      </c>
      <c r="G1638" s="2">
        <v>2114</v>
      </c>
      <c r="H1638" s="2">
        <v>3209</v>
      </c>
      <c r="I1638" s="2">
        <v>3</v>
      </c>
    </row>
    <row r="1639" spans="1:9" x14ac:dyDescent="0.25">
      <c r="A1639">
        <v>2018</v>
      </c>
      <c r="B1639" t="s">
        <v>52</v>
      </c>
      <c r="C1639" t="s">
        <v>29</v>
      </c>
      <c r="D1639" t="s">
        <v>30</v>
      </c>
      <c r="E1639" t="s">
        <v>26</v>
      </c>
      <c r="F1639" t="s">
        <v>40</v>
      </c>
      <c r="G1639" s="2">
        <v>406</v>
      </c>
      <c r="H1639" s="2">
        <v>2488</v>
      </c>
      <c r="I1639" s="2">
        <v>4</v>
      </c>
    </row>
    <row r="1640" spans="1:9" x14ac:dyDescent="0.25">
      <c r="A1640">
        <v>2018</v>
      </c>
      <c r="B1640" t="s">
        <v>47</v>
      </c>
      <c r="C1640" t="s">
        <v>20</v>
      </c>
      <c r="D1640" t="s">
        <v>21</v>
      </c>
      <c r="E1640" t="s">
        <v>13</v>
      </c>
      <c r="F1640" t="s">
        <v>17</v>
      </c>
      <c r="G1640" s="2">
        <v>7488</v>
      </c>
      <c r="H1640" s="2">
        <v>8990</v>
      </c>
      <c r="I1640" s="2">
        <v>2</v>
      </c>
    </row>
    <row r="1641" spans="1:9" x14ac:dyDescent="0.25">
      <c r="A1641">
        <v>2019</v>
      </c>
      <c r="B1641" t="s">
        <v>50</v>
      </c>
      <c r="C1641" t="s">
        <v>18</v>
      </c>
      <c r="D1641" t="s">
        <v>18</v>
      </c>
      <c r="E1641" t="s">
        <v>11</v>
      </c>
      <c r="F1641" t="s">
        <v>59</v>
      </c>
      <c r="G1641" s="2">
        <v>10546</v>
      </c>
      <c r="H1641" s="2">
        <v>17170</v>
      </c>
      <c r="I1641" s="2">
        <v>13</v>
      </c>
    </row>
    <row r="1642" spans="1:9" x14ac:dyDescent="0.25">
      <c r="A1642">
        <v>2019</v>
      </c>
      <c r="B1642" t="s">
        <v>16</v>
      </c>
      <c r="C1642" t="s">
        <v>20</v>
      </c>
      <c r="D1642" t="s">
        <v>21</v>
      </c>
      <c r="E1642" t="s">
        <v>13</v>
      </c>
      <c r="F1642" t="s">
        <v>33</v>
      </c>
      <c r="G1642" s="2">
        <v>34130</v>
      </c>
      <c r="H1642" s="2">
        <v>41274</v>
      </c>
      <c r="I1642" s="2">
        <v>3</v>
      </c>
    </row>
    <row r="1643" spans="1:9" x14ac:dyDescent="0.25">
      <c r="A1643">
        <v>2018</v>
      </c>
      <c r="B1643" t="s">
        <v>49</v>
      </c>
      <c r="C1643" t="s">
        <v>9</v>
      </c>
      <c r="D1643" t="s">
        <v>12</v>
      </c>
      <c r="E1643" t="s">
        <v>13</v>
      </c>
      <c r="F1643" t="s">
        <v>17</v>
      </c>
      <c r="G1643" s="2">
        <v>15491</v>
      </c>
      <c r="H1643" s="2">
        <v>20051</v>
      </c>
      <c r="I1643" s="2">
        <v>3</v>
      </c>
    </row>
    <row r="1644" spans="1:9" x14ac:dyDescent="0.25">
      <c r="A1644">
        <v>2018</v>
      </c>
      <c r="B1644" t="s">
        <v>16</v>
      </c>
      <c r="C1644" t="s">
        <v>18</v>
      </c>
      <c r="D1644" t="s">
        <v>25</v>
      </c>
      <c r="E1644" t="s">
        <v>22</v>
      </c>
      <c r="F1644" t="s">
        <v>35</v>
      </c>
      <c r="G1644" s="2">
        <v>2481</v>
      </c>
      <c r="H1644" s="2">
        <v>3043</v>
      </c>
      <c r="I1644" s="2">
        <v>2</v>
      </c>
    </row>
    <row r="1645" spans="1:9" x14ac:dyDescent="0.25">
      <c r="A1645">
        <v>2018</v>
      </c>
      <c r="B1645" t="s">
        <v>50</v>
      </c>
      <c r="C1645" t="s">
        <v>18</v>
      </c>
      <c r="D1645" t="s">
        <v>24</v>
      </c>
      <c r="E1645" t="s">
        <v>11</v>
      </c>
      <c r="F1645" t="s">
        <v>28</v>
      </c>
      <c r="G1645" s="2">
        <v>8453</v>
      </c>
      <c r="H1645" s="2">
        <v>12618</v>
      </c>
      <c r="I1645" s="2">
        <v>13</v>
      </c>
    </row>
    <row r="1646" spans="1:9" x14ac:dyDescent="0.25">
      <c r="A1646">
        <v>2018</v>
      </c>
      <c r="B1646" t="s">
        <v>44</v>
      </c>
      <c r="C1646" t="s">
        <v>20</v>
      </c>
      <c r="D1646" t="s">
        <v>21</v>
      </c>
      <c r="E1646" t="s">
        <v>13</v>
      </c>
      <c r="F1646" t="s">
        <v>19</v>
      </c>
      <c r="G1646" s="2">
        <v>9166</v>
      </c>
      <c r="H1646" s="2">
        <v>10251</v>
      </c>
      <c r="I1646" s="2">
        <v>7</v>
      </c>
    </row>
    <row r="1647" spans="1:9" x14ac:dyDescent="0.25">
      <c r="A1647">
        <v>2019</v>
      </c>
      <c r="B1647" t="s">
        <v>52</v>
      </c>
      <c r="C1647" t="s">
        <v>18</v>
      </c>
      <c r="D1647" t="s">
        <v>18</v>
      </c>
      <c r="E1647" t="s">
        <v>13</v>
      </c>
      <c r="F1647" t="s">
        <v>19</v>
      </c>
      <c r="G1647" s="2">
        <v>1789</v>
      </c>
      <c r="H1647" s="2">
        <v>2009</v>
      </c>
      <c r="I1647" s="2">
        <v>2</v>
      </c>
    </row>
    <row r="1648" spans="1:9" x14ac:dyDescent="0.25">
      <c r="A1648">
        <v>2019</v>
      </c>
      <c r="B1648" t="s">
        <v>16</v>
      </c>
      <c r="C1648" t="s">
        <v>18</v>
      </c>
      <c r="D1648" t="s">
        <v>18</v>
      </c>
      <c r="E1648" t="s">
        <v>22</v>
      </c>
      <c r="F1648" t="s">
        <v>38</v>
      </c>
      <c r="G1648" s="2">
        <v>73119</v>
      </c>
      <c r="H1648" s="2">
        <v>94239</v>
      </c>
      <c r="I1648" s="2">
        <v>4</v>
      </c>
    </row>
    <row r="1649" spans="1:9" x14ac:dyDescent="0.25">
      <c r="A1649">
        <v>2018</v>
      </c>
      <c r="B1649" t="s">
        <v>51</v>
      </c>
      <c r="C1649" t="s">
        <v>9</v>
      </c>
      <c r="D1649" t="s">
        <v>12</v>
      </c>
      <c r="E1649" t="s">
        <v>22</v>
      </c>
      <c r="F1649" t="s">
        <v>35</v>
      </c>
      <c r="G1649" s="2">
        <v>3156</v>
      </c>
      <c r="H1649" s="2">
        <v>3656</v>
      </c>
      <c r="I1649" s="2">
        <v>2</v>
      </c>
    </row>
    <row r="1650" spans="1:9" x14ac:dyDescent="0.25">
      <c r="A1650">
        <v>2018</v>
      </c>
      <c r="B1650" t="s">
        <v>50</v>
      </c>
      <c r="C1650" t="s">
        <v>18</v>
      </c>
      <c r="D1650" t="s">
        <v>18</v>
      </c>
      <c r="E1650" t="s">
        <v>11</v>
      </c>
      <c r="F1650" t="s">
        <v>15</v>
      </c>
      <c r="G1650" s="2">
        <v>1842</v>
      </c>
      <c r="H1650" s="2">
        <v>2920</v>
      </c>
      <c r="I1650" s="2">
        <v>13</v>
      </c>
    </row>
    <row r="1651" spans="1:9" x14ac:dyDescent="0.25">
      <c r="A1651">
        <v>2019</v>
      </c>
      <c r="B1651" t="s">
        <v>46</v>
      </c>
      <c r="C1651" t="s">
        <v>9</v>
      </c>
      <c r="D1651" t="s">
        <v>10</v>
      </c>
      <c r="E1651" t="s">
        <v>22</v>
      </c>
      <c r="F1651" t="s">
        <v>38</v>
      </c>
      <c r="G1651" s="2">
        <v>97660</v>
      </c>
      <c r="H1651" s="2">
        <v>129404</v>
      </c>
      <c r="I1651" s="2">
        <v>4</v>
      </c>
    </row>
    <row r="1652" spans="1:9" x14ac:dyDescent="0.25">
      <c r="A1652">
        <v>2019</v>
      </c>
      <c r="B1652" t="s">
        <v>49</v>
      </c>
      <c r="C1652" t="s">
        <v>18</v>
      </c>
      <c r="D1652" t="s">
        <v>18</v>
      </c>
      <c r="E1652" t="s">
        <v>22</v>
      </c>
      <c r="F1652" t="s">
        <v>38</v>
      </c>
      <c r="G1652" s="2">
        <v>65117</v>
      </c>
      <c r="H1652" s="2">
        <v>81136</v>
      </c>
      <c r="I1652" s="2">
        <v>3</v>
      </c>
    </row>
    <row r="1653" spans="1:9" x14ac:dyDescent="0.25">
      <c r="A1653">
        <v>2018</v>
      </c>
      <c r="B1653" t="s">
        <v>46</v>
      </c>
      <c r="C1653" t="s">
        <v>9</v>
      </c>
      <c r="D1653" t="s">
        <v>12</v>
      </c>
      <c r="E1653" t="s">
        <v>11</v>
      </c>
      <c r="F1653" t="s">
        <v>15</v>
      </c>
      <c r="G1653" s="2">
        <v>402</v>
      </c>
      <c r="H1653" s="2">
        <v>716</v>
      </c>
      <c r="I1653" s="2">
        <v>2</v>
      </c>
    </row>
    <row r="1654" spans="1:9" x14ac:dyDescent="0.25">
      <c r="A1654">
        <v>2018</v>
      </c>
      <c r="B1654" t="s">
        <v>51</v>
      </c>
      <c r="C1654" t="s">
        <v>29</v>
      </c>
      <c r="D1654" t="s">
        <v>30</v>
      </c>
      <c r="E1654" t="s">
        <v>13</v>
      </c>
      <c r="F1654" t="s">
        <v>19</v>
      </c>
      <c r="G1654" s="2">
        <v>3041</v>
      </c>
      <c r="H1654" s="2">
        <v>3801</v>
      </c>
      <c r="I1654" s="2">
        <v>5</v>
      </c>
    </row>
    <row r="1655" spans="1:9" x14ac:dyDescent="0.25">
      <c r="A1655">
        <v>2019</v>
      </c>
      <c r="B1655" t="s">
        <v>46</v>
      </c>
      <c r="C1655" t="s">
        <v>18</v>
      </c>
      <c r="D1655" t="s">
        <v>18</v>
      </c>
      <c r="E1655" t="s">
        <v>11</v>
      </c>
      <c r="F1655" t="s">
        <v>28</v>
      </c>
      <c r="G1655" s="2">
        <v>2486</v>
      </c>
      <c r="H1655" s="2">
        <v>3803</v>
      </c>
      <c r="I1655" s="2">
        <v>5</v>
      </c>
    </row>
    <row r="1656" spans="1:9" x14ac:dyDescent="0.25">
      <c r="A1656">
        <v>2018</v>
      </c>
      <c r="B1656" t="s">
        <v>51</v>
      </c>
      <c r="C1656" t="s">
        <v>20</v>
      </c>
      <c r="D1656" t="s">
        <v>21</v>
      </c>
      <c r="E1656" t="s">
        <v>22</v>
      </c>
      <c r="F1656" t="s">
        <v>35</v>
      </c>
      <c r="G1656" s="2">
        <v>2757</v>
      </c>
      <c r="H1656" s="2">
        <v>3637</v>
      </c>
      <c r="I1656" s="2">
        <v>3</v>
      </c>
    </row>
    <row r="1657" spans="1:9" x14ac:dyDescent="0.25">
      <c r="A1657">
        <v>2019</v>
      </c>
      <c r="B1657" t="s">
        <v>46</v>
      </c>
      <c r="C1657" t="s">
        <v>18</v>
      </c>
      <c r="D1657" t="s">
        <v>24</v>
      </c>
      <c r="E1657" t="s">
        <v>22</v>
      </c>
      <c r="F1657" t="s">
        <v>32</v>
      </c>
      <c r="G1657" s="2">
        <v>46116</v>
      </c>
      <c r="H1657" s="2">
        <v>55841</v>
      </c>
      <c r="I1657" s="2">
        <v>3</v>
      </c>
    </row>
    <row r="1658" spans="1:9" x14ac:dyDescent="0.25">
      <c r="A1658">
        <v>2018</v>
      </c>
      <c r="B1658" t="s">
        <v>47</v>
      </c>
      <c r="C1658" t="s">
        <v>9</v>
      </c>
      <c r="D1658" t="s">
        <v>39</v>
      </c>
      <c r="E1658" t="s">
        <v>22</v>
      </c>
      <c r="F1658" t="s">
        <v>38</v>
      </c>
      <c r="G1658" s="2">
        <v>58454</v>
      </c>
      <c r="H1658" s="2">
        <v>67256</v>
      </c>
      <c r="I1658" s="2">
        <v>3</v>
      </c>
    </row>
    <row r="1659" spans="1:9" x14ac:dyDescent="0.25">
      <c r="A1659">
        <v>2019</v>
      </c>
      <c r="B1659" t="s">
        <v>52</v>
      </c>
      <c r="C1659" t="s">
        <v>18</v>
      </c>
      <c r="D1659" t="s">
        <v>24</v>
      </c>
      <c r="E1659" t="s">
        <v>26</v>
      </c>
      <c r="F1659" t="s">
        <v>31</v>
      </c>
      <c r="G1659" s="2">
        <v>1876</v>
      </c>
      <c r="H1659" s="2">
        <v>13204</v>
      </c>
      <c r="I1659" s="2">
        <v>3</v>
      </c>
    </row>
    <row r="1660" spans="1:9" x14ac:dyDescent="0.25">
      <c r="A1660">
        <v>2019</v>
      </c>
      <c r="B1660" t="s">
        <v>47</v>
      </c>
      <c r="C1660" t="s">
        <v>20</v>
      </c>
      <c r="D1660" t="s">
        <v>21</v>
      </c>
      <c r="E1660" t="s">
        <v>22</v>
      </c>
      <c r="F1660" t="s">
        <v>38</v>
      </c>
      <c r="G1660" s="2">
        <v>50392</v>
      </c>
      <c r="H1660" s="2">
        <v>61008</v>
      </c>
      <c r="I1660" s="2">
        <v>2</v>
      </c>
    </row>
    <row r="1661" spans="1:9" x14ac:dyDescent="0.25">
      <c r="A1661">
        <v>2018</v>
      </c>
      <c r="B1661" t="s">
        <v>43</v>
      </c>
      <c r="C1661" t="s">
        <v>18</v>
      </c>
      <c r="D1661" t="s">
        <v>25</v>
      </c>
      <c r="E1661" t="s">
        <v>13</v>
      </c>
      <c r="F1661" t="s">
        <v>17</v>
      </c>
      <c r="G1661" s="2">
        <v>74702</v>
      </c>
      <c r="H1661" s="2">
        <v>92555</v>
      </c>
      <c r="I1661" s="2">
        <v>8</v>
      </c>
    </row>
    <row r="1662" spans="1:9" x14ac:dyDescent="0.25">
      <c r="A1662">
        <v>2019</v>
      </c>
      <c r="B1662" t="s">
        <v>45</v>
      </c>
      <c r="C1662" t="s">
        <v>9</v>
      </c>
      <c r="D1662" t="s">
        <v>12</v>
      </c>
      <c r="E1662" t="s">
        <v>11</v>
      </c>
      <c r="F1662" t="s">
        <v>15</v>
      </c>
      <c r="G1662" s="2">
        <v>3481</v>
      </c>
      <c r="H1662" s="2">
        <v>5786</v>
      </c>
      <c r="I1662" s="2">
        <v>12</v>
      </c>
    </row>
    <row r="1663" spans="1:9" x14ac:dyDescent="0.25">
      <c r="A1663">
        <v>2018</v>
      </c>
      <c r="B1663" t="s">
        <v>47</v>
      </c>
      <c r="C1663" t="s">
        <v>18</v>
      </c>
      <c r="D1663" t="s">
        <v>25</v>
      </c>
      <c r="E1663" t="s">
        <v>13</v>
      </c>
      <c r="F1663" t="s">
        <v>33</v>
      </c>
      <c r="G1663" s="2">
        <v>55168</v>
      </c>
      <c r="H1663" s="2">
        <v>71236</v>
      </c>
      <c r="I1663" s="2">
        <v>4</v>
      </c>
    </row>
    <row r="1664" spans="1:9" x14ac:dyDescent="0.25">
      <c r="A1664">
        <v>2018</v>
      </c>
      <c r="B1664" t="s">
        <v>50</v>
      </c>
      <c r="C1664" t="s">
        <v>9</v>
      </c>
      <c r="D1664" t="s">
        <v>39</v>
      </c>
      <c r="E1664" t="s">
        <v>13</v>
      </c>
      <c r="F1664" t="s">
        <v>33</v>
      </c>
      <c r="G1664" s="2">
        <v>63597</v>
      </c>
      <c r="H1664" s="2">
        <v>82762</v>
      </c>
      <c r="I1664" s="2">
        <v>6</v>
      </c>
    </row>
    <row r="1665" spans="1:9" x14ac:dyDescent="0.25">
      <c r="A1665">
        <v>2018</v>
      </c>
      <c r="B1665" t="s">
        <v>51</v>
      </c>
      <c r="C1665" t="s">
        <v>20</v>
      </c>
      <c r="D1665" t="s">
        <v>21</v>
      </c>
      <c r="E1665" t="s">
        <v>11</v>
      </c>
      <c r="F1665" t="s">
        <v>59</v>
      </c>
      <c r="G1665" s="2">
        <v>4849</v>
      </c>
      <c r="H1665" s="2">
        <v>7611</v>
      </c>
      <c r="I1665" s="2">
        <v>9</v>
      </c>
    </row>
    <row r="1666" spans="1:9" x14ac:dyDescent="0.25">
      <c r="A1666">
        <v>2018</v>
      </c>
      <c r="B1666" t="s">
        <v>45</v>
      </c>
      <c r="C1666" t="s">
        <v>20</v>
      </c>
      <c r="D1666" t="s">
        <v>21</v>
      </c>
      <c r="E1666" t="s">
        <v>11</v>
      </c>
      <c r="F1666" t="s">
        <v>59</v>
      </c>
      <c r="G1666" s="2">
        <v>3692</v>
      </c>
      <c r="H1666" s="2">
        <v>5818</v>
      </c>
      <c r="I1666" s="2">
        <v>15</v>
      </c>
    </row>
    <row r="1667" spans="1:9" x14ac:dyDescent="0.25">
      <c r="A1667">
        <v>2019</v>
      </c>
      <c r="B1667" t="s">
        <v>53</v>
      </c>
      <c r="C1667" t="s">
        <v>9</v>
      </c>
      <c r="D1667" t="s">
        <v>39</v>
      </c>
      <c r="E1667" t="s">
        <v>13</v>
      </c>
      <c r="F1667" t="s">
        <v>19</v>
      </c>
      <c r="G1667" s="2">
        <v>5876</v>
      </c>
      <c r="H1667" s="2">
        <v>7020</v>
      </c>
      <c r="I1667" s="2">
        <v>5</v>
      </c>
    </row>
    <row r="1668" spans="1:9" x14ac:dyDescent="0.25">
      <c r="A1668">
        <v>2018</v>
      </c>
      <c r="B1668" t="s">
        <v>16</v>
      </c>
      <c r="C1668" t="s">
        <v>18</v>
      </c>
      <c r="D1668" t="s">
        <v>25</v>
      </c>
      <c r="E1668" t="s">
        <v>13</v>
      </c>
      <c r="F1668" t="s">
        <v>19</v>
      </c>
      <c r="G1668" s="2">
        <v>3109</v>
      </c>
      <c r="H1668" s="2">
        <v>3702</v>
      </c>
      <c r="I1668" s="2">
        <v>4</v>
      </c>
    </row>
    <row r="1669" spans="1:9" x14ac:dyDescent="0.25">
      <c r="A1669">
        <v>2018</v>
      </c>
      <c r="B1669" t="s">
        <v>46</v>
      </c>
      <c r="C1669" t="s">
        <v>9</v>
      </c>
      <c r="D1669" t="s">
        <v>12</v>
      </c>
      <c r="E1669" t="s">
        <v>11</v>
      </c>
      <c r="F1669" t="s">
        <v>59</v>
      </c>
      <c r="G1669" s="2">
        <v>3520</v>
      </c>
      <c r="H1669" s="2">
        <v>5107</v>
      </c>
      <c r="I1669" s="2">
        <v>5</v>
      </c>
    </row>
    <row r="1670" spans="1:9" x14ac:dyDescent="0.25">
      <c r="A1670">
        <v>2018</v>
      </c>
      <c r="B1670" t="s">
        <v>46</v>
      </c>
      <c r="C1670" t="s">
        <v>18</v>
      </c>
      <c r="D1670" t="s">
        <v>18</v>
      </c>
      <c r="E1670" t="s">
        <v>13</v>
      </c>
      <c r="F1670" t="s">
        <v>14</v>
      </c>
      <c r="G1670" s="2">
        <v>65337</v>
      </c>
      <c r="H1670" s="2">
        <v>79403</v>
      </c>
      <c r="I1670" s="2">
        <v>3</v>
      </c>
    </row>
    <row r="1671" spans="1:9" x14ac:dyDescent="0.25">
      <c r="A1671">
        <v>2018</v>
      </c>
      <c r="B1671" t="s">
        <v>47</v>
      </c>
      <c r="C1671" t="s">
        <v>9</v>
      </c>
      <c r="D1671" t="s">
        <v>10</v>
      </c>
      <c r="E1671" t="s">
        <v>26</v>
      </c>
      <c r="F1671" t="s">
        <v>40</v>
      </c>
      <c r="G1671" s="2">
        <v>485</v>
      </c>
      <c r="H1671" s="2">
        <v>2580</v>
      </c>
      <c r="I1671" s="2">
        <v>4</v>
      </c>
    </row>
    <row r="1672" spans="1:9" x14ac:dyDescent="0.25">
      <c r="A1672">
        <v>2019</v>
      </c>
      <c r="B1672" t="s">
        <v>43</v>
      </c>
      <c r="C1672" t="s">
        <v>9</v>
      </c>
      <c r="D1672" t="s">
        <v>10</v>
      </c>
      <c r="E1672" t="s">
        <v>11</v>
      </c>
      <c r="F1672" t="s">
        <v>59</v>
      </c>
      <c r="G1672" s="2">
        <v>2397</v>
      </c>
      <c r="H1672" s="2">
        <v>3855</v>
      </c>
      <c r="I1672" s="2">
        <v>4</v>
      </c>
    </row>
    <row r="1673" spans="1:9" x14ac:dyDescent="0.25">
      <c r="A1673">
        <v>2019</v>
      </c>
      <c r="B1673" t="s">
        <v>52</v>
      </c>
      <c r="C1673" t="s">
        <v>18</v>
      </c>
      <c r="D1673" t="s">
        <v>18</v>
      </c>
      <c r="E1673" t="s">
        <v>13</v>
      </c>
      <c r="F1673" t="s">
        <v>19</v>
      </c>
      <c r="G1673" s="2">
        <v>3922</v>
      </c>
      <c r="H1673" s="2">
        <v>4631</v>
      </c>
      <c r="I1673" s="2">
        <v>4</v>
      </c>
    </row>
    <row r="1674" spans="1:9" x14ac:dyDescent="0.25">
      <c r="A1674">
        <v>2019</v>
      </c>
      <c r="B1674" t="s">
        <v>47</v>
      </c>
      <c r="C1674" t="s">
        <v>9</v>
      </c>
      <c r="D1674" t="s">
        <v>10</v>
      </c>
      <c r="E1674" t="s">
        <v>26</v>
      </c>
      <c r="F1674" t="s">
        <v>40</v>
      </c>
      <c r="G1674" s="2">
        <v>533</v>
      </c>
      <c r="H1674" s="2">
        <v>2913</v>
      </c>
      <c r="I1674" s="2">
        <v>3</v>
      </c>
    </row>
    <row r="1675" spans="1:9" x14ac:dyDescent="0.25">
      <c r="A1675">
        <v>2019</v>
      </c>
      <c r="B1675" t="s">
        <v>47</v>
      </c>
      <c r="C1675" t="s">
        <v>18</v>
      </c>
      <c r="D1675" t="s">
        <v>18</v>
      </c>
      <c r="E1675" t="s">
        <v>11</v>
      </c>
      <c r="F1675" t="s">
        <v>15</v>
      </c>
      <c r="G1675" s="2">
        <v>2900</v>
      </c>
      <c r="H1675" s="2">
        <v>4143</v>
      </c>
      <c r="I1675" s="2">
        <v>10</v>
      </c>
    </row>
    <row r="1676" spans="1:9" x14ac:dyDescent="0.25">
      <c r="A1676">
        <v>2019</v>
      </c>
      <c r="B1676" t="s">
        <v>52</v>
      </c>
      <c r="C1676" t="s">
        <v>18</v>
      </c>
      <c r="D1676" t="s">
        <v>25</v>
      </c>
      <c r="E1676" t="s">
        <v>11</v>
      </c>
      <c r="F1676" t="s">
        <v>15</v>
      </c>
      <c r="G1676" s="2">
        <v>2228</v>
      </c>
      <c r="H1676" s="2">
        <v>3661</v>
      </c>
      <c r="I1676" s="2">
        <v>10</v>
      </c>
    </row>
    <row r="1677" spans="1:9" x14ac:dyDescent="0.25">
      <c r="A1677">
        <v>2019</v>
      </c>
      <c r="B1677" t="s">
        <v>50</v>
      </c>
      <c r="C1677" t="s">
        <v>18</v>
      </c>
      <c r="D1677" t="s">
        <v>25</v>
      </c>
      <c r="E1677" t="s">
        <v>13</v>
      </c>
      <c r="F1677" t="s">
        <v>19</v>
      </c>
      <c r="G1677" s="2">
        <v>3561</v>
      </c>
      <c r="H1677" s="2">
        <v>4226</v>
      </c>
      <c r="I1677" s="2">
        <v>4</v>
      </c>
    </row>
    <row r="1678" spans="1:9" x14ac:dyDescent="0.25">
      <c r="A1678">
        <v>2019</v>
      </c>
      <c r="B1678" t="s">
        <v>16</v>
      </c>
      <c r="C1678" t="s">
        <v>29</v>
      </c>
      <c r="D1678" t="s">
        <v>36</v>
      </c>
      <c r="E1678" t="s">
        <v>13</v>
      </c>
      <c r="F1678" t="s">
        <v>14</v>
      </c>
      <c r="G1678" s="2">
        <v>143386</v>
      </c>
      <c r="H1678" s="2">
        <v>177402</v>
      </c>
      <c r="I1678" s="2">
        <v>7</v>
      </c>
    </row>
    <row r="1679" spans="1:9" x14ac:dyDescent="0.25">
      <c r="A1679">
        <v>2019</v>
      </c>
      <c r="B1679" t="s">
        <v>46</v>
      </c>
      <c r="C1679" t="s">
        <v>20</v>
      </c>
      <c r="D1679" t="s">
        <v>21</v>
      </c>
      <c r="E1679" t="s">
        <v>11</v>
      </c>
      <c r="F1679" t="s">
        <v>28</v>
      </c>
      <c r="G1679" s="2">
        <v>6226</v>
      </c>
      <c r="H1679" s="2">
        <v>9310</v>
      </c>
      <c r="I1679" s="2">
        <v>10</v>
      </c>
    </row>
    <row r="1680" spans="1:9" x14ac:dyDescent="0.25">
      <c r="A1680">
        <v>2019</v>
      </c>
      <c r="B1680" t="s">
        <v>49</v>
      </c>
      <c r="C1680" t="s">
        <v>29</v>
      </c>
      <c r="D1680" t="s">
        <v>34</v>
      </c>
      <c r="E1680" t="s">
        <v>22</v>
      </c>
      <c r="F1680" t="s">
        <v>23</v>
      </c>
      <c r="G1680" s="2">
        <v>56636</v>
      </c>
      <c r="H1680" s="2">
        <v>70142</v>
      </c>
      <c r="I1680" s="2">
        <v>3</v>
      </c>
    </row>
    <row r="1681" spans="1:9" x14ac:dyDescent="0.25">
      <c r="A1681">
        <v>2019</v>
      </c>
      <c r="B1681" t="s">
        <v>47</v>
      </c>
      <c r="C1681" t="s">
        <v>18</v>
      </c>
      <c r="D1681" t="s">
        <v>24</v>
      </c>
      <c r="E1681" t="s">
        <v>13</v>
      </c>
      <c r="F1681" t="s">
        <v>14</v>
      </c>
      <c r="G1681" s="2">
        <v>85647</v>
      </c>
      <c r="H1681" s="2">
        <v>96969</v>
      </c>
      <c r="I1681" s="2">
        <v>4</v>
      </c>
    </row>
    <row r="1682" spans="1:9" x14ac:dyDescent="0.25">
      <c r="A1682">
        <v>2019</v>
      </c>
      <c r="B1682" t="s">
        <v>52</v>
      </c>
      <c r="C1682" t="s">
        <v>9</v>
      </c>
      <c r="D1682" t="s">
        <v>39</v>
      </c>
      <c r="E1682" t="s">
        <v>13</v>
      </c>
      <c r="F1682" t="s">
        <v>17</v>
      </c>
      <c r="G1682" s="2">
        <v>16449</v>
      </c>
      <c r="H1682" s="2">
        <v>19109</v>
      </c>
      <c r="I1682" s="2">
        <v>2</v>
      </c>
    </row>
    <row r="1683" spans="1:9" x14ac:dyDescent="0.25">
      <c r="A1683">
        <v>2018</v>
      </c>
      <c r="B1683" t="s">
        <v>52</v>
      </c>
      <c r="C1683" t="s">
        <v>18</v>
      </c>
      <c r="D1683" t="s">
        <v>18</v>
      </c>
      <c r="E1683" t="s">
        <v>11</v>
      </c>
      <c r="F1683" t="s">
        <v>41</v>
      </c>
      <c r="G1683" s="2">
        <v>2059</v>
      </c>
      <c r="H1683" s="2">
        <v>3423</v>
      </c>
      <c r="I1683" s="2">
        <v>5</v>
      </c>
    </row>
    <row r="1684" spans="1:9" x14ac:dyDescent="0.25">
      <c r="A1684">
        <v>2019</v>
      </c>
      <c r="B1684" t="s">
        <v>52</v>
      </c>
      <c r="C1684" t="s">
        <v>20</v>
      </c>
      <c r="D1684" t="s">
        <v>21</v>
      </c>
      <c r="E1684" t="s">
        <v>13</v>
      </c>
      <c r="F1684" t="s">
        <v>33</v>
      </c>
      <c r="G1684" s="2">
        <v>63598</v>
      </c>
      <c r="H1684" s="2">
        <v>72964</v>
      </c>
      <c r="I1684" s="2">
        <v>7</v>
      </c>
    </row>
    <row r="1685" spans="1:9" x14ac:dyDescent="0.25">
      <c r="A1685">
        <v>2018</v>
      </c>
      <c r="B1685" t="s">
        <v>51</v>
      </c>
      <c r="C1685" t="s">
        <v>20</v>
      </c>
      <c r="D1685" t="s">
        <v>21</v>
      </c>
      <c r="E1685" t="s">
        <v>22</v>
      </c>
      <c r="F1685" t="s">
        <v>35</v>
      </c>
      <c r="G1685" s="2">
        <v>4773</v>
      </c>
      <c r="H1685" s="2">
        <v>5430</v>
      </c>
      <c r="I1685" s="2">
        <v>3</v>
      </c>
    </row>
    <row r="1686" spans="1:9" x14ac:dyDescent="0.25">
      <c r="A1686">
        <v>2019</v>
      </c>
      <c r="B1686" t="s">
        <v>16</v>
      </c>
      <c r="C1686" t="s">
        <v>9</v>
      </c>
      <c r="D1686" t="s">
        <v>10</v>
      </c>
      <c r="E1686" t="s">
        <v>26</v>
      </c>
      <c r="F1686" t="s">
        <v>27</v>
      </c>
      <c r="G1686" s="2">
        <v>5179</v>
      </c>
      <c r="H1686" s="2">
        <v>44474</v>
      </c>
      <c r="I1686" s="2">
        <v>4</v>
      </c>
    </row>
    <row r="1687" spans="1:9" x14ac:dyDescent="0.25">
      <c r="A1687">
        <v>2018</v>
      </c>
      <c r="B1687" t="s">
        <v>51</v>
      </c>
      <c r="C1687" t="s">
        <v>18</v>
      </c>
      <c r="D1687" t="s">
        <v>24</v>
      </c>
      <c r="E1687" t="s">
        <v>13</v>
      </c>
      <c r="F1687" t="s">
        <v>14</v>
      </c>
      <c r="G1687" s="2">
        <v>34881</v>
      </c>
      <c r="H1687" s="2">
        <v>45112</v>
      </c>
      <c r="I1687" s="2">
        <v>2</v>
      </c>
    </row>
    <row r="1688" spans="1:9" x14ac:dyDescent="0.25">
      <c r="A1688">
        <v>2019</v>
      </c>
      <c r="B1688" t="s">
        <v>49</v>
      </c>
      <c r="C1688" t="s">
        <v>9</v>
      </c>
      <c r="D1688" t="s">
        <v>39</v>
      </c>
      <c r="E1688" t="s">
        <v>13</v>
      </c>
      <c r="F1688" t="s">
        <v>19</v>
      </c>
      <c r="G1688" s="2">
        <v>4264</v>
      </c>
      <c r="H1688" s="2">
        <v>5197</v>
      </c>
      <c r="I1688" s="2">
        <v>4</v>
      </c>
    </row>
    <row r="1689" spans="1:9" x14ac:dyDescent="0.25">
      <c r="A1689">
        <v>2019</v>
      </c>
      <c r="B1689" t="s">
        <v>53</v>
      </c>
      <c r="C1689" t="s">
        <v>20</v>
      </c>
      <c r="D1689" t="s">
        <v>21</v>
      </c>
      <c r="E1689" t="s">
        <v>22</v>
      </c>
      <c r="F1689" t="s">
        <v>23</v>
      </c>
      <c r="G1689" s="2">
        <v>75235</v>
      </c>
      <c r="H1689" s="2">
        <v>99653</v>
      </c>
      <c r="I1689" s="2">
        <v>3</v>
      </c>
    </row>
    <row r="1690" spans="1:9" x14ac:dyDescent="0.25">
      <c r="A1690">
        <v>2018</v>
      </c>
      <c r="B1690" t="s">
        <v>51</v>
      </c>
      <c r="C1690" t="s">
        <v>29</v>
      </c>
      <c r="D1690" t="s">
        <v>34</v>
      </c>
      <c r="E1690" t="s">
        <v>22</v>
      </c>
      <c r="F1690" t="s">
        <v>32</v>
      </c>
      <c r="G1690" s="2">
        <v>33955</v>
      </c>
      <c r="H1690" s="2">
        <v>42559</v>
      </c>
      <c r="I1690" s="2">
        <v>4</v>
      </c>
    </row>
    <row r="1691" spans="1:9" x14ac:dyDescent="0.25">
      <c r="A1691">
        <v>2018</v>
      </c>
      <c r="B1691" t="s">
        <v>48</v>
      </c>
      <c r="C1691" t="s">
        <v>18</v>
      </c>
      <c r="D1691" t="s">
        <v>25</v>
      </c>
      <c r="E1691" t="s">
        <v>22</v>
      </c>
      <c r="F1691" t="s">
        <v>38</v>
      </c>
      <c r="G1691" s="2">
        <v>100145</v>
      </c>
      <c r="H1691" s="2">
        <v>113842</v>
      </c>
      <c r="I1691" s="2">
        <v>3</v>
      </c>
    </row>
    <row r="1692" spans="1:9" x14ac:dyDescent="0.25">
      <c r="A1692">
        <v>2019</v>
      </c>
      <c r="B1692" t="s">
        <v>50</v>
      </c>
      <c r="C1692" t="s">
        <v>20</v>
      </c>
      <c r="D1692" t="s">
        <v>21</v>
      </c>
      <c r="E1692" t="s">
        <v>22</v>
      </c>
      <c r="F1692" t="s">
        <v>38</v>
      </c>
      <c r="G1692" s="2">
        <v>51036</v>
      </c>
      <c r="H1692" s="2">
        <v>64379</v>
      </c>
      <c r="I1692" s="2">
        <v>3</v>
      </c>
    </row>
    <row r="1693" spans="1:9" x14ac:dyDescent="0.25">
      <c r="A1693">
        <v>2018</v>
      </c>
      <c r="B1693" t="s">
        <v>48</v>
      </c>
      <c r="C1693" t="s">
        <v>29</v>
      </c>
      <c r="D1693" t="s">
        <v>34</v>
      </c>
      <c r="E1693" t="s">
        <v>11</v>
      </c>
      <c r="F1693" t="s">
        <v>41</v>
      </c>
      <c r="G1693" s="2">
        <v>2563</v>
      </c>
      <c r="H1693" s="2">
        <v>4242</v>
      </c>
      <c r="I1693" s="2">
        <v>7</v>
      </c>
    </row>
    <row r="1694" spans="1:9" x14ac:dyDescent="0.25">
      <c r="A1694">
        <v>2018</v>
      </c>
      <c r="B1694" t="s">
        <v>50</v>
      </c>
      <c r="C1694" t="s">
        <v>18</v>
      </c>
      <c r="D1694" t="s">
        <v>24</v>
      </c>
      <c r="E1694" t="s">
        <v>13</v>
      </c>
      <c r="F1694" t="s">
        <v>17</v>
      </c>
      <c r="G1694" s="2">
        <v>23358</v>
      </c>
      <c r="H1694" s="2">
        <v>27566</v>
      </c>
      <c r="I1694" s="2">
        <v>3</v>
      </c>
    </row>
    <row r="1695" spans="1:9" x14ac:dyDescent="0.25">
      <c r="A1695">
        <v>2019</v>
      </c>
      <c r="B1695" t="s">
        <v>44</v>
      </c>
      <c r="C1695" t="s">
        <v>18</v>
      </c>
      <c r="D1695" t="s">
        <v>18</v>
      </c>
      <c r="E1695" t="s">
        <v>26</v>
      </c>
      <c r="F1695" t="s">
        <v>27</v>
      </c>
      <c r="G1695" s="2">
        <v>2118</v>
      </c>
      <c r="H1695" s="2">
        <v>12243</v>
      </c>
      <c r="I1695" s="2">
        <v>2</v>
      </c>
    </row>
    <row r="1696" spans="1:9" x14ac:dyDescent="0.25">
      <c r="A1696">
        <v>2018</v>
      </c>
      <c r="B1696" t="s">
        <v>46</v>
      </c>
      <c r="C1696" t="s">
        <v>18</v>
      </c>
      <c r="D1696" t="s">
        <v>18</v>
      </c>
      <c r="E1696" t="s">
        <v>11</v>
      </c>
      <c r="F1696" t="s">
        <v>15</v>
      </c>
      <c r="G1696" s="2">
        <v>1184</v>
      </c>
      <c r="H1696" s="2">
        <v>1777</v>
      </c>
      <c r="I1696" s="2">
        <v>4</v>
      </c>
    </row>
    <row r="1697" spans="1:9" x14ac:dyDescent="0.25">
      <c r="A1697">
        <v>2018</v>
      </c>
      <c r="B1697" t="s">
        <v>46</v>
      </c>
      <c r="C1697" t="s">
        <v>18</v>
      </c>
      <c r="D1697" t="s">
        <v>18</v>
      </c>
      <c r="E1697" t="s">
        <v>22</v>
      </c>
      <c r="F1697" t="s">
        <v>38</v>
      </c>
      <c r="G1697" s="2">
        <v>85908</v>
      </c>
      <c r="H1697" s="2">
        <v>106118</v>
      </c>
      <c r="I1697" s="2">
        <v>3</v>
      </c>
    </row>
    <row r="1698" spans="1:9" x14ac:dyDescent="0.25">
      <c r="A1698">
        <v>2018</v>
      </c>
      <c r="B1698" t="s">
        <v>16</v>
      </c>
      <c r="C1698" t="s">
        <v>29</v>
      </c>
      <c r="D1698" t="s">
        <v>30</v>
      </c>
      <c r="E1698" t="s">
        <v>22</v>
      </c>
      <c r="F1698" t="s">
        <v>38</v>
      </c>
      <c r="G1698" s="2">
        <v>73625</v>
      </c>
      <c r="H1698" s="2">
        <v>84123</v>
      </c>
      <c r="I1698" s="2">
        <v>4</v>
      </c>
    </row>
    <row r="1699" spans="1:9" x14ac:dyDescent="0.25">
      <c r="A1699">
        <v>2019</v>
      </c>
      <c r="B1699" t="s">
        <v>16</v>
      </c>
      <c r="C1699" t="s">
        <v>18</v>
      </c>
      <c r="D1699" t="s">
        <v>25</v>
      </c>
      <c r="E1699" t="s">
        <v>22</v>
      </c>
      <c r="F1699" t="s">
        <v>38</v>
      </c>
      <c r="G1699" s="2">
        <v>40715</v>
      </c>
      <c r="H1699" s="2">
        <v>52610</v>
      </c>
      <c r="I1699" s="2">
        <v>2</v>
      </c>
    </row>
    <row r="1700" spans="1:9" x14ac:dyDescent="0.25">
      <c r="A1700">
        <v>2019</v>
      </c>
      <c r="B1700" t="s">
        <v>16</v>
      </c>
      <c r="C1700" t="s">
        <v>18</v>
      </c>
      <c r="D1700" t="s">
        <v>24</v>
      </c>
      <c r="E1700" t="s">
        <v>26</v>
      </c>
      <c r="F1700" t="s">
        <v>27</v>
      </c>
      <c r="G1700" s="2">
        <v>7383</v>
      </c>
      <c r="H1700" s="2">
        <v>47554</v>
      </c>
      <c r="I1700" s="2">
        <v>7</v>
      </c>
    </row>
    <row r="1701" spans="1:9" x14ac:dyDescent="0.25">
      <c r="A1701">
        <v>2018</v>
      </c>
      <c r="B1701" t="s">
        <v>49</v>
      </c>
      <c r="C1701" t="s">
        <v>18</v>
      </c>
      <c r="D1701" t="s">
        <v>18</v>
      </c>
      <c r="E1701" t="s">
        <v>26</v>
      </c>
      <c r="F1701" t="s">
        <v>40</v>
      </c>
      <c r="G1701" s="2">
        <v>257</v>
      </c>
      <c r="H1701" s="2">
        <v>1842</v>
      </c>
      <c r="I1701" s="2">
        <v>3</v>
      </c>
    </row>
    <row r="1702" spans="1:9" x14ac:dyDescent="0.25">
      <c r="A1702">
        <v>2019</v>
      </c>
      <c r="B1702" t="s">
        <v>52</v>
      </c>
      <c r="C1702" t="s">
        <v>20</v>
      </c>
      <c r="D1702" t="s">
        <v>37</v>
      </c>
      <c r="E1702" t="s">
        <v>11</v>
      </c>
      <c r="F1702" t="s">
        <v>59</v>
      </c>
      <c r="G1702" s="2">
        <v>5381</v>
      </c>
      <c r="H1702" s="2">
        <v>8074</v>
      </c>
      <c r="I1702" s="2">
        <v>12</v>
      </c>
    </row>
    <row r="1703" spans="1:9" x14ac:dyDescent="0.25">
      <c r="A1703">
        <v>2018</v>
      </c>
      <c r="B1703" t="s">
        <v>50</v>
      </c>
      <c r="C1703" t="s">
        <v>29</v>
      </c>
      <c r="D1703" t="s">
        <v>34</v>
      </c>
      <c r="E1703" t="s">
        <v>13</v>
      </c>
      <c r="F1703" t="s">
        <v>17</v>
      </c>
      <c r="G1703" s="2">
        <v>27089</v>
      </c>
      <c r="H1703" s="2">
        <v>32628</v>
      </c>
      <c r="I1703" s="2">
        <v>6</v>
      </c>
    </row>
    <row r="1704" spans="1:9" x14ac:dyDescent="0.25">
      <c r="A1704">
        <v>2018</v>
      </c>
      <c r="B1704" t="s">
        <v>45</v>
      </c>
      <c r="C1704" t="s">
        <v>18</v>
      </c>
      <c r="D1704" t="s">
        <v>24</v>
      </c>
      <c r="E1704" t="s">
        <v>22</v>
      </c>
      <c r="F1704" t="s">
        <v>38</v>
      </c>
      <c r="G1704" s="2">
        <v>39787</v>
      </c>
      <c r="H1704" s="2">
        <v>46276</v>
      </c>
      <c r="I1704" s="2">
        <v>2</v>
      </c>
    </row>
    <row r="1705" spans="1:9" x14ac:dyDescent="0.25">
      <c r="A1705">
        <v>2018</v>
      </c>
      <c r="B1705" t="s">
        <v>52</v>
      </c>
      <c r="C1705" t="s">
        <v>29</v>
      </c>
      <c r="D1705" t="s">
        <v>34</v>
      </c>
      <c r="E1705" t="s">
        <v>22</v>
      </c>
      <c r="F1705" t="s">
        <v>32</v>
      </c>
      <c r="G1705" s="2">
        <v>32707</v>
      </c>
      <c r="H1705" s="2">
        <v>42536</v>
      </c>
      <c r="I1705" s="2">
        <v>3</v>
      </c>
    </row>
    <row r="1706" spans="1:9" x14ac:dyDescent="0.25">
      <c r="A1706">
        <v>2019</v>
      </c>
      <c r="B1706" t="s">
        <v>45</v>
      </c>
      <c r="C1706" t="s">
        <v>18</v>
      </c>
      <c r="D1706" t="s">
        <v>25</v>
      </c>
      <c r="E1706" t="s">
        <v>13</v>
      </c>
      <c r="F1706" t="s">
        <v>17</v>
      </c>
      <c r="G1706" s="2">
        <v>46893</v>
      </c>
      <c r="H1706" s="2">
        <v>59870</v>
      </c>
      <c r="I1706" s="2">
        <v>5</v>
      </c>
    </row>
    <row r="1707" spans="1:9" x14ac:dyDescent="0.25">
      <c r="A1707">
        <v>2019</v>
      </c>
      <c r="B1707" t="s">
        <v>44</v>
      </c>
      <c r="C1707" t="s">
        <v>18</v>
      </c>
      <c r="D1707" t="s">
        <v>25</v>
      </c>
      <c r="E1707" t="s">
        <v>22</v>
      </c>
      <c r="F1707" t="s">
        <v>32</v>
      </c>
      <c r="G1707" s="2">
        <v>28113</v>
      </c>
      <c r="H1707" s="2">
        <v>34237</v>
      </c>
      <c r="I1707" s="2">
        <v>4</v>
      </c>
    </row>
    <row r="1708" spans="1:9" x14ac:dyDescent="0.25">
      <c r="A1708">
        <v>2019</v>
      </c>
      <c r="B1708" t="s">
        <v>53</v>
      </c>
      <c r="C1708" t="s">
        <v>29</v>
      </c>
      <c r="D1708" t="s">
        <v>30</v>
      </c>
      <c r="E1708" t="s">
        <v>13</v>
      </c>
      <c r="F1708" t="s">
        <v>33</v>
      </c>
      <c r="G1708" s="2">
        <v>82613</v>
      </c>
      <c r="H1708" s="2">
        <v>98789</v>
      </c>
      <c r="I1708" s="2">
        <v>8</v>
      </c>
    </row>
    <row r="1709" spans="1:9" x14ac:dyDescent="0.25">
      <c r="A1709">
        <v>2018</v>
      </c>
      <c r="B1709" t="s">
        <v>52</v>
      </c>
      <c r="C1709" t="s">
        <v>9</v>
      </c>
      <c r="D1709" t="s">
        <v>39</v>
      </c>
      <c r="E1709" t="s">
        <v>11</v>
      </c>
      <c r="F1709" t="s">
        <v>15</v>
      </c>
      <c r="G1709" s="2">
        <v>4613</v>
      </c>
      <c r="H1709" s="2">
        <v>6736</v>
      </c>
      <c r="I1709" s="2">
        <v>15</v>
      </c>
    </row>
    <row r="1710" spans="1:9" x14ac:dyDescent="0.25">
      <c r="A1710">
        <v>2019</v>
      </c>
      <c r="B1710" t="s">
        <v>51</v>
      </c>
      <c r="C1710" t="s">
        <v>18</v>
      </c>
      <c r="D1710" t="s">
        <v>25</v>
      </c>
      <c r="E1710" t="s">
        <v>26</v>
      </c>
      <c r="F1710" t="s">
        <v>27</v>
      </c>
      <c r="G1710" s="2">
        <v>3771</v>
      </c>
      <c r="H1710" s="2">
        <v>32135</v>
      </c>
      <c r="I1710" s="2">
        <v>3</v>
      </c>
    </row>
    <row r="1711" spans="1:9" x14ac:dyDescent="0.25">
      <c r="A1711">
        <v>2018</v>
      </c>
      <c r="B1711" t="s">
        <v>50</v>
      </c>
      <c r="C1711" t="s">
        <v>18</v>
      </c>
      <c r="D1711" t="s">
        <v>25</v>
      </c>
      <c r="E1711" t="s">
        <v>13</v>
      </c>
      <c r="F1711" t="s">
        <v>19</v>
      </c>
      <c r="G1711" s="2">
        <v>1885</v>
      </c>
      <c r="H1711" s="2">
        <v>2572</v>
      </c>
      <c r="I1711" s="2">
        <v>2</v>
      </c>
    </row>
    <row r="1712" spans="1:9" x14ac:dyDescent="0.25">
      <c r="A1712">
        <v>2019</v>
      </c>
      <c r="B1712" t="s">
        <v>16</v>
      </c>
      <c r="C1712" t="s">
        <v>29</v>
      </c>
      <c r="D1712" t="s">
        <v>34</v>
      </c>
      <c r="E1712" t="s">
        <v>22</v>
      </c>
      <c r="F1712" t="s">
        <v>23</v>
      </c>
      <c r="G1712" s="2">
        <v>39387</v>
      </c>
      <c r="H1712" s="2">
        <v>46669</v>
      </c>
      <c r="I1712" s="2">
        <v>3</v>
      </c>
    </row>
    <row r="1713" spans="1:9" x14ac:dyDescent="0.25">
      <c r="A1713">
        <v>2018</v>
      </c>
      <c r="B1713" t="s">
        <v>51</v>
      </c>
      <c r="C1713" t="s">
        <v>9</v>
      </c>
      <c r="D1713" t="s">
        <v>39</v>
      </c>
      <c r="E1713" t="s">
        <v>11</v>
      </c>
      <c r="F1713" t="s">
        <v>15</v>
      </c>
      <c r="G1713" s="2">
        <v>3993</v>
      </c>
      <c r="H1713" s="2">
        <v>6916</v>
      </c>
      <c r="I1713" s="2">
        <v>13</v>
      </c>
    </row>
    <row r="1714" spans="1:9" x14ac:dyDescent="0.25">
      <c r="A1714">
        <v>2019</v>
      </c>
      <c r="B1714" t="s">
        <v>46</v>
      </c>
      <c r="C1714" t="s">
        <v>18</v>
      </c>
      <c r="D1714" t="s">
        <v>25</v>
      </c>
      <c r="E1714" t="s">
        <v>11</v>
      </c>
      <c r="F1714" t="s">
        <v>41</v>
      </c>
      <c r="G1714" s="2">
        <v>1326</v>
      </c>
      <c r="H1714" s="2">
        <v>1922</v>
      </c>
      <c r="I1714" s="2">
        <v>3</v>
      </c>
    </row>
    <row r="1715" spans="1:9" x14ac:dyDescent="0.25">
      <c r="A1715">
        <v>2019</v>
      </c>
      <c r="B1715" t="s">
        <v>49</v>
      </c>
      <c r="C1715" t="s">
        <v>9</v>
      </c>
      <c r="D1715" t="s">
        <v>10</v>
      </c>
      <c r="E1715" t="s">
        <v>13</v>
      </c>
      <c r="F1715" t="s">
        <v>19</v>
      </c>
      <c r="G1715" s="2">
        <v>3960</v>
      </c>
      <c r="H1715" s="2">
        <v>5464</v>
      </c>
      <c r="I1715" s="2">
        <v>4</v>
      </c>
    </row>
    <row r="1716" spans="1:9" x14ac:dyDescent="0.25">
      <c r="A1716">
        <v>2019</v>
      </c>
      <c r="B1716" t="s">
        <v>52</v>
      </c>
      <c r="C1716" t="s">
        <v>18</v>
      </c>
      <c r="D1716" t="s">
        <v>25</v>
      </c>
      <c r="E1716" t="s">
        <v>22</v>
      </c>
      <c r="F1716" t="s">
        <v>23</v>
      </c>
      <c r="G1716" s="2">
        <v>51512</v>
      </c>
      <c r="H1716" s="2">
        <v>60519</v>
      </c>
      <c r="I1716" s="2">
        <v>2</v>
      </c>
    </row>
    <row r="1717" spans="1:9" x14ac:dyDescent="0.25">
      <c r="A1717">
        <v>2019</v>
      </c>
      <c r="B1717" t="s">
        <v>51</v>
      </c>
      <c r="C1717" t="s">
        <v>18</v>
      </c>
      <c r="D1717" t="s">
        <v>24</v>
      </c>
      <c r="E1717" t="s">
        <v>13</v>
      </c>
      <c r="F1717" t="s">
        <v>19</v>
      </c>
      <c r="G1717" s="2">
        <v>2277</v>
      </c>
      <c r="H1717" s="2">
        <v>2709</v>
      </c>
      <c r="I1717" s="2">
        <v>2</v>
      </c>
    </row>
    <row r="1718" spans="1:9" x14ac:dyDescent="0.25">
      <c r="A1718">
        <v>2018</v>
      </c>
      <c r="B1718" t="s">
        <v>52</v>
      </c>
      <c r="C1718" t="s">
        <v>29</v>
      </c>
      <c r="D1718" t="s">
        <v>36</v>
      </c>
      <c r="E1718" t="s">
        <v>13</v>
      </c>
      <c r="F1718" t="s">
        <v>19</v>
      </c>
      <c r="G1718" s="2">
        <v>3545</v>
      </c>
      <c r="H1718" s="2">
        <v>4078</v>
      </c>
      <c r="I1718" s="2">
        <v>3</v>
      </c>
    </row>
    <row r="1719" spans="1:9" x14ac:dyDescent="0.25">
      <c r="A1719">
        <v>2018</v>
      </c>
      <c r="B1719" t="s">
        <v>49</v>
      </c>
      <c r="C1719" t="s">
        <v>18</v>
      </c>
      <c r="D1719" t="s">
        <v>24</v>
      </c>
      <c r="E1719" t="s">
        <v>22</v>
      </c>
      <c r="F1719" t="s">
        <v>32</v>
      </c>
      <c r="G1719" s="2">
        <v>23113</v>
      </c>
      <c r="H1719" s="2">
        <v>29333</v>
      </c>
      <c r="I1719" s="2">
        <v>3</v>
      </c>
    </row>
    <row r="1720" spans="1:9" x14ac:dyDescent="0.25">
      <c r="A1720">
        <v>2018</v>
      </c>
      <c r="B1720" t="s">
        <v>50</v>
      </c>
      <c r="C1720" t="s">
        <v>9</v>
      </c>
      <c r="D1720" t="s">
        <v>39</v>
      </c>
      <c r="E1720" t="s">
        <v>22</v>
      </c>
      <c r="F1720" t="s">
        <v>32</v>
      </c>
      <c r="G1720" s="2">
        <v>46631</v>
      </c>
      <c r="H1720" s="2">
        <v>60741</v>
      </c>
      <c r="I1720" s="2">
        <v>4</v>
      </c>
    </row>
    <row r="1721" spans="1:9" x14ac:dyDescent="0.25">
      <c r="A1721">
        <v>2018</v>
      </c>
      <c r="B1721" t="s">
        <v>43</v>
      </c>
      <c r="C1721" t="s">
        <v>29</v>
      </c>
      <c r="D1721" t="s">
        <v>30</v>
      </c>
      <c r="E1721" t="s">
        <v>22</v>
      </c>
      <c r="F1721" t="s">
        <v>35</v>
      </c>
      <c r="G1721" s="2">
        <v>2927</v>
      </c>
      <c r="H1721" s="2">
        <v>3472</v>
      </c>
      <c r="I1721" s="2">
        <v>3</v>
      </c>
    </row>
    <row r="1722" spans="1:9" x14ac:dyDescent="0.25">
      <c r="A1722">
        <v>2019</v>
      </c>
      <c r="B1722" t="s">
        <v>46</v>
      </c>
      <c r="C1722" t="s">
        <v>9</v>
      </c>
      <c r="D1722" t="s">
        <v>39</v>
      </c>
      <c r="E1722" t="s">
        <v>22</v>
      </c>
      <c r="F1722" t="s">
        <v>23</v>
      </c>
      <c r="G1722" s="2">
        <v>20011</v>
      </c>
      <c r="H1722" s="2">
        <v>24738</v>
      </c>
      <c r="I1722" s="2">
        <v>1</v>
      </c>
    </row>
    <row r="1723" spans="1:9" x14ac:dyDescent="0.25">
      <c r="A1723">
        <v>2018</v>
      </c>
      <c r="B1723" t="s">
        <v>16</v>
      </c>
      <c r="C1723" t="s">
        <v>18</v>
      </c>
      <c r="D1723" t="s">
        <v>18</v>
      </c>
      <c r="E1723" t="s">
        <v>11</v>
      </c>
      <c r="F1723" t="s">
        <v>28</v>
      </c>
      <c r="G1723" s="2">
        <v>1596</v>
      </c>
      <c r="H1723" s="2">
        <v>2402</v>
      </c>
      <c r="I1723" s="2">
        <v>3</v>
      </c>
    </row>
    <row r="1724" spans="1:9" x14ac:dyDescent="0.25">
      <c r="A1724">
        <v>2018</v>
      </c>
      <c r="B1724" t="s">
        <v>49</v>
      </c>
      <c r="C1724" t="s">
        <v>9</v>
      </c>
      <c r="D1724" t="s">
        <v>12</v>
      </c>
      <c r="E1724" t="s">
        <v>26</v>
      </c>
      <c r="F1724" t="s">
        <v>31</v>
      </c>
      <c r="G1724" s="2">
        <v>796</v>
      </c>
      <c r="H1724" s="2">
        <v>4634</v>
      </c>
      <c r="I1724" s="2">
        <v>3</v>
      </c>
    </row>
    <row r="1725" spans="1:9" x14ac:dyDescent="0.25">
      <c r="A1725">
        <v>2018</v>
      </c>
      <c r="B1725" t="s">
        <v>51</v>
      </c>
      <c r="C1725" t="s">
        <v>18</v>
      </c>
      <c r="D1725" t="s">
        <v>25</v>
      </c>
      <c r="E1725" t="s">
        <v>22</v>
      </c>
      <c r="F1725" t="s">
        <v>23</v>
      </c>
      <c r="G1725" s="2">
        <v>98017</v>
      </c>
      <c r="H1725" s="2">
        <v>118291</v>
      </c>
      <c r="I1725" s="2">
        <v>3</v>
      </c>
    </row>
    <row r="1726" spans="1:9" x14ac:dyDescent="0.25">
      <c r="A1726">
        <v>2019</v>
      </c>
      <c r="B1726" t="s">
        <v>51</v>
      </c>
      <c r="C1726" t="s">
        <v>9</v>
      </c>
      <c r="D1726" t="s">
        <v>12</v>
      </c>
      <c r="E1726" t="s">
        <v>22</v>
      </c>
      <c r="F1726" t="s">
        <v>35</v>
      </c>
      <c r="G1726" s="2">
        <v>3922</v>
      </c>
      <c r="H1726" s="2">
        <v>4802</v>
      </c>
      <c r="I1726" s="2">
        <v>3</v>
      </c>
    </row>
    <row r="1727" spans="1:9" x14ac:dyDescent="0.25">
      <c r="A1727">
        <v>2019</v>
      </c>
      <c r="B1727" t="s">
        <v>53</v>
      </c>
      <c r="C1727" t="s">
        <v>18</v>
      </c>
      <c r="D1727" t="s">
        <v>25</v>
      </c>
      <c r="E1727" t="s">
        <v>13</v>
      </c>
      <c r="F1727" t="s">
        <v>33</v>
      </c>
      <c r="G1727" s="2">
        <v>52519</v>
      </c>
      <c r="H1727" s="2">
        <v>63105</v>
      </c>
      <c r="I1727" s="2">
        <v>4</v>
      </c>
    </row>
    <row r="1728" spans="1:9" x14ac:dyDescent="0.25">
      <c r="A1728">
        <v>2018</v>
      </c>
      <c r="B1728" t="s">
        <v>44</v>
      </c>
      <c r="C1728" t="s">
        <v>18</v>
      </c>
      <c r="D1728" t="s">
        <v>24</v>
      </c>
      <c r="E1728" t="s">
        <v>26</v>
      </c>
      <c r="F1728" t="s">
        <v>31</v>
      </c>
      <c r="G1728" s="2">
        <v>4384</v>
      </c>
      <c r="H1728" s="2">
        <v>24205</v>
      </c>
      <c r="I1728" s="2">
        <v>6</v>
      </c>
    </row>
    <row r="1729" spans="1:9" x14ac:dyDescent="0.25">
      <c r="A1729">
        <v>2019</v>
      </c>
      <c r="B1729" t="s">
        <v>49</v>
      </c>
      <c r="C1729" t="s">
        <v>29</v>
      </c>
      <c r="D1729" t="s">
        <v>34</v>
      </c>
      <c r="E1729" t="s">
        <v>13</v>
      </c>
      <c r="F1729" t="s">
        <v>17</v>
      </c>
      <c r="G1729" s="2">
        <v>20441</v>
      </c>
      <c r="H1729" s="2">
        <v>26158</v>
      </c>
      <c r="I1729" s="2">
        <v>3</v>
      </c>
    </row>
    <row r="1730" spans="1:9" x14ac:dyDescent="0.25">
      <c r="A1730">
        <v>2019</v>
      </c>
      <c r="B1730" t="s">
        <v>51</v>
      </c>
      <c r="C1730" t="s">
        <v>18</v>
      </c>
      <c r="D1730" t="s">
        <v>25</v>
      </c>
      <c r="E1730" t="s">
        <v>26</v>
      </c>
      <c r="F1730" t="s">
        <v>27</v>
      </c>
      <c r="G1730" s="2">
        <v>21221</v>
      </c>
      <c r="H1730" s="2">
        <v>102415</v>
      </c>
      <c r="I1730" s="2">
        <v>7</v>
      </c>
    </row>
    <row r="1731" spans="1:9" x14ac:dyDescent="0.25">
      <c r="A1731">
        <v>2019</v>
      </c>
      <c r="B1731" t="s">
        <v>16</v>
      </c>
      <c r="C1731" t="s">
        <v>18</v>
      </c>
      <c r="D1731" t="s">
        <v>18</v>
      </c>
      <c r="E1731" t="s">
        <v>11</v>
      </c>
      <c r="F1731" t="s">
        <v>28</v>
      </c>
      <c r="G1731" s="2">
        <v>1480</v>
      </c>
      <c r="H1731" s="2">
        <v>2294</v>
      </c>
      <c r="I1731" s="2">
        <v>5</v>
      </c>
    </row>
    <row r="1732" spans="1:9" x14ac:dyDescent="0.25">
      <c r="A1732">
        <v>2018</v>
      </c>
      <c r="B1732" t="s">
        <v>16</v>
      </c>
      <c r="C1732" t="s">
        <v>18</v>
      </c>
      <c r="D1732" t="s">
        <v>18</v>
      </c>
      <c r="E1732" t="s">
        <v>26</v>
      </c>
      <c r="F1732" t="s">
        <v>31</v>
      </c>
      <c r="G1732" s="2">
        <v>1775</v>
      </c>
      <c r="H1732" s="2">
        <v>13114</v>
      </c>
      <c r="I1732" s="2">
        <v>5</v>
      </c>
    </row>
    <row r="1733" spans="1:9" x14ac:dyDescent="0.25">
      <c r="A1733">
        <v>2019</v>
      </c>
      <c r="B1733" t="s">
        <v>53</v>
      </c>
      <c r="C1733" t="s">
        <v>9</v>
      </c>
      <c r="D1733" t="s">
        <v>10</v>
      </c>
      <c r="E1733" t="s">
        <v>22</v>
      </c>
      <c r="F1733" t="s">
        <v>23</v>
      </c>
      <c r="G1733" s="2">
        <v>27091</v>
      </c>
      <c r="H1733" s="2">
        <v>33381</v>
      </c>
      <c r="I1733" s="2">
        <v>2</v>
      </c>
    </row>
    <row r="1734" spans="1:9" x14ac:dyDescent="0.25">
      <c r="A1734">
        <v>2018</v>
      </c>
      <c r="B1734" t="s">
        <v>50</v>
      </c>
      <c r="C1734" t="s">
        <v>9</v>
      </c>
      <c r="D1734" t="s">
        <v>10</v>
      </c>
      <c r="E1734" t="s">
        <v>11</v>
      </c>
      <c r="F1734" t="s">
        <v>15</v>
      </c>
      <c r="G1734" s="2">
        <v>1528</v>
      </c>
      <c r="H1734" s="2">
        <v>2260</v>
      </c>
      <c r="I1734" s="2">
        <v>7</v>
      </c>
    </row>
    <row r="1735" spans="1:9" x14ac:dyDescent="0.25">
      <c r="A1735">
        <v>2018</v>
      </c>
      <c r="B1735" t="s">
        <v>46</v>
      </c>
      <c r="C1735" t="s">
        <v>29</v>
      </c>
      <c r="D1735" t="s">
        <v>36</v>
      </c>
      <c r="E1735" t="s">
        <v>11</v>
      </c>
      <c r="F1735" t="s">
        <v>15</v>
      </c>
      <c r="G1735" s="2">
        <v>1503</v>
      </c>
      <c r="H1735" s="2">
        <v>2355</v>
      </c>
      <c r="I1735" s="2">
        <v>6</v>
      </c>
    </row>
    <row r="1736" spans="1:9" x14ac:dyDescent="0.25">
      <c r="A1736">
        <v>2019</v>
      </c>
      <c r="B1736" t="s">
        <v>45</v>
      </c>
      <c r="C1736" t="s">
        <v>18</v>
      </c>
      <c r="D1736" t="s">
        <v>18</v>
      </c>
      <c r="E1736" t="s">
        <v>11</v>
      </c>
      <c r="F1736" t="s">
        <v>15</v>
      </c>
      <c r="G1736" s="2">
        <v>265</v>
      </c>
      <c r="H1736" s="2">
        <v>396</v>
      </c>
      <c r="I1736" s="2">
        <v>2</v>
      </c>
    </row>
    <row r="1737" spans="1:9" x14ac:dyDescent="0.25">
      <c r="A1737">
        <v>2018</v>
      </c>
      <c r="B1737" t="s">
        <v>52</v>
      </c>
      <c r="C1737" t="s">
        <v>18</v>
      </c>
      <c r="D1737" t="s">
        <v>24</v>
      </c>
      <c r="E1737" t="s">
        <v>13</v>
      </c>
      <c r="F1737" t="s">
        <v>33</v>
      </c>
      <c r="G1737" s="2">
        <v>45693</v>
      </c>
      <c r="H1737" s="2">
        <v>59652</v>
      </c>
      <c r="I1737" s="2">
        <v>3</v>
      </c>
    </row>
    <row r="1738" spans="1:9" x14ac:dyDescent="0.25">
      <c r="A1738">
        <v>2018</v>
      </c>
      <c r="B1738" t="s">
        <v>53</v>
      </c>
      <c r="C1738" t="s">
        <v>18</v>
      </c>
      <c r="D1738" t="s">
        <v>24</v>
      </c>
      <c r="E1738" t="s">
        <v>13</v>
      </c>
      <c r="F1738" t="s">
        <v>14</v>
      </c>
      <c r="G1738" s="2">
        <v>140863</v>
      </c>
      <c r="H1738" s="2">
        <v>161016</v>
      </c>
      <c r="I1738" s="2">
        <v>5</v>
      </c>
    </row>
    <row r="1739" spans="1:9" x14ac:dyDescent="0.25">
      <c r="A1739">
        <v>2018</v>
      </c>
      <c r="B1739" t="s">
        <v>48</v>
      </c>
      <c r="C1739" t="s">
        <v>9</v>
      </c>
      <c r="D1739" t="s">
        <v>12</v>
      </c>
      <c r="E1739" t="s">
        <v>11</v>
      </c>
      <c r="F1739" t="s">
        <v>41</v>
      </c>
      <c r="G1739" s="2">
        <v>2531</v>
      </c>
      <c r="H1739" s="2">
        <v>3948</v>
      </c>
      <c r="I1739" s="2">
        <v>7</v>
      </c>
    </row>
    <row r="1740" spans="1:9" x14ac:dyDescent="0.25">
      <c r="A1740">
        <v>2019</v>
      </c>
      <c r="B1740" t="s">
        <v>49</v>
      </c>
      <c r="C1740" t="s">
        <v>9</v>
      </c>
      <c r="D1740" t="s">
        <v>39</v>
      </c>
      <c r="E1740" t="s">
        <v>11</v>
      </c>
      <c r="F1740" t="s">
        <v>15</v>
      </c>
      <c r="G1740" s="2">
        <v>1758</v>
      </c>
      <c r="H1740" s="2">
        <v>2782</v>
      </c>
      <c r="I1740" s="2">
        <v>5</v>
      </c>
    </row>
    <row r="1741" spans="1:9" x14ac:dyDescent="0.25">
      <c r="A1741">
        <v>2019</v>
      </c>
      <c r="B1741" t="s">
        <v>43</v>
      </c>
      <c r="C1741" t="s">
        <v>20</v>
      </c>
      <c r="D1741" t="s">
        <v>21</v>
      </c>
      <c r="E1741" t="s">
        <v>11</v>
      </c>
      <c r="F1741" t="s">
        <v>15</v>
      </c>
      <c r="G1741" s="2">
        <v>1318</v>
      </c>
      <c r="H1741" s="2">
        <v>2349</v>
      </c>
      <c r="I1741" s="2">
        <v>10</v>
      </c>
    </row>
    <row r="1742" spans="1:9" x14ac:dyDescent="0.25">
      <c r="A1742">
        <v>2018</v>
      </c>
      <c r="B1742" t="s">
        <v>49</v>
      </c>
      <c r="C1742" t="s">
        <v>9</v>
      </c>
      <c r="D1742" t="s">
        <v>39</v>
      </c>
      <c r="E1742" t="s">
        <v>22</v>
      </c>
      <c r="F1742" t="s">
        <v>23</v>
      </c>
      <c r="G1742" s="2">
        <v>32351</v>
      </c>
      <c r="H1742" s="2">
        <v>36950</v>
      </c>
      <c r="I1742" s="2">
        <v>2</v>
      </c>
    </row>
    <row r="1743" spans="1:9" x14ac:dyDescent="0.25">
      <c r="A1743">
        <v>2019</v>
      </c>
      <c r="B1743" t="s">
        <v>50</v>
      </c>
      <c r="C1743" t="s">
        <v>18</v>
      </c>
      <c r="D1743" t="s">
        <v>25</v>
      </c>
      <c r="E1743" t="s">
        <v>22</v>
      </c>
      <c r="F1743" t="s">
        <v>35</v>
      </c>
      <c r="G1743" s="2">
        <v>5458</v>
      </c>
      <c r="H1743" s="2">
        <v>7227</v>
      </c>
      <c r="I1743" s="2">
        <v>3</v>
      </c>
    </row>
    <row r="1744" spans="1:9" x14ac:dyDescent="0.25">
      <c r="A1744">
        <v>2019</v>
      </c>
      <c r="B1744" t="s">
        <v>46</v>
      </c>
      <c r="C1744" t="s">
        <v>18</v>
      </c>
      <c r="D1744" t="s">
        <v>18</v>
      </c>
      <c r="E1744" t="s">
        <v>22</v>
      </c>
      <c r="F1744" t="s">
        <v>38</v>
      </c>
      <c r="G1744" s="2">
        <v>92851</v>
      </c>
      <c r="H1744" s="2">
        <v>117238</v>
      </c>
      <c r="I1744" s="2">
        <v>3</v>
      </c>
    </row>
    <row r="1745" spans="1:9" x14ac:dyDescent="0.25">
      <c r="A1745">
        <v>2018</v>
      </c>
      <c r="B1745" t="s">
        <v>16</v>
      </c>
      <c r="C1745" t="s">
        <v>18</v>
      </c>
      <c r="D1745" t="s">
        <v>24</v>
      </c>
      <c r="E1745" t="s">
        <v>13</v>
      </c>
      <c r="F1745" t="s">
        <v>19</v>
      </c>
      <c r="G1745" s="2">
        <v>8650</v>
      </c>
      <c r="H1745" s="2">
        <v>10082</v>
      </c>
      <c r="I1745" s="2">
        <v>7</v>
      </c>
    </row>
    <row r="1746" spans="1:9" x14ac:dyDescent="0.25">
      <c r="A1746">
        <v>2019</v>
      </c>
      <c r="B1746" t="s">
        <v>47</v>
      </c>
      <c r="C1746" t="s">
        <v>18</v>
      </c>
      <c r="D1746" t="s">
        <v>24</v>
      </c>
      <c r="E1746" t="s">
        <v>11</v>
      </c>
      <c r="F1746" t="s">
        <v>59</v>
      </c>
      <c r="G1746" s="2">
        <v>3621</v>
      </c>
      <c r="H1746" s="2">
        <v>5259</v>
      </c>
      <c r="I1746" s="2">
        <v>6</v>
      </c>
    </row>
    <row r="1747" spans="1:9" x14ac:dyDescent="0.25">
      <c r="A1747">
        <v>2018</v>
      </c>
      <c r="B1747" t="s">
        <v>43</v>
      </c>
      <c r="C1747" t="s">
        <v>9</v>
      </c>
      <c r="D1747" t="s">
        <v>10</v>
      </c>
      <c r="E1747" t="s">
        <v>22</v>
      </c>
      <c r="F1747" t="s">
        <v>38</v>
      </c>
      <c r="G1747" s="2">
        <v>71048</v>
      </c>
      <c r="H1747" s="2">
        <v>80819</v>
      </c>
      <c r="I1747" s="2">
        <v>4</v>
      </c>
    </row>
    <row r="1748" spans="1:9" x14ac:dyDescent="0.25">
      <c r="A1748">
        <v>2018</v>
      </c>
      <c r="B1748" t="s">
        <v>51</v>
      </c>
      <c r="C1748" t="s">
        <v>9</v>
      </c>
      <c r="D1748" t="s">
        <v>10</v>
      </c>
      <c r="E1748" t="s">
        <v>13</v>
      </c>
      <c r="F1748" t="s">
        <v>14</v>
      </c>
      <c r="G1748" s="2">
        <v>100923</v>
      </c>
      <c r="H1748" s="2">
        <v>134722</v>
      </c>
      <c r="I1748" s="2">
        <v>5</v>
      </c>
    </row>
    <row r="1749" spans="1:9" x14ac:dyDescent="0.25">
      <c r="A1749">
        <v>2019</v>
      </c>
      <c r="B1749" t="s">
        <v>47</v>
      </c>
      <c r="C1749" t="s">
        <v>9</v>
      </c>
      <c r="D1749" t="s">
        <v>12</v>
      </c>
      <c r="E1749" t="s">
        <v>13</v>
      </c>
      <c r="F1749" t="s">
        <v>19</v>
      </c>
      <c r="G1749" s="2">
        <v>962</v>
      </c>
      <c r="H1749" s="2">
        <v>1192</v>
      </c>
      <c r="I1749" s="2">
        <v>1</v>
      </c>
    </row>
    <row r="1750" spans="1:9" x14ac:dyDescent="0.25">
      <c r="A1750">
        <v>2019</v>
      </c>
      <c r="B1750" t="s">
        <v>52</v>
      </c>
      <c r="C1750" t="s">
        <v>18</v>
      </c>
      <c r="D1750" t="s">
        <v>18</v>
      </c>
      <c r="E1750" t="s">
        <v>22</v>
      </c>
      <c r="F1750" t="s">
        <v>38</v>
      </c>
      <c r="G1750" s="2">
        <v>70768</v>
      </c>
      <c r="H1750" s="2">
        <v>89882</v>
      </c>
      <c r="I1750" s="2">
        <v>4</v>
      </c>
    </row>
    <row r="1751" spans="1:9" x14ac:dyDescent="0.25">
      <c r="A1751">
        <v>2019</v>
      </c>
      <c r="B1751" t="s">
        <v>53</v>
      </c>
      <c r="C1751" t="s">
        <v>18</v>
      </c>
      <c r="D1751" t="s">
        <v>18</v>
      </c>
      <c r="E1751" t="s">
        <v>11</v>
      </c>
      <c r="F1751" t="s">
        <v>28</v>
      </c>
      <c r="G1751" s="2">
        <v>5897</v>
      </c>
      <c r="H1751" s="2">
        <v>8483</v>
      </c>
      <c r="I1751" s="2">
        <v>11</v>
      </c>
    </row>
    <row r="1752" spans="1:9" x14ac:dyDescent="0.25">
      <c r="A1752">
        <v>2019</v>
      </c>
      <c r="B1752" t="s">
        <v>47</v>
      </c>
      <c r="C1752" t="s">
        <v>20</v>
      </c>
      <c r="D1752" t="s">
        <v>21</v>
      </c>
      <c r="E1752" t="s">
        <v>22</v>
      </c>
      <c r="F1752" t="s">
        <v>23</v>
      </c>
      <c r="G1752" s="2">
        <v>53508</v>
      </c>
      <c r="H1752" s="2">
        <v>63585</v>
      </c>
      <c r="I1752" s="2">
        <v>3</v>
      </c>
    </row>
    <row r="1753" spans="1:9" x14ac:dyDescent="0.25">
      <c r="A1753">
        <v>2019</v>
      </c>
      <c r="B1753" t="s">
        <v>48</v>
      </c>
      <c r="C1753" t="s">
        <v>20</v>
      </c>
      <c r="D1753" t="s">
        <v>37</v>
      </c>
      <c r="E1753" t="s">
        <v>13</v>
      </c>
      <c r="F1753" t="s">
        <v>14</v>
      </c>
      <c r="G1753" s="2">
        <v>108590</v>
      </c>
      <c r="H1753" s="2">
        <v>133968</v>
      </c>
      <c r="I1753" s="2">
        <v>5</v>
      </c>
    </row>
    <row r="1754" spans="1:9" x14ac:dyDescent="0.25">
      <c r="A1754">
        <v>2018</v>
      </c>
      <c r="B1754" t="s">
        <v>50</v>
      </c>
      <c r="C1754" t="s">
        <v>18</v>
      </c>
      <c r="D1754" t="s">
        <v>25</v>
      </c>
      <c r="E1754" t="s">
        <v>26</v>
      </c>
      <c r="F1754" t="s">
        <v>31</v>
      </c>
      <c r="G1754" s="2">
        <v>3313</v>
      </c>
      <c r="H1754" s="2">
        <v>25008</v>
      </c>
      <c r="I1754" s="2">
        <v>8</v>
      </c>
    </row>
    <row r="1755" spans="1:9" x14ac:dyDescent="0.25">
      <c r="A1755">
        <v>2019</v>
      </c>
      <c r="B1755" t="s">
        <v>49</v>
      </c>
      <c r="C1755" t="s">
        <v>9</v>
      </c>
      <c r="D1755" t="s">
        <v>12</v>
      </c>
      <c r="E1755" t="s">
        <v>13</v>
      </c>
      <c r="F1755" t="s">
        <v>19</v>
      </c>
      <c r="G1755" s="2">
        <v>6174</v>
      </c>
      <c r="H1755" s="2">
        <v>7364</v>
      </c>
      <c r="I1755" s="2">
        <v>5</v>
      </c>
    </row>
    <row r="1756" spans="1:9" x14ac:dyDescent="0.25">
      <c r="A1756">
        <v>2019</v>
      </c>
      <c r="B1756" t="s">
        <v>43</v>
      </c>
      <c r="C1756" t="s">
        <v>29</v>
      </c>
      <c r="D1756" t="s">
        <v>36</v>
      </c>
      <c r="E1756" t="s">
        <v>13</v>
      </c>
      <c r="F1756" t="s">
        <v>14</v>
      </c>
      <c r="G1756" s="2">
        <v>70742</v>
      </c>
      <c r="H1756" s="2">
        <v>85389</v>
      </c>
      <c r="I1756" s="2">
        <v>4</v>
      </c>
    </row>
    <row r="1757" spans="1:9" x14ac:dyDescent="0.25">
      <c r="A1757">
        <v>2019</v>
      </c>
      <c r="B1757" t="s">
        <v>43</v>
      </c>
      <c r="C1757" t="s">
        <v>18</v>
      </c>
      <c r="D1757" t="s">
        <v>18</v>
      </c>
      <c r="E1757" t="s">
        <v>22</v>
      </c>
      <c r="F1757" t="s">
        <v>32</v>
      </c>
      <c r="G1757" s="2">
        <v>37109</v>
      </c>
      <c r="H1757" s="2">
        <v>48647</v>
      </c>
      <c r="I1757" s="2">
        <v>4</v>
      </c>
    </row>
    <row r="1758" spans="1:9" x14ac:dyDescent="0.25">
      <c r="A1758">
        <v>2019</v>
      </c>
      <c r="B1758" t="s">
        <v>53</v>
      </c>
      <c r="C1758" t="s">
        <v>20</v>
      </c>
      <c r="D1758" t="s">
        <v>21</v>
      </c>
      <c r="E1758" t="s">
        <v>26</v>
      </c>
      <c r="F1758" t="s">
        <v>27</v>
      </c>
      <c r="G1758" s="2">
        <v>4551</v>
      </c>
      <c r="H1758" s="2">
        <v>20719</v>
      </c>
      <c r="I1758" s="2">
        <v>3</v>
      </c>
    </row>
    <row r="1759" spans="1:9" x14ac:dyDescent="0.25">
      <c r="A1759">
        <v>2018</v>
      </c>
      <c r="B1759" t="s">
        <v>51</v>
      </c>
      <c r="C1759" t="s">
        <v>18</v>
      </c>
      <c r="D1759" t="s">
        <v>18</v>
      </c>
      <c r="E1759" t="s">
        <v>22</v>
      </c>
      <c r="F1759" t="s">
        <v>23</v>
      </c>
      <c r="G1759" s="2">
        <v>19845</v>
      </c>
      <c r="H1759" s="2">
        <v>24240</v>
      </c>
      <c r="I1759" s="2">
        <v>1</v>
      </c>
    </row>
    <row r="1760" spans="1:9" x14ac:dyDescent="0.25">
      <c r="A1760">
        <v>2019</v>
      </c>
      <c r="B1760" t="s">
        <v>16</v>
      </c>
      <c r="C1760" t="s">
        <v>20</v>
      </c>
      <c r="D1760" t="s">
        <v>21</v>
      </c>
      <c r="E1760" t="s">
        <v>13</v>
      </c>
      <c r="F1760" t="s">
        <v>33</v>
      </c>
      <c r="G1760" s="2">
        <v>34992</v>
      </c>
      <c r="H1760" s="2">
        <v>40659</v>
      </c>
      <c r="I1760" s="2">
        <v>3</v>
      </c>
    </row>
    <row r="1761" spans="1:9" x14ac:dyDescent="0.25">
      <c r="A1761">
        <v>2018</v>
      </c>
      <c r="B1761" t="s">
        <v>46</v>
      </c>
      <c r="C1761" t="s">
        <v>20</v>
      </c>
      <c r="D1761" t="s">
        <v>21</v>
      </c>
      <c r="E1761" t="s">
        <v>26</v>
      </c>
      <c r="F1761" t="s">
        <v>31</v>
      </c>
      <c r="G1761" s="2">
        <v>1823</v>
      </c>
      <c r="H1761" s="2">
        <v>7782</v>
      </c>
      <c r="I1761" s="2">
        <v>4</v>
      </c>
    </row>
    <row r="1762" spans="1:9" x14ac:dyDescent="0.25">
      <c r="A1762">
        <v>2019</v>
      </c>
      <c r="B1762" t="s">
        <v>45</v>
      </c>
      <c r="C1762" t="s">
        <v>20</v>
      </c>
      <c r="D1762" t="s">
        <v>37</v>
      </c>
      <c r="E1762" t="s">
        <v>22</v>
      </c>
      <c r="F1762" t="s">
        <v>23</v>
      </c>
      <c r="G1762" s="2">
        <v>37242</v>
      </c>
      <c r="H1762" s="2">
        <v>47731</v>
      </c>
      <c r="I1762" s="2">
        <v>2</v>
      </c>
    </row>
    <row r="1763" spans="1:9" x14ac:dyDescent="0.25">
      <c r="A1763">
        <v>2018</v>
      </c>
      <c r="B1763" t="s">
        <v>45</v>
      </c>
      <c r="C1763" t="s">
        <v>18</v>
      </c>
      <c r="D1763" t="s">
        <v>25</v>
      </c>
      <c r="E1763" t="s">
        <v>11</v>
      </c>
      <c r="F1763" t="s">
        <v>28</v>
      </c>
      <c r="G1763" s="2">
        <v>3526</v>
      </c>
      <c r="H1763" s="2">
        <v>5563</v>
      </c>
      <c r="I1763" s="2">
        <v>6</v>
      </c>
    </row>
    <row r="1764" spans="1:9" x14ac:dyDescent="0.25">
      <c r="A1764">
        <v>2018</v>
      </c>
      <c r="B1764" t="s">
        <v>52</v>
      </c>
      <c r="C1764" t="s">
        <v>29</v>
      </c>
      <c r="D1764" t="s">
        <v>36</v>
      </c>
      <c r="E1764" t="s">
        <v>11</v>
      </c>
      <c r="F1764" t="s">
        <v>41</v>
      </c>
      <c r="G1764" s="2">
        <v>4458</v>
      </c>
      <c r="H1764" s="2">
        <v>6616</v>
      </c>
      <c r="I1764" s="2">
        <v>6</v>
      </c>
    </row>
    <row r="1765" spans="1:9" x14ac:dyDescent="0.25">
      <c r="A1765">
        <v>2018</v>
      </c>
      <c r="B1765" t="s">
        <v>50</v>
      </c>
      <c r="C1765" t="s">
        <v>18</v>
      </c>
      <c r="D1765" t="s">
        <v>18</v>
      </c>
      <c r="E1765" t="s">
        <v>13</v>
      </c>
      <c r="F1765" t="s">
        <v>33</v>
      </c>
      <c r="G1765" s="2">
        <v>64846</v>
      </c>
      <c r="H1765" s="2">
        <v>84201</v>
      </c>
      <c r="I1765" s="2">
        <v>6</v>
      </c>
    </row>
    <row r="1766" spans="1:9" x14ac:dyDescent="0.25">
      <c r="A1766">
        <v>2018</v>
      </c>
      <c r="B1766" t="s">
        <v>47</v>
      </c>
      <c r="C1766" t="s">
        <v>18</v>
      </c>
      <c r="D1766" t="s">
        <v>18</v>
      </c>
      <c r="E1766" t="s">
        <v>22</v>
      </c>
      <c r="F1766" t="s">
        <v>35</v>
      </c>
      <c r="G1766" s="2">
        <v>5070</v>
      </c>
      <c r="H1766" s="2">
        <v>6043</v>
      </c>
      <c r="I1766" s="2">
        <v>2</v>
      </c>
    </row>
    <row r="1767" spans="1:9" x14ac:dyDescent="0.25">
      <c r="A1767">
        <v>2019</v>
      </c>
      <c r="B1767" t="s">
        <v>44</v>
      </c>
      <c r="C1767" t="s">
        <v>18</v>
      </c>
      <c r="D1767" t="s">
        <v>18</v>
      </c>
      <c r="E1767" t="s">
        <v>13</v>
      </c>
      <c r="F1767" t="s">
        <v>17</v>
      </c>
      <c r="G1767" s="2">
        <v>28458</v>
      </c>
      <c r="H1767" s="2">
        <v>34358</v>
      </c>
      <c r="I1767" s="2">
        <v>4</v>
      </c>
    </row>
    <row r="1768" spans="1:9" x14ac:dyDescent="0.25">
      <c r="A1768">
        <v>2018</v>
      </c>
      <c r="B1768" t="s">
        <v>45</v>
      </c>
      <c r="C1768" t="s">
        <v>18</v>
      </c>
      <c r="D1768" t="s">
        <v>25</v>
      </c>
      <c r="E1768" t="s">
        <v>11</v>
      </c>
      <c r="F1768" t="s">
        <v>59</v>
      </c>
      <c r="G1768" s="2">
        <v>4274</v>
      </c>
      <c r="H1768" s="2">
        <v>7105</v>
      </c>
      <c r="I1768" s="2">
        <v>8</v>
      </c>
    </row>
    <row r="1769" spans="1:9" x14ac:dyDescent="0.25">
      <c r="A1769">
        <v>2018</v>
      </c>
      <c r="B1769" t="s">
        <v>49</v>
      </c>
      <c r="C1769" t="s">
        <v>18</v>
      </c>
      <c r="D1769" t="s">
        <v>18</v>
      </c>
      <c r="E1769" t="s">
        <v>13</v>
      </c>
      <c r="F1769" t="s">
        <v>14</v>
      </c>
      <c r="G1769" s="2">
        <v>139423</v>
      </c>
      <c r="H1769" s="2">
        <v>173343</v>
      </c>
      <c r="I1769" s="2">
        <v>5</v>
      </c>
    </row>
    <row r="1770" spans="1:9" x14ac:dyDescent="0.25">
      <c r="A1770">
        <v>2018</v>
      </c>
      <c r="B1770" t="s">
        <v>53</v>
      </c>
      <c r="C1770" t="s">
        <v>9</v>
      </c>
      <c r="D1770" t="s">
        <v>10</v>
      </c>
      <c r="E1770" t="s">
        <v>11</v>
      </c>
      <c r="F1770" t="s">
        <v>59</v>
      </c>
      <c r="G1770" s="2">
        <v>4772</v>
      </c>
      <c r="H1770" s="2">
        <v>7529</v>
      </c>
      <c r="I1770" s="2">
        <v>8</v>
      </c>
    </row>
    <row r="1771" spans="1:9" x14ac:dyDescent="0.25">
      <c r="A1771">
        <v>2019</v>
      </c>
      <c r="B1771" t="s">
        <v>44</v>
      </c>
      <c r="C1771" t="s">
        <v>18</v>
      </c>
      <c r="D1771" t="s">
        <v>25</v>
      </c>
      <c r="E1771" t="s">
        <v>22</v>
      </c>
      <c r="F1771" t="s">
        <v>32</v>
      </c>
      <c r="G1771" s="2">
        <v>28361</v>
      </c>
      <c r="H1771" s="2">
        <v>35986</v>
      </c>
      <c r="I1771" s="2">
        <v>3</v>
      </c>
    </row>
    <row r="1772" spans="1:9" x14ac:dyDescent="0.25">
      <c r="A1772">
        <v>2019</v>
      </c>
      <c r="B1772" t="s">
        <v>46</v>
      </c>
      <c r="C1772" t="s">
        <v>9</v>
      </c>
      <c r="D1772" t="s">
        <v>12</v>
      </c>
      <c r="E1772" t="s">
        <v>22</v>
      </c>
      <c r="F1772" t="s">
        <v>23</v>
      </c>
      <c r="G1772" s="2">
        <v>69574</v>
      </c>
      <c r="H1772" s="2">
        <v>80918</v>
      </c>
      <c r="I1772" s="2">
        <v>4</v>
      </c>
    </row>
    <row r="1773" spans="1:9" x14ac:dyDescent="0.25">
      <c r="A1773">
        <v>2019</v>
      </c>
      <c r="B1773" t="s">
        <v>48</v>
      </c>
      <c r="C1773" t="s">
        <v>9</v>
      </c>
      <c r="D1773" t="s">
        <v>12</v>
      </c>
      <c r="E1773" t="s">
        <v>13</v>
      </c>
      <c r="F1773" t="s">
        <v>14</v>
      </c>
      <c r="G1773" s="2">
        <v>96331</v>
      </c>
      <c r="H1773" s="2">
        <v>113013</v>
      </c>
      <c r="I1773" s="2">
        <v>5</v>
      </c>
    </row>
    <row r="1774" spans="1:9" x14ac:dyDescent="0.25">
      <c r="A1774">
        <v>2019</v>
      </c>
      <c r="B1774" t="s">
        <v>47</v>
      </c>
      <c r="C1774" t="s">
        <v>18</v>
      </c>
      <c r="D1774" t="s">
        <v>24</v>
      </c>
      <c r="E1774" t="s">
        <v>22</v>
      </c>
      <c r="F1774" t="s">
        <v>38</v>
      </c>
      <c r="G1774" s="2">
        <v>74545</v>
      </c>
      <c r="H1774" s="2">
        <v>98498</v>
      </c>
      <c r="I1774" s="2">
        <v>3</v>
      </c>
    </row>
    <row r="1775" spans="1:9" x14ac:dyDescent="0.25">
      <c r="A1775">
        <v>2018</v>
      </c>
      <c r="B1775" t="s">
        <v>16</v>
      </c>
      <c r="C1775" t="s">
        <v>18</v>
      </c>
      <c r="D1775" t="s">
        <v>25</v>
      </c>
      <c r="E1775" t="s">
        <v>22</v>
      </c>
      <c r="F1775" t="s">
        <v>23</v>
      </c>
      <c r="G1775" s="2">
        <v>38376</v>
      </c>
      <c r="H1775" s="2">
        <v>45197</v>
      </c>
      <c r="I1775" s="2">
        <v>2</v>
      </c>
    </row>
    <row r="1776" spans="1:9" x14ac:dyDescent="0.25">
      <c r="A1776">
        <v>2019</v>
      </c>
      <c r="B1776" t="s">
        <v>49</v>
      </c>
      <c r="C1776" t="s">
        <v>18</v>
      </c>
      <c r="D1776" t="s">
        <v>25</v>
      </c>
      <c r="E1776" t="s">
        <v>13</v>
      </c>
      <c r="F1776" t="s">
        <v>17</v>
      </c>
      <c r="G1776" s="2">
        <v>16224</v>
      </c>
      <c r="H1776" s="2">
        <v>19331</v>
      </c>
      <c r="I1776" s="2">
        <v>2</v>
      </c>
    </row>
    <row r="1777" spans="1:9" x14ac:dyDescent="0.25">
      <c r="A1777">
        <v>2018</v>
      </c>
      <c r="B1777" t="s">
        <v>45</v>
      </c>
      <c r="C1777" t="s">
        <v>18</v>
      </c>
      <c r="D1777" t="s">
        <v>18</v>
      </c>
      <c r="E1777" t="s">
        <v>11</v>
      </c>
      <c r="F1777" t="s">
        <v>41</v>
      </c>
      <c r="G1777" s="2">
        <v>5383</v>
      </c>
      <c r="H1777" s="2">
        <v>9138</v>
      </c>
      <c r="I1777" s="2">
        <v>12</v>
      </c>
    </row>
    <row r="1778" spans="1:9" x14ac:dyDescent="0.25">
      <c r="A1778">
        <v>2019</v>
      </c>
      <c r="B1778" t="s">
        <v>44</v>
      </c>
      <c r="C1778" t="s">
        <v>20</v>
      </c>
      <c r="D1778" t="s">
        <v>37</v>
      </c>
      <c r="E1778" t="s">
        <v>22</v>
      </c>
      <c r="F1778" t="s">
        <v>35</v>
      </c>
      <c r="G1778" s="2">
        <v>4426</v>
      </c>
      <c r="H1778" s="2">
        <v>5641</v>
      </c>
      <c r="I1778" s="2">
        <v>3</v>
      </c>
    </row>
    <row r="1779" spans="1:9" x14ac:dyDescent="0.25">
      <c r="A1779">
        <v>2018</v>
      </c>
      <c r="B1779" t="s">
        <v>45</v>
      </c>
      <c r="C1779" t="s">
        <v>20</v>
      </c>
      <c r="D1779" t="s">
        <v>21</v>
      </c>
      <c r="E1779" t="s">
        <v>22</v>
      </c>
      <c r="F1779" t="s">
        <v>35</v>
      </c>
      <c r="G1779" s="2">
        <v>7813</v>
      </c>
      <c r="H1779" s="2">
        <v>9003</v>
      </c>
      <c r="I1779" s="2">
        <v>3</v>
      </c>
    </row>
    <row r="1780" spans="1:9" x14ac:dyDescent="0.25">
      <c r="A1780">
        <v>2018</v>
      </c>
      <c r="B1780" t="s">
        <v>45</v>
      </c>
      <c r="C1780" t="s">
        <v>9</v>
      </c>
      <c r="D1780" t="s">
        <v>39</v>
      </c>
      <c r="E1780" t="s">
        <v>13</v>
      </c>
      <c r="F1780" t="s">
        <v>14</v>
      </c>
      <c r="G1780" s="2">
        <v>120700</v>
      </c>
      <c r="H1780" s="2">
        <v>159501</v>
      </c>
      <c r="I1780" s="2">
        <v>6</v>
      </c>
    </row>
    <row r="1781" spans="1:9" x14ac:dyDescent="0.25">
      <c r="A1781">
        <v>2019</v>
      </c>
      <c r="B1781" t="s">
        <v>48</v>
      </c>
      <c r="C1781" t="s">
        <v>9</v>
      </c>
      <c r="D1781" t="s">
        <v>39</v>
      </c>
      <c r="E1781" t="s">
        <v>13</v>
      </c>
      <c r="F1781" t="s">
        <v>14</v>
      </c>
      <c r="G1781" s="2">
        <v>81148</v>
      </c>
      <c r="H1781" s="2">
        <v>96011</v>
      </c>
      <c r="I1781" s="2">
        <v>3</v>
      </c>
    </row>
    <row r="1782" spans="1:9" x14ac:dyDescent="0.25">
      <c r="A1782">
        <v>2018</v>
      </c>
      <c r="B1782" t="s">
        <v>51</v>
      </c>
      <c r="C1782" t="s">
        <v>9</v>
      </c>
      <c r="D1782" t="s">
        <v>12</v>
      </c>
      <c r="E1782" t="s">
        <v>22</v>
      </c>
      <c r="F1782" t="s">
        <v>32</v>
      </c>
      <c r="G1782" s="2">
        <v>32388</v>
      </c>
      <c r="H1782" s="2">
        <v>42068</v>
      </c>
      <c r="I1782" s="2">
        <v>4</v>
      </c>
    </row>
    <row r="1783" spans="1:9" x14ac:dyDescent="0.25">
      <c r="A1783">
        <v>2018</v>
      </c>
      <c r="B1783" t="s">
        <v>53</v>
      </c>
      <c r="C1783" t="s">
        <v>29</v>
      </c>
      <c r="D1783" t="s">
        <v>34</v>
      </c>
      <c r="E1783" t="s">
        <v>13</v>
      </c>
      <c r="F1783" t="s">
        <v>33</v>
      </c>
      <c r="G1783" s="2">
        <v>56149</v>
      </c>
      <c r="H1783" s="2">
        <v>74895</v>
      </c>
      <c r="I1783" s="2">
        <v>5</v>
      </c>
    </row>
    <row r="1784" spans="1:9" x14ac:dyDescent="0.25">
      <c r="A1784">
        <v>2018</v>
      </c>
      <c r="B1784" t="s">
        <v>48</v>
      </c>
      <c r="C1784" t="s">
        <v>9</v>
      </c>
      <c r="D1784" t="s">
        <v>10</v>
      </c>
      <c r="E1784" t="s">
        <v>13</v>
      </c>
      <c r="F1784" t="s">
        <v>17</v>
      </c>
      <c r="G1784" s="2">
        <v>24016</v>
      </c>
      <c r="H1784" s="2">
        <v>29148</v>
      </c>
      <c r="I1784" s="2">
        <v>4</v>
      </c>
    </row>
    <row r="1785" spans="1:9" x14ac:dyDescent="0.25">
      <c r="A1785">
        <v>2018</v>
      </c>
      <c r="B1785" t="s">
        <v>53</v>
      </c>
      <c r="C1785" t="s">
        <v>20</v>
      </c>
      <c r="D1785" t="s">
        <v>21</v>
      </c>
      <c r="E1785" t="s">
        <v>11</v>
      </c>
      <c r="F1785" t="s">
        <v>41</v>
      </c>
      <c r="G1785" s="2">
        <v>2708</v>
      </c>
      <c r="H1785" s="2">
        <v>4019</v>
      </c>
      <c r="I1785" s="2">
        <v>6</v>
      </c>
    </row>
    <row r="1786" spans="1:9" x14ac:dyDescent="0.25">
      <c r="A1786">
        <v>2019</v>
      </c>
      <c r="B1786" t="s">
        <v>44</v>
      </c>
      <c r="C1786" t="s">
        <v>29</v>
      </c>
      <c r="D1786" t="s">
        <v>34</v>
      </c>
      <c r="E1786" t="s">
        <v>13</v>
      </c>
      <c r="F1786" t="s">
        <v>19</v>
      </c>
      <c r="G1786" s="2">
        <v>4642</v>
      </c>
      <c r="H1786" s="2">
        <v>5588</v>
      </c>
      <c r="I1786" s="2">
        <v>3</v>
      </c>
    </row>
    <row r="1787" spans="1:9" x14ac:dyDescent="0.25">
      <c r="A1787">
        <v>2019</v>
      </c>
      <c r="B1787" t="s">
        <v>53</v>
      </c>
      <c r="C1787" t="s">
        <v>29</v>
      </c>
      <c r="D1787" t="s">
        <v>36</v>
      </c>
      <c r="E1787" t="s">
        <v>22</v>
      </c>
      <c r="F1787" t="s">
        <v>38</v>
      </c>
      <c r="G1787" s="2">
        <v>80122</v>
      </c>
      <c r="H1787" s="2">
        <v>98625</v>
      </c>
      <c r="I1787" s="2">
        <v>4</v>
      </c>
    </row>
    <row r="1788" spans="1:9" x14ac:dyDescent="0.25">
      <c r="A1788">
        <v>2019</v>
      </c>
      <c r="B1788" t="s">
        <v>44</v>
      </c>
      <c r="C1788" t="s">
        <v>9</v>
      </c>
      <c r="D1788" t="s">
        <v>12</v>
      </c>
      <c r="E1788" t="s">
        <v>13</v>
      </c>
      <c r="F1788" t="s">
        <v>19</v>
      </c>
      <c r="G1788" s="2">
        <v>5069</v>
      </c>
      <c r="H1788" s="2">
        <v>5666</v>
      </c>
      <c r="I1788" s="2">
        <v>5</v>
      </c>
    </row>
    <row r="1789" spans="1:9" x14ac:dyDescent="0.25">
      <c r="A1789">
        <v>2018</v>
      </c>
      <c r="B1789" t="s">
        <v>46</v>
      </c>
      <c r="C1789" t="s">
        <v>20</v>
      </c>
      <c r="D1789" t="s">
        <v>21</v>
      </c>
      <c r="E1789" t="s">
        <v>22</v>
      </c>
      <c r="F1789" t="s">
        <v>23</v>
      </c>
      <c r="G1789" s="2">
        <v>52020</v>
      </c>
      <c r="H1789" s="2">
        <v>63919</v>
      </c>
      <c r="I1789" s="2">
        <v>2</v>
      </c>
    </row>
    <row r="1790" spans="1:9" x14ac:dyDescent="0.25">
      <c r="A1790">
        <v>2019</v>
      </c>
      <c r="B1790" t="s">
        <v>44</v>
      </c>
      <c r="C1790" t="s">
        <v>18</v>
      </c>
      <c r="D1790" t="s">
        <v>18</v>
      </c>
      <c r="E1790" t="s">
        <v>13</v>
      </c>
      <c r="F1790" t="s">
        <v>19</v>
      </c>
      <c r="G1790" s="2">
        <v>5042</v>
      </c>
      <c r="H1790" s="2">
        <v>6969</v>
      </c>
      <c r="I1790" s="2">
        <v>7</v>
      </c>
    </row>
    <row r="1791" spans="1:9" x14ac:dyDescent="0.25">
      <c r="A1791">
        <v>2019</v>
      </c>
      <c r="B1791" t="s">
        <v>50</v>
      </c>
      <c r="C1791" t="s">
        <v>18</v>
      </c>
      <c r="D1791" t="s">
        <v>25</v>
      </c>
      <c r="E1791" t="s">
        <v>22</v>
      </c>
      <c r="F1791" t="s">
        <v>32</v>
      </c>
      <c r="G1791" s="2">
        <v>15983</v>
      </c>
      <c r="H1791" s="2">
        <v>20335</v>
      </c>
      <c r="I1791" s="2">
        <v>2</v>
      </c>
    </row>
    <row r="1792" spans="1:9" x14ac:dyDescent="0.25">
      <c r="A1792">
        <v>2019</v>
      </c>
      <c r="B1792" t="s">
        <v>49</v>
      </c>
      <c r="C1792" t="s">
        <v>20</v>
      </c>
      <c r="D1792" t="s">
        <v>21</v>
      </c>
      <c r="E1792" t="s">
        <v>22</v>
      </c>
      <c r="F1792" t="s">
        <v>35</v>
      </c>
      <c r="G1792" s="2">
        <v>4423</v>
      </c>
      <c r="H1792" s="2">
        <v>5279</v>
      </c>
      <c r="I1792" s="2">
        <v>2</v>
      </c>
    </row>
    <row r="1793" spans="1:9" x14ac:dyDescent="0.25">
      <c r="A1793">
        <v>2019</v>
      </c>
      <c r="B1793" t="s">
        <v>51</v>
      </c>
      <c r="C1793" t="s">
        <v>18</v>
      </c>
      <c r="D1793" t="s">
        <v>18</v>
      </c>
      <c r="E1793" t="s">
        <v>13</v>
      </c>
      <c r="F1793" t="s">
        <v>17</v>
      </c>
      <c r="G1793" s="2">
        <v>57505</v>
      </c>
      <c r="H1793" s="2">
        <v>64103</v>
      </c>
      <c r="I1793" s="2">
        <v>7</v>
      </c>
    </row>
    <row r="1794" spans="1:9" x14ac:dyDescent="0.25">
      <c r="A1794">
        <v>2018</v>
      </c>
      <c r="B1794" t="s">
        <v>47</v>
      </c>
      <c r="C1794" t="s">
        <v>29</v>
      </c>
      <c r="D1794" t="s">
        <v>36</v>
      </c>
      <c r="E1794" t="s">
        <v>22</v>
      </c>
      <c r="F1794" t="s">
        <v>23</v>
      </c>
      <c r="G1794" s="2">
        <v>49483</v>
      </c>
      <c r="H1794" s="2">
        <v>59371</v>
      </c>
      <c r="I1794" s="2">
        <v>2</v>
      </c>
    </row>
    <row r="1795" spans="1:9" x14ac:dyDescent="0.25">
      <c r="A1795">
        <v>2018</v>
      </c>
      <c r="B1795" t="s">
        <v>16</v>
      </c>
      <c r="C1795" t="s">
        <v>18</v>
      </c>
      <c r="D1795" t="s">
        <v>24</v>
      </c>
      <c r="E1795" t="s">
        <v>22</v>
      </c>
      <c r="F1795" t="s">
        <v>32</v>
      </c>
      <c r="G1795" s="2">
        <v>18007</v>
      </c>
      <c r="H1795" s="2">
        <v>21267</v>
      </c>
      <c r="I1795" s="2">
        <v>2</v>
      </c>
    </row>
    <row r="1796" spans="1:9" x14ac:dyDescent="0.25">
      <c r="A1796">
        <v>2018</v>
      </c>
      <c r="B1796" t="s">
        <v>46</v>
      </c>
      <c r="C1796" t="s">
        <v>18</v>
      </c>
      <c r="D1796" t="s">
        <v>25</v>
      </c>
      <c r="E1796" t="s">
        <v>13</v>
      </c>
      <c r="F1796" t="s">
        <v>33</v>
      </c>
      <c r="G1796" s="2">
        <v>77676</v>
      </c>
      <c r="H1796" s="2">
        <v>93006</v>
      </c>
      <c r="I1796" s="2">
        <v>6</v>
      </c>
    </row>
    <row r="1797" spans="1:9" x14ac:dyDescent="0.25">
      <c r="A1797">
        <v>2018</v>
      </c>
      <c r="B1797" t="s">
        <v>47</v>
      </c>
      <c r="C1797" t="s">
        <v>18</v>
      </c>
      <c r="D1797" t="s">
        <v>18</v>
      </c>
      <c r="E1797" t="s">
        <v>13</v>
      </c>
      <c r="F1797" t="s">
        <v>17</v>
      </c>
      <c r="G1797" s="2">
        <v>19277</v>
      </c>
      <c r="H1797" s="2">
        <v>24494</v>
      </c>
      <c r="I1797" s="2">
        <v>4</v>
      </c>
    </row>
    <row r="1798" spans="1:9" x14ac:dyDescent="0.25">
      <c r="A1798">
        <v>2018</v>
      </c>
      <c r="B1798" t="s">
        <v>45</v>
      </c>
      <c r="C1798" t="s">
        <v>9</v>
      </c>
      <c r="D1798" t="s">
        <v>12</v>
      </c>
      <c r="E1798" t="s">
        <v>22</v>
      </c>
      <c r="F1798" t="s">
        <v>35</v>
      </c>
      <c r="G1798" s="2">
        <v>2456</v>
      </c>
      <c r="H1798" s="2">
        <v>2926</v>
      </c>
      <c r="I1798" s="2">
        <v>2</v>
      </c>
    </row>
    <row r="1799" spans="1:9" x14ac:dyDescent="0.25">
      <c r="A1799">
        <v>2018</v>
      </c>
      <c r="B1799" t="s">
        <v>52</v>
      </c>
      <c r="C1799" t="s">
        <v>29</v>
      </c>
      <c r="D1799" t="s">
        <v>36</v>
      </c>
      <c r="E1799" t="s">
        <v>22</v>
      </c>
      <c r="F1799" t="s">
        <v>23</v>
      </c>
      <c r="G1799" s="2">
        <v>81565</v>
      </c>
      <c r="H1799" s="2">
        <v>101248</v>
      </c>
      <c r="I1799" s="2">
        <v>3</v>
      </c>
    </row>
    <row r="1800" spans="1:9" x14ac:dyDescent="0.25">
      <c r="A1800">
        <v>2019</v>
      </c>
      <c r="B1800" t="s">
        <v>50</v>
      </c>
      <c r="C1800" t="s">
        <v>29</v>
      </c>
      <c r="D1800" t="s">
        <v>30</v>
      </c>
      <c r="E1800" t="s">
        <v>11</v>
      </c>
      <c r="F1800" t="s">
        <v>59</v>
      </c>
      <c r="G1800" s="2">
        <v>8461</v>
      </c>
      <c r="H1800" s="2">
        <v>15003</v>
      </c>
      <c r="I1800" s="2">
        <v>16</v>
      </c>
    </row>
    <row r="1801" spans="1:9" x14ac:dyDescent="0.25">
      <c r="A1801">
        <v>2018</v>
      </c>
      <c r="B1801" t="s">
        <v>16</v>
      </c>
      <c r="C1801" t="s">
        <v>9</v>
      </c>
      <c r="D1801" t="s">
        <v>12</v>
      </c>
      <c r="E1801" t="s">
        <v>13</v>
      </c>
      <c r="F1801" t="s">
        <v>19</v>
      </c>
      <c r="G1801" s="2">
        <v>2100</v>
      </c>
      <c r="H1801" s="2">
        <v>2786</v>
      </c>
      <c r="I1801" s="2">
        <v>2</v>
      </c>
    </row>
    <row r="1802" spans="1:9" x14ac:dyDescent="0.25">
      <c r="A1802">
        <v>2018</v>
      </c>
      <c r="B1802" t="s">
        <v>52</v>
      </c>
      <c r="C1802" t="s">
        <v>29</v>
      </c>
      <c r="D1802" t="s">
        <v>30</v>
      </c>
      <c r="E1802" t="s">
        <v>22</v>
      </c>
      <c r="F1802" t="s">
        <v>38</v>
      </c>
      <c r="G1802" s="2">
        <v>36616</v>
      </c>
      <c r="H1802" s="2">
        <v>42815</v>
      </c>
      <c r="I1802" s="2">
        <v>2</v>
      </c>
    </row>
    <row r="1803" spans="1:9" x14ac:dyDescent="0.25">
      <c r="A1803">
        <v>2019</v>
      </c>
      <c r="B1803" t="s">
        <v>52</v>
      </c>
      <c r="C1803" t="s">
        <v>20</v>
      </c>
      <c r="D1803" t="s">
        <v>21</v>
      </c>
      <c r="E1803" t="s">
        <v>22</v>
      </c>
      <c r="F1803" t="s">
        <v>23</v>
      </c>
      <c r="G1803" s="2">
        <v>80572</v>
      </c>
      <c r="H1803" s="2">
        <v>96595</v>
      </c>
      <c r="I1803" s="2">
        <v>4</v>
      </c>
    </row>
    <row r="1804" spans="1:9" x14ac:dyDescent="0.25">
      <c r="A1804">
        <v>2019</v>
      </c>
      <c r="B1804" t="s">
        <v>51</v>
      </c>
      <c r="C1804" t="s">
        <v>29</v>
      </c>
      <c r="D1804" t="s">
        <v>36</v>
      </c>
      <c r="E1804" t="s">
        <v>13</v>
      </c>
      <c r="F1804" t="s">
        <v>17</v>
      </c>
      <c r="G1804" s="2">
        <v>18414</v>
      </c>
      <c r="H1804" s="2">
        <v>21858</v>
      </c>
      <c r="I1804" s="2">
        <v>3</v>
      </c>
    </row>
    <row r="1805" spans="1:9" x14ac:dyDescent="0.25">
      <c r="A1805">
        <v>2019</v>
      </c>
      <c r="B1805" t="s">
        <v>51</v>
      </c>
      <c r="C1805" t="s">
        <v>20</v>
      </c>
      <c r="D1805" t="s">
        <v>21</v>
      </c>
      <c r="E1805" t="s">
        <v>13</v>
      </c>
      <c r="F1805" t="s">
        <v>19</v>
      </c>
      <c r="G1805" s="2">
        <v>4097</v>
      </c>
      <c r="H1805" s="2">
        <v>4719</v>
      </c>
      <c r="I1805" s="2">
        <v>3</v>
      </c>
    </row>
    <row r="1806" spans="1:9" x14ac:dyDescent="0.25">
      <c r="A1806">
        <v>2019</v>
      </c>
      <c r="B1806" t="s">
        <v>43</v>
      </c>
      <c r="C1806" t="s">
        <v>18</v>
      </c>
      <c r="D1806" t="s">
        <v>25</v>
      </c>
      <c r="E1806" t="s">
        <v>22</v>
      </c>
      <c r="F1806" t="s">
        <v>35</v>
      </c>
      <c r="G1806" s="2">
        <v>2782</v>
      </c>
      <c r="H1806" s="2">
        <v>3610</v>
      </c>
      <c r="I1806" s="2">
        <v>2</v>
      </c>
    </row>
    <row r="1807" spans="1:9" x14ac:dyDescent="0.25">
      <c r="A1807">
        <v>2018</v>
      </c>
      <c r="B1807" t="s">
        <v>49</v>
      </c>
      <c r="C1807" t="s">
        <v>29</v>
      </c>
      <c r="D1807" t="s">
        <v>34</v>
      </c>
      <c r="E1807" t="s">
        <v>11</v>
      </c>
      <c r="F1807" t="s">
        <v>59</v>
      </c>
      <c r="G1807" s="2">
        <v>5521</v>
      </c>
      <c r="H1807" s="2">
        <v>8654</v>
      </c>
      <c r="I1807" s="2">
        <v>13</v>
      </c>
    </row>
    <row r="1808" spans="1:9" x14ac:dyDescent="0.25">
      <c r="A1808">
        <v>2019</v>
      </c>
      <c r="B1808" t="s">
        <v>52</v>
      </c>
      <c r="C1808" t="s">
        <v>18</v>
      </c>
      <c r="D1808" t="s">
        <v>18</v>
      </c>
      <c r="E1808" t="s">
        <v>13</v>
      </c>
      <c r="F1808" t="s">
        <v>14</v>
      </c>
      <c r="G1808" s="2">
        <v>144663</v>
      </c>
      <c r="H1808" s="2">
        <v>180152</v>
      </c>
      <c r="I1808" s="2">
        <v>7</v>
      </c>
    </row>
    <row r="1809" spans="1:9" x14ac:dyDescent="0.25">
      <c r="A1809">
        <v>2019</v>
      </c>
      <c r="B1809" t="s">
        <v>16</v>
      </c>
      <c r="C1809" t="s">
        <v>9</v>
      </c>
      <c r="D1809" t="s">
        <v>39</v>
      </c>
      <c r="E1809" t="s">
        <v>11</v>
      </c>
      <c r="F1809" t="s">
        <v>41</v>
      </c>
      <c r="G1809" s="2">
        <v>4430</v>
      </c>
      <c r="H1809" s="2">
        <v>7457</v>
      </c>
      <c r="I1809" s="2">
        <v>10</v>
      </c>
    </row>
    <row r="1810" spans="1:9" x14ac:dyDescent="0.25">
      <c r="A1810">
        <v>2019</v>
      </c>
      <c r="B1810" t="s">
        <v>52</v>
      </c>
      <c r="C1810" t="s">
        <v>29</v>
      </c>
      <c r="D1810" t="s">
        <v>36</v>
      </c>
      <c r="E1810" t="s">
        <v>22</v>
      </c>
      <c r="F1810" t="s">
        <v>23</v>
      </c>
      <c r="G1810" s="2">
        <v>36492</v>
      </c>
      <c r="H1810" s="2">
        <v>44041</v>
      </c>
      <c r="I1810" s="2">
        <v>2</v>
      </c>
    </row>
    <row r="1811" spans="1:9" x14ac:dyDescent="0.25">
      <c r="A1811">
        <v>2018</v>
      </c>
      <c r="B1811" t="s">
        <v>51</v>
      </c>
      <c r="C1811" t="s">
        <v>18</v>
      </c>
      <c r="D1811" t="s">
        <v>18</v>
      </c>
      <c r="E1811" t="s">
        <v>11</v>
      </c>
      <c r="F1811" t="s">
        <v>15</v>
      </c>
      <c r="G1811" s="2">
        <v>3542</v>
      </c>
      <c r="H1811" s="2">
        <v>5614</v>
      </c>
      <c r="I1811" s="2">
        <v>12</v>
      </c>
    </row>
    <row r="1812" spans="1:9" x14ac:dyDescent="0.25">
      <c r="A1812">
        <v>2019</v>
      </c>
      <c r="B1812" t="s">
        <v>50</v>
      </c>
      <c r="C1812" t="s">
        <v>9</v>
      </c>
      <c r="D1812" t="s">
        <v>10</v>
      </c>
      <c r="E1812" t="s">
        <v>13</v>
      </c>
      <c r="F1812" t="s">
        <v>19</v>
      </c>
      <c r="G1812" s="2">
        <v>3521</v>
      </c>
      <c r="H1812" s="2">
        <v>4119</v>
      </c>
      <c r="I1812" s="2">
        <v>3</v>
      </c>
    </row>
    <row r="1813" spans="1:9" x14ac:dyDescent="0.25">
      <c r="A1813">
        <v>2019</v>
      </c>
      <c r="B1813" t="s">
        <v>51</v>
      </c>
      <c r="C1813" t="s">
        <v>18</v>
      </c>
      <c r="D1813" t="s">
        <v>18</v>
      </c>
      <c r="E1813" t="s">
        <v>13</v>
      </c>
      <c r="F1813" t="s">
        <v>14</v>
      </c>
      <c r="G1813" s="2">
        <v>131770</v>
      </c>
      <c r="H1813" s="2">
        <v>157589</v>
      </c>
      <c r="I1813" s="2">
        <v>5</v>
      </c>
    </row>
    <row r="1814" spans="1:9" x14ac:dyDescent="0.25">
      <c r="A1814">
        <v>2018</v>
      </c>
      <c r="B1814" t="s">
        <v>16</v>
      </c>
      <c r="C1814" t="s">
        <v>9</v>
      </c>
      <c r="D1814" t="s">
        <v>10</v>
      </c>
      <c r="E1814" t="s">
        <v>13</v>
      </c>
      <c r="F1814" t="s">
        <v>17</v>
      </c>
      <c r="G1814" s="2">
        <v>17963</v>
      </c>
      <c r="H1814" s="2">
        <v>21343</v>
      </c>
      <c r="I1814" s="2">
        <v>3</v>
      </c>
    </row>
    <row r="1815" spans="1:9" x14ac:dyDescent="0.25">
      <c r="A1815">
        <v>2018</v>
      </c>
      <c r="B1815" t="s">
        <v>44</v>
      </c>
      <c r="C1815" t="s">
        <v>18</v>
      </c>
      <c r="D1815" t="s">
        <v>25</v>
      </c>
      <c r="E1815" t="s">
        <v>13</v>
      </c>
      <c r="F1815" t="s">
        <v>14</v>
      </c>
      <c r="G1815" s="2">
        <v>52220</v>
      </c>
      <c r="H1815" s="2">
        <v>72370</v>
      </c>
      <c r="I1815" s="2">
        <v>3</v>
      </c>
    </row>
    <row r="1816" spans="1:9" x14ac:dyDescent="0.25">
      <c r="A1816">
        <v>2018</v>
      </c>
      <c r="B1816" t="s">
        <v>43</v>
      </c>
      <c r="C1816" t="s">
        <v>18</v>
      </c>
      <c r="D1816" t="s">
        <v>18</v>
      </c>
      <c r="E1816" t="s">
        <v>13</v>
      </c>
      <c r="F1816" t="s">
        <v>19</v>
      </c>
      <c r="G1816" s="2">
        <v>3212</v>
      </c>
      <c r="H1816" s="2">
        <v>4203</v>
      </c>
      <c r="I1816" s="2">
        <v>3</v>
      </c>
    </row>
    <row r="1817" spans="1:9" x14ac:dyDescent="0.25">
      <c r="A1817">
        <v>2019</v>
      </c>
      <c r="B1817" t="s">
        <v>53</v>
      </c>
      <c r="C1817" t="s">
        <v>9</v>
      </c>
      <c r="D1817" t="s">
        <v>39</v>
      </c>
      <c r="E1817" t="s">
        <v>26</v>
      </c>
      <c r="F1817" t="s">
        <v>40</v>
      </c>
      <c r="G1817" s="2">
        <v>396</v>
      </c>
      <c r="H1817" s="2">
        <v>2491</v>
      </c>
      <c r="I1817" s="2">
        <v>3</v>
      </c>
    </row>
    <row r="1818" spans="1:9" x14ac:dyDescent="0.25">
      <c r="A1818">
        <v>2019</v>
      </c>
      <c r="B1818" t="s">
        <v>52</v>
      </c>
      <c r="C1818" t="s">
        <v>29</v>
      </c>
      <c r="D1818" t="s">
        <v>34</v>
      </c>
      <c r="E1818" t="s">
        <v>22</v>
      </c>
      <c r="F1818" t="s">
        <v>23</v>
      </c>
      <c r="G1818" s="2">
        <v>54380</v>
      </c>
      <c r="H1818" s="2">
        <v>68745</v>
      </c>
      <c r="I1818" s="2">
        <v>4</v>
      </c>
    </row>
    <row r="1819" spans="1:9" x14ac:dyDescent="0.25">
      <c r="A1819">
        <v>2018</v>
      </c>
      <c r="B1819" t="s">
        <v>53</v>
      </c>
      <c r="C1819" t="s">
        <v>18</v>
      </c>
      <c r="D1819" t="s">
        <v>18</v>
      </c>
      <c r="E1819" t="s">
        <v>13</v>
      </c>
      <c r="F1819" t="s">
        <v>33</v>
      </c>
      <c r="G1819" s="2">
        <v>77125</v>
      </c>
      <c r="H1819" s="2">
        <v>96688</v>
      </c>
      <c r="I1819" s="2">
        <v>7</v>
      </c>
    </row>
    <row r="1820" spans="1:9" x14ac:dyDescent="0.25">
      <c r="A1820">
        <v>2018</v>
      </c>
      <c r="B1820" t="s">
        <v>51</v>
      </c>
      <c r="C1820" t="s">
        <v>9</v>
      </c>
      <c r="D1820" t="s">
        <v>12</v>
      </c>
      <c r="E1820" t="s">
        <v>26</v>
      </c>
      <c r="F1820" t="s">
        <v>31</v>
      </c>
      <c r="G1820" s="2">
        <v>1928</v>
      </c>
      <c r="H1820" s="2">
        <v>14520</v>
      </c>
      <c r="I1820" s="2">
        <v>5</v>
      </c>
    </row>
    <row r="1821" spans="1:9" x14ac:dyDescent="0.25">
      <c r="A1821">
        <v>2018</v>
      </c>
      <c r="B1821" t="s">
        <v>50</v>
      </c>
      <c r="C1821" t="s">
        <v>20</v>
      </c>
      <c r="D1821" t="s">
        <v>21</v>
      </c>
      <c r="E1821" t="s">
        <v>13</v>
      </c>
      <c r="F1821" t="s">
        <v>14</v>
      </c>
      <c r="G1821" s="2">
        <v>67329</v>
      </c>
      <c r="H1821" s="2">
        <v>90890</v>
      </c>
      <c r="I1821" s="2">
        <v>3</v>
      </c>
    </row>
    <row r="1822" spans="1:9" x14ac:dyDescent="0.25">
      <c r="A1822">
        <v>2018</v>
      </c>
      <c r="B1822" t="s">
        <v>46</v>
      </c>
      <c r="C1822" t="s">
        <v>29</v>
      </c>
      <c r="D1822" t="s">
        <v>34</v>
      </c>
      <c r="E1822" t="s">
        <v>11</v>
      </c>
      <c r="F1822" t="s">
        <v>41</v>
      </c>
      <c r="G1822" s="2">
        <v>2468</v>
      </c>
      <c r="H1822" s="2">
        <v>4457</v>
      </c>
      <c r="I1822" s="2">
        <v>9</v>
      </c>
    </row>
    <row r="1823" spans="1:9" x14ac:dyDescent="0.25">
      <c r="A1823">
        <v>2018</v>
      </c>
      <c r="B1823" t="s">
        <v>53</v>
      </c>
      <c r="C1823" t="s">
        <v>29</v>
      </c>
      <c r="D1823" t="s">
        <v>34</v>
      </c>
      <c r="E1823" t="s">
        <v>13</v>
      </c>
      <c r="F1823" t="s">
        <v>19</v>
      </c>
      <c r="G1823" s="2">
        <v>2328</v>
      </c>
      <c r="H1823" s="2">
        <v>3024</v>
      </c>
      <c r="I1823" s="2">
        <v>3</v>
      </c>
    </row>
    <row r="1824" spans="1:9" x14ac:dyDescent="0.25">
      <c r="A1824">
        <v>2018</v>
      </c>
      <c r="B1824" t="s">
        <v>53</v>
      </c>
      <c r="C1824" t="s">
        <v>20</v>
      </c>
      <c r="D1824" t="s">
        <v>21</v>
      </c>
      <c r="E1824" t="s">
        <v>26</v>
      </c>
      <c r="F1824" t="s">
        <v>40</v>
      </c>
      <c r="G1824" s="2">
        <v>692</v>
      </c>
      <c r="H1824" s="2">
        <v>3004</v>
      </c>
      <c r="I1824" s="2">
        <v>5</v>
      </c>
    </row>
    <row r="1825" spans="1:9" x14ac:dyDescent="0.25">
      <c r="A1825">
        <v>2018</v>
      </c>
      <c r="B1825" t="s">
        <v>45</v>
      </c>
      <c r="C1825" t="s">
        <v>18</v>
      </c>
      <c r="D1825" t="s">
        <v>24</v>
      </c>
      <c r="E1825" t="s">
        <v>22</v>
      </c>
      <c r="F1825" t="s">
        <v>23</v>
      </c>
      <c r="G1825" s="2">
        <v>51437</v>
      </c>
      <c r="H1825" s="2">
        <v>62224</v>
      </c>
      <c r="I1825" s="2">
        <v>2</v>
      </c>
    </row>
    <row r="1826" spans="1:9" x14ac:dyDescent="0.25">
      <c r="A1826">
        <v>2018</v>
      </c>
      <c r="B1826" t="s">
        <v>46</v>
      </c>
      <c r="C1826" t="s">
        <v>9</v>
      </c>
      <c r="D1826" t="s">
        <v>10</v>
      </c>
      <c r="E1826" t="s">
        <v>13</v>
      </c>
      <c r="F1826" t="s">
        <v>17</v>
      </c>
      <c r="G1826" s="2">
        <v>4455</v>
      </c>
      <c r="H1826" s="2">
        <v>6062</v>
      </c>
      <c r="I1826" s="2">
        <v>1</v>
      </c>
    </row>
    <row r="1827" spans="1:9" x14ac:dyDescent="0.25">
      <c r="A1827">
        <v>2018</v>
      </c>
      <c r="B1827" t="s">
        <v>52</v>
      </c>
      <c r="C1827" t="s">
        <v>9</v>
      </c>
      <c r="D1827" t="s">
        <v>39</v>
      </c>
      <c r="E1827" t="s">
        <v>13</v>
      </c>
      <c r="F1827" t="s">
        <v>14</v>
      </c>
      <c r="G1827" s="2">
        <v>22411</v>
      </c>
      <c r="H1827" s="2">
        <v>27059</v>
      </c>
      <c r="I1827" s="2">
        <v>1</v>
      </c>
    </row>
    <row r="1828" spans="1:9" x14ac:dyDescent="0.25">
      <c r="A1828">
        <v>2019</v>
      </c>
      <c r="B1828" t="s">
        <v>47</v>
      </c>
      <c r="C1828" t="s">
        <v>9</v>
      </c>
      <c r="D1828" t="s">
        <v>12</v>
      </c>
      <c r="E1828" t="s">
        <v>13</v>
      </c>
      <c r="F1828" t="s">
        <v>19</v>
      </c>
      <c r="G1828" s="2">
        <v>2446</v>
      </c>
      <c r="H1828" s="2">
        <v>2943</v>
      </c>
      <c r="I1828" s="2">
        <v>3</v>
      </c>
    </row>
    <row r="1829" spans="1:9" x14ac:dyDescent="0.25">
      <c r="A1829">
        <v>2019</v>
      </c>
      <c r="B1829" t="s">
        <v>46</v>
      </c>
      <c r="C1829" t="s">
        <v>20</v>
      </c>
      <c r="D1829" t="s">
        <v>37</v>
      </c>
      <c r="E1829" t="s">
        <v>22</v>
      </c>
      <c r="F1829" t="s">
        <v>38</v>
      </c>
      <c r="G1829" s="2">
        <v>87963</v>
      </c>
      <c r="H1829" s="2">
        <v>100620</v>
      </c>
      <c r="I1829" s="2">
        <v>4</v>
      </c>
    </row>
    <row r="1830" spans="1:9" x14ac:dyDescent="0.25">
      <c r="A1830">
        <v>2018</v>
      </c>
      <c r="B1830" t="s">
        <v>44</v>
      </c>
      <c r="C1830" t="s">
        <v>18</v>
      </c>
      <c r="D1830" t="s">
        <v>25</v>
      </c>
      <c r="E1830" t="s">
        <v>26</v>
      </c>
      <c r="F1830" t="s">
        <v>40</v>
      </c>
      <c r="G1830" s="2">
        <v>319</v>
      </c>
      <c r="H1830" s="2">
        <v>3090</v>
      </c>
      <c r="I1830" s="2">
        <v>3</v>
      </c>
    </row>
    <row r="1831" spans="1:9" x14ac:dyDescent="0.25">
      <c r="A1831">
        <v>2018</v>
      </c>
      <c r="B1831" t="s">
        <v>16</v>
      </c>
      <c r="C1831" t="s">
        <v>18</v>
      </c>
      <c r="D1831" t="s">
        <v>25</v>
      </c>
      <c r="E1831" t="s">
        <v>13</v>
      </c>
      <c r="F1831" t="s">
        <v>14</v>
      </c>
      <c r="G1831" s="2">
        <v>229006</v>
      </c>
      <c r="H1831" s="2">
        <v>258743</v>
      </c>
      <c r="I1831" s="2">
        <v>7</v>
      </c>
    </row>
    <row r="1832" spans="1:9" x14ac:dyDescent="0.25">
      <c r="A1832">
        <v>2018</v>
      </c>
      <c r="B1832" t="s">
        <v>48</v>
      </c>
      <c r="C1832" t="s">
        <v>18</v>
      </c>
      <c r="D1832" t="s">
        <v>18</v>
      </c>
      <c r="E1832" t="s">
        <v>13</v>
      </c>
      <c r="F1832" t="s">
        <v>14</v>
      </c>
      <c r="G1832" s="2">
        <v>106608</v>
      </c>
      <c r="H1832" s="2">
        <v>127115</v>
      </c>
      <c r="I1832" s="2">
        <v>5</v>
      </c>
    </row>
    <row r="1833" spans="1:9" x14ac:dyDescent="0.25">
      <c r="A1833">
        <v>2018</v>
      </c>
      <c r="B1833" t="s">
        <v>51</v>
      </c>
      <c r="C1833" t="s">
        <v>29</v>
      </c>
      <c r="D1833" t="s">
        <v>30</v>
      </c>
      <c r="E1833" t="s">
        <v>13</v>
      </c>
      <c r="F1833" t="s">
        <v>19</v>
      </c>
      <c r="G1833" s="2">
        <v>2371</v>
      </c>
      <c r="H1833" s="2">
        <v>2902</v>
      </c>
      <c r="I1833" s="2">
        <v>3</v>
      </c>
    </row>
    <row r="1834" spans="1:9" x14ac:dyDescent="0.25">
      <c r="A1834">
        <v>2019</v>
      </c>
      <c r="B1834" t="s">
        <v>16</v>
      </c>
      <c r="C1834" t="s">
        <v>18</v>
      </c>
      <c r="D1834" t="s">
        <v>24</v>
      </c>
      <c r="E1834" t="s">
        <v>13</v>
      </c>
      <c r="F1834" t="s">
        <v>19</v>
      </c>
      <c r="G1834" s="2">
        <v>5995</v>
      </c>
      <c r="H1834" s="2">
        <v>8171</v>
      </c>
      <c r="I1834" s="2">
        <v>5</v>
      </c>
    </row>
    <row r="1835" spans="1:9" x14ac:dyDescent="0.25">
      <c r="A1835">
        <v>2019</v>
      </c>
      <c r="B1835" t="s">
        <v>48</v>
      </c>
      <c r="C1835" t="s">
        <v>20</v>
      </c>
      <c r="D1835" t="s">
        <v>37</v>
      </c>
      <c r="E1835" t="s">
        <v>13</v>
      </c>
      <c r="F1835" t="s">
        <v>17</v>
      </c>
      <c r="G1835" s="2">
        <v>18641</v>
      </c>
      <c r="H1835" s="2">
        <v>22633</v>
      </c>
      <c r="I1835" s="2">
        <v>3</v>
      </c>
    </row>
    <row r="1836" spans="1:9" x14ac:dyDescent="0.25">
      <c r="A1836">
        <v>2019</v>
      </c>
      <c r="B1836" t="s">
        <v>45</v>
      </c>
      <c r="C1836" t="s">
        <v>9</v>
      </c>
      <c r="D1836" t="s">
        <v>10</v>
      </c>
      <c r="E1836" t="s">
        <v>26</v>
      </c>
      <c r="F1836" t="s">
        <v>31</v>
      </c>
      <c r="G1836" s="2">
        <v>2919</v>
      </c>
      <c r="H1836" s="2">
        <v>15827</v>
      </c>
      <c r="I1836" s="2">
        <v>4</v>
      </c>
    </row>
    <row r="1837" spans="1:9" x14ac:dyDescent="0.25">
      <c r="A1837">
        <v>2019</v>
      </c>
      <c r="B1837" t="s">
        <v>52</v>
      </c>
      <c r="C1837" t="s">
        <v>29</v>
      </c>
      <c r="D1837" t="s">
        <v>36</v>
      </c>
      <c r="E1837" t="s">
        <v>11</v>
      </c>
      <c r="F1837" t="s">
        <v>28</v>
      </c>
      <c r="G1837" s="2">
        <v>2417</v>
      </c>
      <c r="H1837" s="2">
        <v>4287</v>
      </c>
      <c r="I1837" s="2">
        <v>6</v>
      </c>
    </row>
    <row r="1838" spans="1:9" x14ac:dyDescent="0.25">
      <c r="A1838">
        <v>2019</v>
      </c>
      <c r="B1838" t="s">
        <v>49</v>
      </c>
      <c r="C1838" t="s">
        <v>20</v>
      </c>
      <c r="D1838" t="s">
        <v>21</v>
      </c>
      <c r="E1838" t="s">
        <v>13</v>
      </c>
      <c r="F1838" t="s">
        <v>14</v>
      </c>
      <c r="G1838" s="2">
        <v>84177</v>
      </c>
      <c r="H1838" s="2">
        <v>99802</v>
      </c>
      <c r="I1838" s="2">
        <v>4</v>
      </c>
    </row>
    <row r="1839" spans="1:9" x14ac:dyDescent="0.25">
      <c r="A1839">
        <v>2018</v>
      </c>
      <c r="B1839" t="s">
        <v>49</v>
      </c>
      <c r="C1839" t="s">
        <v>9</v>
      </c>
      <c r="D1839" t="s">
        <v>39</v>
      </c>
      <c r="E1839" t="s">
        <v>26</v>
      </c>
      <c r="F1839" t="s">
        <v>27</v>
      </c>
      <c r="G1839" s="2">
        <v>5854</v>
      </c>
      <c r="H1839" s="2">
        <v>45268</v>
      </c>
      <c r="I1839" s="2">
        <v>4</v>
      </c>
    </row>
    <row r="1840" spans="1:9" x14ac:dyDescent="0.25">
      <c r="A1840">
        <v>2019</v>
      </c>
      <c r="B1840" t="s">
        <v>50</v>
      </c>
      <c r="C1840" t="s">
        <v>18</v>
      </c>
      <c r="D1840" t="s">
        <v>18</v>
      </c>
      <c r="E1840" t="s">
        <v>13</v>
      </c>
      <c r="F1840" t="s">
        <v>14</v>
      </c>
      <c r="G1840" s="2">
        <v>70326</v>
      </c>
      <c r="H1840" s="2">
        <v>89254</v>
      </c>
      <c r="I1840" s="2">
        <v>3</v>
      </c>
    </row>
    <row r="1841" spans="1:9" x14ac:dyDescent="0.25">
      <c r="A1841">
        <v>2019</v>
      </c>
      <c r="B1841" t="s">
        <v>46</v>
      </c>
      <c r="C1841" t="s">
        <v>18</v>
      </c>
      <c r="D1841" t="s">
        <v>25</v>
      </c>
      <c r="E1841" t="s">
        <v>11</v>
      </c>
      <c r="F1841" t="s">
        <v>28</v>
      </c>
      <c r="G1841" s="2">
        <v>3837</v>
      </c>
      <c r="H1841" s="2">
        <v>5502</v>
      </c>
      <c r="I1841" s="2">
        <v>6</v>
      </c>
    </row>
    <row r="1842" spans="1:9" x14ac:dyDescent="0.25">
      <c r="A1842">
        <v>2018</v>
      </c>
      <c r="B1842" t="s">
        <v>48</v>
      </c>
      <c r="C1842" t="s">
        <v>20</v>
      </c>
      <c r="D1842" t="s">
        <v>21</v>
      </c>
      <c r="E1842" t="s">
        <v>13</v>
      </c>
      <c r="F1842" t="s">
        <v>14</v>
      </c>
      <c r="G1842" s="2">
        <v>32174</v>
      </c>
      <c r="H1842" s="2">
        <v>38272</v>
      </c>
      <c r="I1842" s="2">
        <v>2</v>
      </c>
    </row>
    <row r="1843" spans="1:9" x14ac:dyDescent="0.25">
      <c r="A1843">
        <v>2018</v>
      </c>
      <c r="B1843" t="s">
        <v>52</v>
      </c>
      <c r="C1843" t="s">
        <v>18</v>
      </c>
      <c r="D1843" t="s">
        <v>18</v>
      </c>
      <c r="E1843" t="s">
        <v>13</v>
      </c>
      <c r="F1843" t="s">
        <v>14</v>
      </c>
      <c r="G1843" s="2">
        <v>168401</v>
      </c>
      <c r="H1843" s="2">
        <v>193870</v>
      </c>
      <c r="I1843" s="2">
        <v>6</v>
      </c>
    </row>
    <row r="1844" spans="1:9" x14ac:dyDescent="0.25">
      <c r="A1844">
        <v>2018</v>
      </c>
      <c r="B1844" t="s">
        <v>53</v>
      </c>
      <c r="C1844" t="s">
        <v>18</v>
      </c>
      <c r="D1844" t="s">
        <v>24</v>
      </c>
      <c r="E1844" t="s">
        <v>26</v>
      </c>
      <c r="F1844" t="s">
        <v>31</v>
      </c>
      <c r="G1844" s="2">
        <v>3303</v>
      </c>
      <c r="H1844" s="2">
        <v>16647</v>
      </c>
      <c r="I1844" s="2">
        <v>5</v>
      </c>
    </row>
    <row r="1845" spans="1:9" x14ac:dyDescent="0.25">
      <c r="A1845">
        <v>2019</v>
      </c>
      <c r="B1845" t="s">
        <v>45</v>
      </c>
      <c r="C1845" t="s">
        <v>29</v>
      </c>
      <c r="D1845" t="s">
        <v>36</v>
      </c>
      <c r="E1845" t="s">
        <v>22</v>
      </c>
      <c r="F1845" t="s">
        <v>23</v>
      </c>
      <c r="G1845" s="2">
        <v>50774</v>
      </c>
      <c r="H1845" s="2">
        <v>60966</v>
      </c>
      <c r="I1845" s="2">
        <v>3</v>
      </c>
    </row>
    <row r="1846" spans="1:9" x14ac:dyDescent="0.25">
      <c r="A1846">
        <v>2018</v>
      </c>
      <c r="B1846" t="s">
        <v>43</v>
      </c>
      <c r="C1846" t="s">
        <v>18</v>
      </c>
      <c r="D1846" t="s">
        <v>25</v>
      </c>
      <c r="E1846" t="s">
        <v>13</v>
      </c>
      <c r="F1846" t="s">
        <v>17</v>
      </c>
      <c r="G1846" s="2">
        <v>23738</v>
      </c>
      <c r="H1846" s="2">
        <v>26501</v>
      </c>
      <c r="I1846" s="2">
        <v>3</v>
      </c>
    </row>
    <row r="1847" spans="1:9" x14ac:dyDescent="0.25">
      <c r="A1847">
        <v>2019</v>
      </c>
      <c r="B1847" t="s">
        <v>16</v>
      </c>
      <c r="C1847" t="s">
        <v>29</v>
      </c>
      <c r="D1847" t="s">
        <v>36</v>
      </c>
      <c r="E1847" t="s">
        <v>13</v>
      </c>
      <c r="F1847" t="s">
        <v>17</v>
      </c>
      <c r="G1847" s="2">
        <v>28670</v>
      </c>
      <c r="H1847" s="2">
        <v>31949</v>
      </c>
      <c r="I1847" s="2">
        <v>3</v>
      </c>
    </row>
    <row r="1848" spans="1:9" x14ac:dyDescent="0.25">
      <c r="A1848">
        <v>2019</v>
      </c>
      <c r="B1848" t="s">
        <v>44</v>
      </c>
      <c r="C1848" t="s">
        <v>20</v>
      </c>
      <c r="D1848" t="s">
        <v>21</v>
      </c>
      <c r="E1848" t="s">
        <v>13</v>
      </c>
      <c r="F1848" t="s">
        <v>14</v>
      </c>
      <c r="G1848" s="2">
        <v>168181</v>
      </c>
      <c r="H1848" s="2">
        <v>192605</v>
      </c>
      <c r="I1848" s="2">
        <v>7</v>
      </c>
    </row>
    <row r="1849" spans="1:9" x14ac:dyDescent="0.25">
      <c r="A1849">
        <v>2019</v>
      </c>
      <c r="B1849" t="s">
        <v>47</v>
      </c>
      <c r="C1849" t="s">
        <v>20</v>
      </c>
      <c r="D1849" t="s">
        <v>21</v>
      </c>
      <c r="E1849" t="s">
        <v>13</v>
      </c>
      <c r="F1849" t="s">
        <v>14</v>
      </c>
      <c r="G1849" s="2">
        <v>100222</v>
      </c>
      <c r="H1849" s="2">
        <v>134135</v>
      </c>
      <c r="I1849" s="2">
        <v>4</v>
      </c>
    </row>
    <row r="1850" spans="1:9" x14ac:dyDescent="0.25">
      <c r="A1850">
        <v>2018</v>
      </c>
      <c r="B1850" t="s">
        <v>50</v>
      </c>
      <c r="C1850" t="s">
        <v>20</v>
      </c>
      <c r="D1850" t="s">
        <v>21</v>
      </c>
      <c r="E1850" t="s">
        <v>22</v>
      </c>
      <c r="F1850" t="s">
        <v>32</v>
      </c>
      <c r="G1850" s="2">
        <v>8081</v>
      </c>
      <c r="H1850" s="2">
        <v>9884</v>
      </c>
      <c r="I1850" s="2">
        <v>1</v>
      </c>
    </row>
    <row r="1851" spans="1:9" x14ac:dyDescent="0.25">
      <c r="A1851">
        <v>2018</v>
      </c>
      <c r="B1851" t="s">
        <v>53</v>
      </c>
      <c r="C1851" t="s">
        <v>29</v>
      </c>
      <c r="D1851" t="s">
        <v>30</v>
      </c>
      <c r="E1851" t="s">
        <v>13</v>
      </c>
      <c r="F1851" t="s">
        <v>14</v>
      </c>
      <c r="G1851" s="2">
        <v>39730</v>
      </c>
      <c r="H1851" s="2">
        <v>50973</v>
      </c>
      <c r="I1851" s="2">
        <v>2</v>
      </c>
    </row>
    <row r="1852" spans="1:9" x14ac:dyDescent="0.25">
      <c r="A1852">
        <v>2019</v>
      </c>
      <c r="B1852" t="s">
        <v>16</v>
      </c>
      <c r="C1852" t="s">
        <v>29</v>
      </c>
      <c r="D1852" t="s">
        <v>36</v>
      </c>
      <c r="E1852" t="s">
        <v>13</v>
      </c>
      <c r="F1852" t="s">
        <v>33</v>
      </c>
      <c r="G1852" s="2">
        <v>33020</v>
      </c>
      <c r="H1852" s="2">
        <v>43749</v>
      </c>
      <c r="I1852" s="2">
        <v>3</v>
      </c>
    </row>
    <row r="1853" spans="1:9" x14ac:dyDescent="0.25">
      <c r="A1853">
        <v>2019</v>
      </c>
      <c r="B1853" t="s">
        <v>50</v>
      </c>
      <c r="C1853" t="s">
        <v>9</v>
      </c>
      <c r="D1853" t="s">
        <v>12</v>
      </c>
      <c r="E1853" t="s">
        <v>22</v>
      </c>
      <c r="F1853" t="s">
        <v>38</v>
      </c>
      <c r="G1853" s="2">
        <v>23417</v>
      </c>
      <c r="H1853" s="2">
        <v>28598</v>
      </c>
      <c r="I1853" s="2">
        <v>1</v>
      </c>
    </row>
    <row r="1854" spans="1:9" x14ac:dyDescent="0.25">
      <c r="A1854">
        <v>2019</v>
      </c>
      <c r="B1854" t="s">
        <v>47</v>
      </c>
      <c r="C1854" t="s">
        <v>9</v>
      </c>
      <c r="D1854" t="s">
        <v>39</v>
      </c>
      <c r="E1854" t="s">
        <v>13</v>
      </c>
      <c r="F1854" t="s">
        <v>33</v>
      </c>
      <c r="G1854" s="2">
        <v>30485</v>
      </c>
      <c r="H1854" s="2">
        <v>40823</v>
      </c>
      <c r="I1854" s="2">
        <v>3</v>
      </c>
    </row>
    <row r="1855" spans="1:9" x14ac:dyDescent="0.25">
      <c r="A1855">
        <v>2019</v>
      </c>
      <c r="B1855" t="s">
        <v>48</v>
      </c>
      <c r="C1855" t="s">
        <v>18</v>
      </c>
      <c r="D1855" t="s">
        <v>24</v>
      </c>
      <c r="E1855" t="s">
        <v>13</v>
      </c>
      <c r="F1855" t="s">
        <v>17</v>
      </c>
      <c r="G1855" s="2">
        <v>29670</v>
      </c>
      <c r="H1855" s="2">
        <v>36000</v>
      </c>
      <c r="I1855" s="2">
        <v>3</v>
      </c>
    </row>
    <row r="1856" spans="1:9" x14ac:dyDescent="0.25">
      <c r="A1856">
        <v>2019</v>
      </c>
      <c r="B1856" t="s">
        <v>49</v>
      </c>
      <c r="C1856" t="s">
        <v>20</v>
      </c>
      <c r="D1856" t="s">
        <v>21</v>
      </c>
      <c r="E1856" t="s">
        <v>22</v>
      </c>
      <c r="F1856" t="s">
        <v>35</v>
      </c>
      <c r="G1856" s="2">
        <v>3966</v>
      </c>
      <c r="H1856" s="2">
        <v>4744</v>
      </c>
      <c r="I1856" s="2">
        <v>2</v>
      </c>
    </row>
    <row r="1857" spans="1:9" x14ac:dyDescent="0.25">
      <c r="A1857">
        <v>2018</v>
      </c>
      <c r="B1857" t="s">
        <v>48</v>
      </c>
      <c r="C1857" t="s">
        <v>9</v>
      </c>
      <c r="D1857" t="s">
        <v>39</v>
      </c>
      <c r="E1857" t="s">
        <v>22</v>
      </c>
      <c r="F1857" t="s">
        <v>35</v>
      </c>
      <c r="G1857" s="2">
        <v>3481</v>
      </c>
      <c r="H1857" s="2">
        <v>4247</v>
      </c>
      <c r="I1857" s="2">
        <v>3</v>
      </c>
    </row>
    <row r="1858" spans="1:9" x14ac:dyDescent="0.25">
      <c r="A1858">
        <v>2018</v>
      </c>
      <c r="B1858" t="s">
        <v>46</v>
      </c>
      <c r="C1858" t="s">
        <v>18</v>
      </c>
      <c r="D1858" t="s">
        <v>25</v>
      </c>
      <c r="E1858" t="s">
        <v>22</v>
      </c>
      <c r="F1858" t="s">
        <v>32</v>
      </c>
      <c r="G1858" s="2">
        <v>21947</v>
      </c>
      <c r="H1858" s="2">
        <v>25397</v>
      </c>
      <c r="I1858" s="2">
        <v>3</v>
      </c>
    </row>
    <row r="1859" spans="1:9" x14ac:dyDescent="0.25">
      <c r="A1859">
        <v>2018</v>
      </c>
      <c r="B1859" t="s">
        <v>52</v>
      </c>
      <c r="C1859" t="s">
        <v>18</v>
      </c>
      <c r="D1859" t="s">
        <v>24</v>
      </c>
      <c r="E1859" t="s">
        <v>26</v>
      </c>
      <c r="F1859" t="s">
        <v>40</v>
      </c>
      <c r="G1859" s="2">
        <v>808</v>
      </c>
      <c r="H1859" s="2">
        <v>4216</v>
      </c>
      <c r="I1859" s="2">
        <v>7</v>
      </c>
    </row>
    <row r="1860" spans="1:9" x14ac:dyDescent="0.25">
      <c r="A1860">
        <v>2018</v>
      </c>
      <c r="B1860" t="s">
        <v>51</v>
      </c>
      <c r="C1860" t="s">
        <v>20</v>
      </c>
      <c r="D1860" t="s">
        <v>37</v>
      </c>
      <c r="E1860" t="s">
        <v>13</v>
      </c>
      <c r="F1860" t="s">
        <v>14</v>
      </c>
      <c r="G1860" s="2">
        <v>73975</v>
      </c>
      <c r="H1860" s="2">
        <v>95785</v>
      </c>
      <c r="I1860" s="2">
        <v>4</v>
      </c>
    </row>
    <row r="1861" spans="1:9" x14ac:dyDescent="0.25">
      <c r="A1861">
        <v>2019</v>
      </c>
      <c r="B1861" t="s">
        <v>53</v>
      </c>
      <c r="C1861" t="s">
        <v>29</v>
      </c>
      <c r="D1861" t="s">
        <v>30</v>
      </c>
      <c r="E1861" t="s">
        <v>13</v>
      </c>
      <c r="F1861" t="s">
        <v>14</v>
      </c>
      <c r="G1861" s="2">
        <v>80772</v>
      </c>
      <c r="H1861" s="2">
        <v>96735</v>
      </c>
      <c r="I1861" s="2">
        <v>4</v>
      </c>
    </row>
    <row r="1862" spans="1:9" x14ac:dyDescent="0.25">
      <c r="A1862">
        <v>2019</v>
      </c>
      <c r="B1862" t="s">
        <v>49</v>
      </c>
      <c r="C1862" t="s">
        <v>9</v>
      </c>
      <c r="D1862" t="s">
        <v>12</v>
      </c>
      <c r="E1862" t="s">
        <v>13</v>
      </c>
      <c r="F1862" t="s">
        <v>19</v>
      </c>
      <c r="G1862" s="2">
        <v>5104</v>
      </c>
      <c r="H1862" s="2">
        <v>6236</v>
      </c>
      <c r="I1862" s="2">
        <v>5</v>
      </c>
    </row>
    <row r="1863" spans="1:9" x14ac:dyDescent="0.25">
      <c r="A1863">
        <v>2018</v>
      </c>
      <c r="B1863" t="s">
        <v>46</v>
      </c>
      <c r="C1863" t="s">
        <v>18</v>
      </c>
      <c r="D1863" t="s">
        <v>25</v>
      </c>
      <c r="E1863" t="s">
        <v>26</v>
      </c>
      <c r="F1863" t="s">
        <v>27</v>
      </c>
      <c r="G1863" s="2">
        <v>7909</v>
      </c>
      <c r="H1863" s="2">
        <v>41885</v>
      </c>
      <c r="I1863" s="2">
        <v>6</v>
      </c>
    </row>
    <row r="1864" spans="1:9" x14ac:dyDescent="0.25">
      <c r="A1864">
        <v>2019</v>
      </c>
      <c r="B1864" t="s">
        <v>46</v>
      </c>
      <c r="C1864" t="s">
        <v>18</v>
      </c>
      <c r="D1864" t="s">
        <v>24</v>
      </c>
      <c r="E1864" t="s">
        <v>13</v>
      </c>
      <c r="F1864" t="s">
        <v>14</v>
      </c>
      <c r="G1864" s="2">
        <v>59315</v>
      </c>
      <c r="H1864" s="2">
        <v>66156</v>
      </c>
      <c r="I1864" s="2">
        <v>2</v>
      </c>
    </row>
    <row r="1865" spans="1:9" x14ac:dyDescent="0.25">
      <c r="A1865">
        <v>2018</v>
      </c>
      <c r="B1865" t="s">
        <v>48</v>
      </c>
      <c r="C1865" t="s">
        <v>18</v>
      </c>
      <c r="D1865" t="s">
        <v>18</v>
      </c>
      <c r="E1865" t="s">
        <v>22</v>
      </c>
      <c r="F1865" t="s">
        <v>32</v>
      </c>
      <c r="G1865" s="2">
        <v>17716</v>
      </c>
      <c r="H1865" s="2">
        <v>20972</v>
      </c>
      <c r="I1865" s="2">
        <v>3</v>
      </c>
    </row>
    <row r="1866" spans="1:9" x14ac:dyDescent="0.25">
      <c r="A1866">
        <v>2019</v>
      </c>
      <c r="B1866" t="s">
        <v>51</v>
      </c>
      <c r="C1866" t="s">
        <v>18</v>
      </c>
      <c r="D1866" t="s">
        <v>18</v>
      </c>
      <c r="E1866" t="s">
        <v>13</v>
      </c>
      <c r="F1866" t="s">
        <v>33</v>
      </c>
      <c r="G1866" s="2">
        <v>68319</v>
      </c>
      <c r="H1866" s="2">
        <v>79817</v>
      </c>
      <c r="I1866" s="2">
        <v>5</v>
      </c>
    </row>
    <row r="1867" spans="1:9" x14ac:dyDescent="0.25">
      <c r="A1867">
        <v>2019</v>
      </c>
      <c r="B1867" t="s">
        <v>46</v>
      </c>
      <c r="C1867" t="s">
        <v>18</v>
      </c>
      <c r="D1867" t="s">
        <v>18</v>
      </c>
      <c r="E1867" t="s">
        <v>11</v>
      </c>
      <c r="F1867" t="s">
        <v>59</v>
      </c>
      <c r="G1867" s="2">
        <v>3406</v>
      </c>
      <c r="H1867" s="2">
        <v>6183</v>
      </c>
      <c r="I1867" s="2">
        <v>7</v>
      </c>
    </row>
    <row r="1868" spans="1:9" x14ac:dyDescent="0.25">
      <c r="A1868">
        <v>2019</v>
      </c>
      <c r="B1868" t="s">
        <v>45</v>
      </c>
      <c r="C1868" t="s">
        <v>29</v>
      </c>
      <c r="D1868" t="s">
        <v>30</v>
      </c>
      <c r="E1868" t="s">
        <v>11</v>
      </c>
      <c r="F1868" t="s">
        <v>59</v>
      </c>
      <c r="G1868" s="2">
        <v>2208</v>
      </c>
      <c r="H1868" s="2">
        <v>3994</v>
      </c>
      <c r="I1868" s="2">
        <v>5</v>
      </c>
    </row>
    <row r="1869" spans="1:9" x14ac:dyDescent="0.25">
      <c r="A1869">
        <v>2018</v>
      </c>
      <c r="B1869" t="s">
        <v>46</v>
      </c>
      <c r="C1869" t="s">
        <v>18</v>
      </c>
      <c r="D1869" t="s">
        <v>24</v>
      </c>
      <c r="E1869" t="s">
        <v>13</v>
      </c>
      <c r="F1869" t="s">
        <v>33</v>
      </c>
      <c r="G1869" s="2">
        <v>35434</v>
      </c>
      <c r="H1869" s="2">
        <v>47566</v>
      </c>
      <c r="I1869" s="2">
        <v>3</v>
      </c>
    </row>
    <row r="1870" spans="1:9" x14ac:dyDescent="0.25">
      <c r="A1870">
        <v>2018</v>
      </c>
      <c r="B1870" t="s">
        <v>47</v>
      </c>
      <c r="C1870" t="s">
        <v>20</v>
      </c>
      <c r="D1870" t="s">
        <v>21</v>
      </c>
      <c r="E1870" t="s">
        <v>13</v>
      </c>
      <c r="F1870" t="s">
        <v>14</v>
      </c>
      <c r="G1870" s="2">
        <v>62272</v>
      </c>
      <c r="H1870" s="2">
        <v>70454</v>
      </c>
      <c r="I1870" s="2">
        <v>3</v>
      </c>
    </row>
    <row r="1871" spans="1:9" x14ac:dyDescent="0.25">
      <c r="A1871">
        <v>2019</v>
      </c>
      <c r="B1871" t="s">
        <v>16</v>
      </c>
      <c r="C1871" t="s">
        <v>18</v>
      </c>
      <c r="D1871" t="s">
        <v>24</v>
      </c>
      <c r="E1871" t="s">
        <v>11</v>
      </c>
      <c r="F1871" t="s">
        <v>41</v>
      </c>
      <c r="G1871" s="2">
        <v>4289</v>
      </c>
      <c r="H1871" s="2">
        <v>6289</v>
      </c>
      <c r="I1871" s="2">
        <v>7</v>
      </c>
    </row>
    <row r="1872" spans="1:9" x14ac:dyDescent="0.25">
      <c r="A1872">
        <v>2019</v>
      </c>
      <c r="B1872" t="s">
        <v>52</v>
      </c>
      <c r="C1872" t="s">
        <v>29</v>
      </c>
      <c r="D1872" t="s">
        <v>36</v>
      </c>
      <c r="E1872" t="s">
        <v>11</v>
      </c>
      <c r="F1872" t="s">
        <v>59</v>
      </c>
      <c r="G1872" s="2">
        <v>4233</v>
      </c>
      <c r="H1872" s="2">
        <v>7593</v>
      </c>
      <c r="I1872" s="2">
        <v>9</v>
      </c>
    </row>
    <row r="1873" spans="1:9" x14ac:dyDescent="0.25">
      <c r="A1873">
        <v>2019</v>
      </c>
      <c r="B1873" t="s">
        <v>52</v>
      </c>
      <c r="C1873" t="s">
        <v>18</v>
      </c>
      <c r="D1873" t="s">
        <v>18</v>
      </c>
      <c r="E1873" t="s">
        <v>13</v>
      </c>
      <c r="F1873" t="s">
        <v>19</v>
      </c>
      <c r="G1873" s="2">
        <v>4211</v>
      </c>
      <c r="H1873" s="2">
        <v>4914</v>
      </c>
      <c r="I1873" s="2">
        <v>5</v>
      </c>
    </row>
    <row r="1874" spans="1:9" x14ac:dyDescent="0.25">
      <c r="A1874">
        <v>2018</v>
      </c>
      <c r="B1874" t="s">
        <v>52</v>
      </c>
      <c r="C1874" t="s">
        <v>18</v>
      </c>
      <c r="D1874" t="s">
        <v>18</v>
      </c>
      <c r="E1874" t="s">
        <v>13</v>
      </c>
      <c r="F1874" t="s">
        <v>33</v>
      </c>
      <c r="G1874" s="2">
        <v>64554</v>
      </c>
      <c r="H1874" s="2">
        <v>77261</v>
      </c>
      <c r="I1874" s="2">
        <v>5</v>
      </c>
    </row>
    <row r="1875" spans="1:9" x14ac:dyDescent="0.25">
      <c r="A1875">
        <v>2018</v>
      </c>
      <c r="B1875" t="s">
        <v>51</v>
      </c>
      <c r="C1875" t="s">
        <v>29</v>
      </c>
      <c r="D1875" t="s">
        <v>36</v>
      </c>
      <c r="E1875" t="s">
        <v>13</v>
      </c>
      <c r="F1875" t="s">
        <v>19</v>
      </c>
      <c r="G1875" s="2">
        <v>3016</v>
      </c>
      <c r="H1875" s="2">
        <v>3358</v>
      </c>
      <c r="I1875" s="2">
        <v>3</v>
      </c>
    </row>
    <row r="1876" spans="1:9" x14ac:dyDescent="0.25">
      <c r="A1876">
        <v>2019</v>
      </c>
      <c r="B1876" t="s">
        <v>44</v>
      </c>
      <c r="C1876" t="s">
        <v>29</v>
      </c>
      <c r="D1876" t="s">
        <v>30</v>
      </c>
      <c r="E1876" t="s">
        <v>13</v>
      </c>
      <c r="F1876" t="s">
        <v>14</v>
      </c>
      <c r="G1876" s="2">
        <v>70264</v>
      </c>
      <c r="H1876" s="2">
        <v>89401</v>
      </c>
      <c r="I1876" s="2">
        <v>3</v>
      </c>
    </row>
    <row r="1877" spans="1:9" x14ac:dyDescent="0.25">
      <c r="A1877">
        <v>2018</v>
      </c>
      <c r="B1877" t="s">
        <v>16</v>
      </c>
      <c r="C1877" t="s">
        <v>9</v>
      </c>
      <c r="D1877" t="s">
        <v>39</v>
      </c>
      <c r="E1877" t="s">
        <v>13</v>
      </c>
      <c r="F1877" t="s">
        <v>14</v>
      </c>
      <c r="G1877" s="2">
        <v>63623</v>
      </c>
      <c r="H1877" s="2">
        <v>76122</v>
      </c>
      <c r="I1877" s="2">
        <v>2</v>
      </c>
    </row>
    <row r="1878" spans="1:9" x14ac:dyDescent="0.25">
      <c r="A1878">
        <v>2019</v>
      </c>
      <c r="B1878" t="s">
        <v>53</v>
      </c>
      <c r="C1878" t="s">
        <v>29</v>
      </c>
      <c r="D1878" t="s">
        <v>30</v>
      </c>
      <c r="E1878" t="s">
        <v>13</v>
      </c>
      <c r="F1878" t="s">
        <v>14</v>
      </c>
      <c r="G1878" s="2">
        <v>68055</v>
      </c>
      <c r="H1878" s="2">
        <v>79049</v>
      </c>
      <c r="I1878" s="2">
        <v>4</v>
      </c>
    </row>
    <row r="1879" spans="1:9" x14ac:dyDescent="0.25">
      <c r="A1879">
        <v>2019</v>
      </c>
      <c r="B1879" t="s">
        <v>47</v>
      </c>
      <c r="C1879" t="s">
        <v>18</v>
      </c>
      <c r="D1879" t="s">
        <v>18</v>
      </c>
      <c r="E1879" t="s">
        <v>22</v>
      </c>
      <c r="F1879" t="s">
        <v>23</v>
      </c>
      <c r="G1879" s="2">
        <v>95329</v>
      </c>
      <c r="H1879" s="2">
        <v>108758</v>
      </c>
      <c r="I1879" s="2">
        <v>3</v>
      </c>
    </row>
    <row r="1880" spans="1:9" x14ac:dyDescent="0.25">
      <c r="A1880">
        <v>2019</v>
      </c>
      <c r="B1880" t="s">
        <v>43</v>
      </c>
      <c r="C1880" t="s">
        <v>9</v>
      </c>
      <c r="D1880" t="s">
        <v>12</v>
      </c>
      <c r="E1880" t="s">
        <v>22</v>
      </c>
      <c r="F1880" t="s">
        <v>38</v>
      </c>
      <c r="G1880" s="2">
        <v>29324</v>
      </c>
      <c r="H1880" s="2">
        <v>35958</v>
      </c>
      <c r="I1880" s="2">
        <v>1</v>
      </c>
    </row>
    <row r="1881" spans="1:9" x14ac:dyDescent="0.25">
      <c r="A1881">
        <v>2018</v>
      </c>
      <c r="B1881" t="s">
        <v>44</v>
      </c>
      <c r="C1881" t="s">
        <v>18</v>
      </c>
      <c r="D1881" t="s">
        <v>25</v>
      </c>
      <c r="E1881" t="s">
        <v>22</v>
      </c>
      <c r="F1881" t="s">
        <v>35</v>
      </c>
      <c r="G1881" s="2">
        <v>4388</v>
      </c>
      <c r="H1881" s="2">
        <v>5235</v>
      </c>
      <c r="I1881" s="2">
        <v>2</v>
      </c>
    </row>
    <row r="1882" spans="1:9" x14ac:dyDescent="0.25">
      <c r="A1882">
        <v>2019</v>
      </c>
      <c r="B1882" t="s">
        <v>45</v>
      </c>
      <c r="C1882" t="s">
        <v>20</v>
      </c>
      <c r="D1882" t="s">
        <v>37</v>
      </c>
      <c r="E1882" t="s">
        <v>22</v>
      </c>
      <c r="F1882" t="s">
        <v>38</v>
      </c>
      <c r="G1882" s="2">
        <v>54228</v>
      </c>
      <c r="H1882" s="2">
        <v>63049</v>
      </c>
      <c r="I1882" s="2">
        <v>2</v>
      </c>
    </row>
    <row r="1883" spans="1:9" x14ac:dyDescent="0.25">
      <c r="A1883">
        <v>2019</v>
      </c>
      <c r="B1883" t="s">
        <v>51</v>
      </c>
      <c r="C1883" t="s">
        <v>18</v>
      </c>
      <c r="D1883" t="s">
        <v>18</v>
      </c>
      <c r="E1883" t="s">
        <v>11</v>
      </c>
      <c r="F1883" t="s">
        <v>15</v>
      </c>
      <c r="G1883" s="2">
        <v>3333</v>
      </c>
      <c r="H1883" s="2">
        <v>5328</v>
      </c>
      <c r="I1883" s="2">
        <v>14</v>
      </c>
    </row>
    <row r="1884" spans="1:9" x14ac:dyDescent="0.25">
      <c r="A1884">
        <v>2019</v>
      </c>
      <c r="B1884" t="s">
        <v>47</v>
      </c>
      <c r="C1884" t="s">
        <v>20</v>
      </c>
      <c r="D1884" t="s">
        <v>21</v>
      </c>
      <c r="E1884" t="s">
        <v>13</v>
      </c>
      <c r="F1884" t="s">
        <v>33</v>
      </c>
      <c r="G1884" s="2">
        <v>83254</v>
      </c>
      <c r="H1884" s="2">
        <v>113726</v>
      </c>
      <c r="I1884" s="2">
        <v>6</v>
      </c>
    </row>
    <row r="1885" spans="1:9" x14ac:dyDescent="0.25">
      <c r="A1885">
        <v>2019</v>
      </c>
      <c r="B1885" t="s">
        <v>43</v>
      </c>
      <c r="C1885" t="s">
        <v>9</v>
      </c>
      <c r="D1885" t="s">
        <v>39</v>
      </c>
      <c r="E1885" t="s">
        <v>11</v>
      </c>
      <c r="F1885" t="s">
        <v>28</v>
      </c>
      <c r="G1885" s="2">
        <v>3130</v>
      </c>
      <c r="H1885" s="2">
        <v>5177</v>
      </c>
      <c r="I1885" s="2">
        <v>8</v>
      </c>
    </row>
    <row r="1886" spans="1:9" x14ac:dyDescent="0.25">
      <c r="A1886">
        <v>2019</v>
      </c>
      <c r="B1886" t="s">
        <v>53</v>
      </c>
      <c r="C1886" t="s">
        <v>29</v>
      </c>
      <c r="D1886" t="s">
        <v>34</v>
      </c>
      <c r="E1886" t="s">
        <v>22</v>
      </c>
      <c r="F1886" t="s">
        <v>38</v>
      </c>
      <c r="G1886" s="2">
        <v>75055</v>
      </c>
      <c r="H1886" s="2">
        <v>99624</v>
      </c>
      <c r="I1886" s="2">
        <v>3</v>
      </c>
    </row>
    <row r="1887" spans="1:9" x14ac:dyDescent="0.25">
      <c r="A1887">
        <v>2018</v>
      </c>
      <c r="B1887" t="s">
        <v>50</v>
      </c>
      <c r="C1887" t="s">
        <v>18</v>
      </c>
      <c r="D1887" t="s">
        <v>18</v>
      </c>
      <c r="E1887" t="s">
        <v>13</v>
      </c>
      <c r="F1887" t="s">
        <v>14</v>
      </c>
      <c r="G1887" s="2">
        <v>125054</v>
      </c>
      <c r="H1887" s="2">
        <v>151034</v>
      </c>
      <c r="I1887" s="2">
        <v>5</v>
      </c>
    </row>
    <row r="1888" spans="1:9" x14ac:dyDescent="0.25">
      <c r="A1888">
        <v>2019</v>
      </c>
      <c r="B1888" t="s">
        <v>49</v>
      </c>
      <c r="C1888" t="s">
        <v>20</v>
      </c>
      <c r="D1888" t="s">
        <v>37</v>
      </c>
      <c r="E1888" t="s">
        <v>22</v>
      </c>
      <c r="F1888" t="s">
        <v>23</v>
      </c>
      <c r="G1888" s="2">
        <v>53152</v>
      </c>
      <c r="H1888" s="2">
        <v>67687</v>
      </c>
      <c r="I1888" s="2">
        <v>3</v>
      </c>
    </row>
    <row r="1889" spans="1:9" x14ac:dyDescent="0.25">
      <c r="A1889">
        <v>2019</v>
      </c>
      <c r="B1889" t="s">
        <v>48</v>
      </c>
      <c r="C1889" t="s">
        <v>18</v>
      </c>
      <c r="D1889" t="s">
        <v>18</v>
      </c>
      <c r="E1889" t="s">
        <v>13</v>
      </c>
      <c r="F1889" t="s">
        <v>19</v>
      </c>
      <c r="G1889" s="2">
        <v>2193</v>
      </c>
      <c r="H1889" s="2">
        <v>2770</v>
      </c>
      <c r="I1889" s="2">
        <v>2</v>
      </c>
    </row>
    <row r="1890" spans="1:9" x14ac:dyDescent="0.25">
      <c r="A1890">
        <v>2018</v>
      </c>
      <c r="B1890" t="s">
        <v>52</v>
      </c>
      <c r="C1890" t="s">
        <v>18</v>
      </c>
      <c r="D1890" t="s">
        <v>18</v>
      </c>
      <c r="E1890" t="s">
        <v>22</v>
      </c>
      <c r="F1890" t="s">
        <v>38</v>
      </c>
      <c r="G1890" s="2">
        <v>141379</v>
      </c>
      <c r="H1890" s="2">
        <v>173983</v>
      </c>
      <c r="I1890" s="2">
        <v>5</v>
      </c>
    </row>
    <row r="1891" spans="1:9" x14ac:dyDescent="0.25">
      <c r="A1891">
        <v>2019</v>
      </c>
      <c r="B1891" t="s">
        <v>16</v>
      </c>
      <c r="C1891" t="s">
        <v>20</v>
      </c>
      <c r="D1891" t="s">
        <v>21</v>
      </c>
      <c r="E1891" t="s">
        <v>13</v>
      </c>
      <c r="F1891" t="s">
        <v>19</v>
      </c>
      <c r="G1891" s="2">
        <v>2170</v>
      </c>
      <c r="H1891" s="2">
        <v>2622</v>
      </c>
      <c r="I1891" s="2">
        <v>3</v>
      </c>
    </row>
    <row r="1892" spans="1:9" x14ac:dyDescent="0.25">
      <c r="A1892">
        <v>2018</v>
      </c>
      <c r="B1892" t="s">
        <v>16</v>
      </c>
      <c r="C1892" t="s">
        <v>9</v>
      </c>
      <c r="D1892" t="s">
        <v>39</v>
      </c>
      <c r="E1892" t="s">
        <v>13</v>
      </c>
      <c r="F1892" t="s">
        <v>19</v>
      </c>
      <c r="G1892" s="2">
        <v>2677</v>
      </c>
      <c r="H1892" s="2">
        <v>3677</v>
      </c>
      <c r="I1892" s="2">
        <v>3</v>
      </c>
    </row>
    <row r="1893" spans="1:9" x14ac:dyDescent="0.25">
      <c r="A1893">
        <v>2018</v>
      </c>
      <c r="B1893" t="s">
        <v>44</v>
      </c>
      <c r="C1893" t="s">
        <v>18</v>
      </c>
      <c r="D1893" t="s">
        <v>25</v>
      </c>
      <c r="E1893" t="s">
        <v>13</v>
      </c>
      <c r="F1893" t="s">
        <v>17</v>
      </c>
      <c r="G1893" s="2">
        <v>5910</v>
      </c>
      <c r="H1893" s="2">
        <v>7360</v>
      </c>
      <c r="I1893" s="2">
        <v>1</v>
      </c>
    </row>
    <row r="1894" spans="1:9" x14ac:dyDescent="0.25">
      <c r="A1894">
        <v>2019</v>
      </c>
      <c r="B1894" t="s">
        <v>43</v>
      </c>
      <c r="C1894" t="s">
        <v>29</v>
      </c>
      <c r="D1894" t="s">
        <v>34</v>
      </c>
      <c r="E1894" t="s">
        <v>22</v>
      </c>
      <c r="F1894" t="s">
        <v>32</v>
      </c>
      <c r="G1894" s="2">
        <v>51685</v>
      </c>
      <c r="H1894" s="2">
        <v>63510</v>
      </c>
      <c r="I1894" s="2">
        <v>4</v>
      </c>
    </row>
    <row r="1895" spans="1:9" x14ac:dyDescent="0.25">
      <c r="A1895">
        <v>2019</v>
      </c>
      <c r="B1895" t="s">
        <v>48</v>
      </c>
      <c r="C1895" t="s">
        <v>20</v>
      </c>
      <c r="D1895" t="s">
        <v>21</v>
      </c>
      <c r="E1895" t="s">
        <v>13</v>
      </c>
      <c r="F1895" t="s">
        <v>17</v>
      </c>
      <c r="G1895" s="2">
        <v>23779</v>
      </c>
      <c r="H1895" s="2">
        <v>27829</v>
      </c>
      <c r="I1895" s="2">
        <v>3</v>
      </c>
    </row>
    <row r="1896" spans="1:9" x14ac:dyDescent="0.25">
      <c r="A1896">
        <v>2019</v>
      </c>
      <c r="B1896" t="s">
        <v>48</v>
      </c>
      <c r="C1896" t="s">
        <v>29</v>
      </c>
      <c r="D1896" t="s">
        <v>36</v>
      </c>
      <c r="E1896" t="s">
        <v>22</v>
      </c>
      <c r="F1896" t="s">
        <v>35</v>
      </c>
      <c r="G1896" s="2">
        <v>5345</v>
      </c>
      <c r="H1896" s="2">
        <v>6810</v>
      </c>
      <c r="I1896" s="2">
        <v>3</v>
      </c>
    </row>
    <row r="1897" spans="1:9" x14ac:dyDescent="0.25">
      <c r="A1897">
        <v>2019</v>
      </c>
      <c r="B1897" t="s">
        <v>53</v>
      </c>
      <c r="C1897" t="s">
        <v>20</v>
      </c>
      <c r="D1897" t="s">
        <v>21</v>
      </c>
      <c r="E1897" t="s">
        <v>22</v>
      </c>
      <c r="F1897" t="s">
        <v>38</v>
      </c>
      <c r="G1897" s="2">
        <v>69705</v>
      </c>
      <c r="H1897" s="2">
        <v>89791</v>
      </c>
      <c r="I1897" s="2">
        <v>3</v>
      </c>
    </row>
    <row r="1898" spans="1:9" x14ac:dyDescent="0.25">
      <c r="A1898">
        <v>2018</v>
      </c>
      <c r="B1898" t="s">
        <v>46</v>
      </c>
      <c r="C1898" t="s">
        <v>18</v>
      </c>
      <c r="D1898" t="s">
        <v>18</v>
      </c>
      <c r="E1898" t="s">
        <v>22</v>
      </c>
      <c r="F1898" t="s">
        <v>23</v>
      </c>
      <c r="G1898" s="2">
        <v>42470</v>
      </c>
      <c r="H1898" s="2">
        <v>50467</v>
      </c>
      <c r="I1898" s="2">
        <v>2</v>
      </c>
    </row>
    <row r="1899" spans="1:9" x14ac:dyDescent="0.25">
      <c r="A1899">
        <v>2018</v>
      </c>
      <c r="B1899" t="s">
        <v>47</v>
      </c>
      <c r="C1899" t="s">
        <v>18</v>
      </c>
      <c r="D1899" t="s">
        <v>24</v>
      </c>
      <c r="E1899" t="s">
        <v>11</v>
      </c>
      <c r="F1899" t="s">
        <v>28</v>
      </c>
      <c r="G1899" s="2">
        <v>3382</v>
      </c>
      <c r="H1899" s="2">
        <v>6142</v>
      </c>
      <c r="I1899" s="2">
        <v>9</v>
      </c>
    </row>
    <row r="1900" spans="1:9" x14ac:dyDescent="0.25">
      <c r="A1900">
        <v>2019</v>
      </c>
      <c r="B1900" t="s">
        <v>45</v>
      </c>
      <c r="C1900" t="s">
        <v>18</v>
      </c>
      <c r="D1900" t="s">
        <v>18</v>
      </c>
      <c r="E1900" t="s">
        <v>22</v>
      </c>
      <c r="F1900" t="s">
        <v>23</v>
      </c>
      <c r="G1900" s="2">
        <v>48282</v>
      </c>
      <c r="H1900" s="2">
        <v>56616</v>
      </c>
      <c r="I1900" s="2">
        <v>3</v>
      </c>
    </row>
    <row r="1901" spans="1:9" x14ac:dyDescent="0.25">
      <c r="A1901">
        <v>2018</v>
      </c>
      <c r="B1901" t="s">
        <v>49</v>
      </c>
      <c r="C1901" t="s">
        <v>9</v>
      </c>
      <c r="D1901" t="s">
        <v>12</v>
      </c>
      <c r="E1901" t="s">
        <v>22</v>
      </c>
      <c r="F1901" t="s">
        <v>38</v>
      </c>
      <c r="G1901" s="2">
        <v>50921</v>
      </c>
      <c r="H1901" s="2">
        <v>61473</v>
      </c>
      <c r="I1901" s="2">
        <v>2</v>
      </c>
    </row>
    <row r="1902" spans="1:9" x14ac:dyDescent="0.25">
      <c r="A1902">
        <v>2019</v>
      </c>
      <c r="B1902" t="s">
        <v>45</v>
      </c>
      <c r="C1902" t="s">
        <v>18</v>
      </c>
      <c r="D1902" t="s">
        <v>25</v>
      </c>
      <c r="E1902" t="s">
        <v>26</v>
      </c>
      <c r="F1902" t="s">
        <v>27</v>
      </c>
      <c r="G1902" s="2">
        <v>6714</v>
      </c>
      <c r="H1902" s="2">
        <v>34005</v>
      </c>
      <c r="I1902" s="2">
        <v>4</v>
      </c>
    </row>
    <row r="1903" spans="1:9" x14ac:dyDescent="0.25">
      <c r="A1903">
        <v>2018</v>
      </c>
      <c r="B1903" t="s">
        <v>44</v>
      </c>
      <c r="C1903" t="s">
        <v>29</v>
      </c>
      <c r="D1903" t="s">
        <v>36</v>
      </c>
      <c r="E1903" t="s">
        <v>13</v>
      </c>
      <c r="F1903" t="s">
        <v>14</v>
      </c>
      <c r="G1903" s="2">
        <v>53306</v>
      </c>
      <c r="H1903" s="2">
        <v>72553</v>
      </c>
      <c r="I1903" s="2">
        <v>3</v>
      </c>
    </row>
    <row r="1904" spans="1:9" x14ac:dyDescent="0.25">
      <c r="A1904">
        <v>2019</v>
      </c>
      <c r="B1904" t="s">
        <v>50</v>
      </c>
      <c r="C1904" t="s">
        <v>29</v>
      </c>
      <c r="D1904" t="s">
        <v>34</v>
      </c>
      <c r="E1904" t="s">
        <v>22</v>
      </c>
      <c r="F1904" t="s">
        <v>32</v>
      </c>
      <c r="G1904" s="2">
        <v>14535</v>
      </c>
      <c r="H1904" s="2">
        <v>18782</v>
      </c>
      <c r="I1904" s="2">
        <v>2</v>
      </c>
    </row>
    <row r="1905" spans="1:9" x14ac:dyDescent="0.25">
      <c r="A1905">
        <v>2018</v>
      </c>
      <c r="B1905" t="s">
        <v>50</v>
      </c>
      <c r="C1905" t="s">
        <v>9</v>
      </c>
      <c r="D1905" t="s">
        <v>10</v>
      </c>
      <c r="E1905" t="s">
        <v>11</v>
      </c>
      <c r="F1905" t="s">
        <v>59</v>
      </c>
      <c r="G1905" s="2">
        <v>3200</v>
      </c>
      <c r="H1905" s="2">
        <v>5690</v>
      </c>
      <c r="I1905" s="2">
        <v>6</v>
      </c>
    </row>
    <row r="1906" spans="1:9" x14ac:dyDescent="0.25">
      <c r="A1906">
        <v>2019</v>
      </c>
      <c r="B1906" t="s">
        <v>53</v>
      </c>
      <c r="C1906" t="s">
        <v>20</v>
      </c>
      <c r="D1906" t="s">
        <v>37</v>
      </c>
      <c r="E1906" t="s">
        <v>22</v>
      </c>
      <c r="F1906" t="s">
        <v>35</v>
      </c>
      <c r="G1906" s="2">
        <v>12112</v>
      </c>
      <c r="H1906" s="2">
        <v>14480</v>
      </c>
      <c r="I1906" s="2">
        <v>5</v>
      </c>
    </row>
    <row r="1907" spans="1:9" x14ac:dyDescent="0.25">
      <c r="A1907">
        <v>2019</v>
      </c>
      <c r="B1907" t="s">
        <v>52</v>
      </c>
      <c r="C1907" t="s">
        <v>29</v>
      </c>
      <c r="D1907" t="s">
        <v>34</v>
      </c>
      <c r="E1907" t="s">
        <v>13</v>
      </c>
      <c r="F1907" t="s">
        <v>14</v>
      </c>
      <c r="G1907" s="2">
        <v>85855</v>
      </c>
      <c r="H1907" s="2">
        <v>112743</v>
      </c>
      <c r="I1907" s="2">
        <v>4</v>
      </c>
    </row>
    <row r="1908" spans="1:9" x14ac:dyDescent="0.25">
      <c r="A1908">
        <v>2018</v>
      </c>
      <c r="B1908" t="s">
        <v>47</v>
      </c>
      <c r="C1908" t="s">
        <v>29</v>
      </c>
      <c r="D1908" t="s">
        <v>34</v>
      </c>
      <c r="E1908" t="s">
        <v>13</v>
      </c>
      <c r="F1908" t="s">
        <v>14</v>
      </c>
      <c r="G1908" s="2">
        <v>100640</v>
      </c>
      <c r="H1908" s="2">
        <v>126335</v>
      </c>
      <c r="I1908" s="2">
        <v>4</v>
      </c>
    </row>
    <row r="1909" spans="1:9" x14ac:dyDescent="0.25">
      <c r="A1909">
        <v>2019</v>
      </c>
      <c r="B1909" t="s">
        <v>48</v>
      </c>
      <c r="C1909" t="s">
        <v>9</v>
      </c>
      <c r="D1909" t="s">
        <v>39</v>
      </c>
      <c r="E1909" t="s">
        <v>11</v>
      </c>
      <c r="F1909" t="s">
        <v>15</v>
      </c>
      <c r="G1909" s="2">
        <v>2347</v>
      </c>
      <c r="H1909" s="2">
        <v>3818</v>
      </c>
      <c r="I1909" s="2">
        <v>8</v>
      </c>
    </row>
    <row r="1910" spans="1:9" x14ac:dyDescent="0.25">
      <c r="A1910">
        <v>2018</v>
      </c>
      <c r="B1910" t="s">
        <v>50</v>
      </c>
      <c r="C1910" t="s">
        <v>29</v>
      </c>
      <c r="D1910" t="s">
        <v>30</v>
      </c>
      <c r="E1910" t="s">
        <v>22</v>
      </c>
      <c r="F1910" t="s">
        <v>23</v>
      </c>
      <c r="G1910" s="2">
        <v>75229</v>
      </c>
      <c r="H1910" s="2">
        <v>88301</v>
      </c>
      <c r="I1910" s="2">
        <v>3</v>
      </c>
    </row>
    <row r="1911" spans="1:9" x14ac:dyDescent="0.25">
      <c r="A1911">
        <v>2019</v>
      </c>
      <c r="B1911" t="s">
        <v>16</v>
      </c>
      <c r="C1911" t="s">
        <v>18</v>
      </c>
      <c r="D1911" t="s">
        <v>18</v>
      </c>
      <c r="E1911" t="s">
        <v>11</v>
      </c>
      <c r="F1911" t="s">
        <v>59</v>
      </c>
      <c r="G1911" s="2">
        <v>2531</v>
      </c>
      <c r="H1911" s="2">
        <v>3908</v>
      </c>
      <c r="I1911" s="2">
        <v>10</v>
      </c>
    </row>
    <row r="1912" spans="1:9" x14ac:dyDescent="0.25">
      <c r="A1912">
        <v>2019</v>
      </c>
      <c r="B1912" t="s">
        <v>50</v>
      </c>
      <c r="C1912" t="s">
        <v>20</v>
      </c>
      <c r="D1912" t="s">
        <v>21</v>
      </c>
      <c r="E1912" t="s">
        <v>11</v>
      </c>
      <c r="F1912" t="s">
        <v>41</v>
      </c>
      <c r="G1912" s="2">
        <v>5029</v>
      </c>
      <c r="H1912" s="2">
        <v>8331</v>
      </c>
      <c r="I1912" s="2">
        <v>13</v>
      </c>
    </row>
    <row r="1913" spans="1:9" x14ac:dyDescent="0.25">
      <c r="A1913">
        <v>2019</v>
      </c>
      <c r="B1913" t="s">
        <v>53</v>
      </c>
      <c r="C1913" t="s">
        <v>29</v>
      </c>
      <c r="D1913" t="s">
        <v>36</v>
      </c>
      <c r="E1913" t="s">
        <v>11</v>
      </c>
      <c r="F1913" t="s">
        <v>59</v>
      </c>
      <c r="G1913" s="2">
        <v>5180</v>
      </c>
      <c r="H1913" s="2">
        <v>8012</v>
      </c>
      <c r="I1913" s="2">
        <v>10</v>
      </c>
    </row>
    <row r="1914" spans="1:9" x14ac:dyDescent="0.25">
      <c r="A1914">
        <v>2019</v>
      </c>
      <c r="B1914" t="s">
        <v>46</v>
      </c>
      <c r="C1914" t="s">
        <v>29</v>
      </c>
      <c r="D1914" t="s">
        <v>36</v>
      </c>
      <c r="E1914" t="s">
        <v>13</v>
      </c>
      <c r="F1914" t="s">
        <v>14</v>
      </c>
      <c r="G1914" s="2">
        <v>114809</v>
      </c>
      <c r="H1914" s="2">
        <v>153170</v>
      </c>
      <c r="I1914" s="2">
        <v>6</v>
      </c>
    </row>
    <row r="1915" spans="1:9" x14ac:dyDescent="0.25">
      <c r="A1915">
        <v>2018</v>
      </c>
      <c r="B1915" t="s">
        <v>53</v>
      </c>
      <c r="C1915" t="s">
        <v>20</v>
      </c>
      <c r="D1915" t="s">
        <v>37</v>
      </c>
      <c r="E1915" t="s">
        <v>22</v>
      </c>
      <c r="F1915" t="s">
        <v>23</v>
      </c>
      <c r="G1915" s="2">
        <v>68544</v>
      </c>
      <c r="H1915" s="2">
        <v>83220</v>
      </c>
      <c r="I1915" s="2">
        <v>4</v>
      </c>
    </row>
    <row r="1916" spans="1:9" x14ac:dyDescent="0.25">
      <c r="A1916">
        <v>2018</v>
      </c>
      <c r="B1916" t="s">
        <v>53</v>
      </c>
      <c r="C1916" t="s">
        <v>18</v>
      </c>
      <c r="D1916" t="s">
        <v>25</v>
      </c>
      <c r="E1916" t="s">
        <v>26</v>
      </c>
      <c r="F1916" t="s">
        <v>31</v>
      </c>
      <c r="G1916" s="2">
        <v>4464</v>
      </c>
      <c r="H1916" s="2">
        <v>21474</v>
      </c>
      <c r="I1916" s="2">
        <v>6</v>
      </c>
    </row>
    <row r="1917" spans="1:9" x14ac:dyDescent="0.25">
      <c r="A1917">
        <v>2019</v>
      </c>
      <c r="B1917" t="s">
        <v>52</v>
      </c>
      <c r="C1917" t="s">
        <v>9</v>
      </c>
      <c r="D1917" t="s">
        <v>39</v>
      </c>
      <c r="E1917" t="s">
        <v>26</v>
      </c>
      <c r="F1917" t="s">
        <v>40</v>
      </c>
      <c r="G1917" s="2">
        <v>303</v>
      </c>
      <c r="H1917" s="2">
        <v>1826</v>
      </c>
      <c r="I1917" s="2">
        <v>3</v>
      </c>
    </row>
    <row r="1918" spans="1:9" x14ac:dyDescent="0.25">
      <c r="A1918">
        <v>2019</v>
      </c>
      <c r="B1918" t="s">
        <v>51</v>
      </c>
      <c r="C1918" t="s">
        <v>18</v>
      </c>
      <c r="D1918" t="s">
        <v>18</v>
      </c>
      <c r="E1918" t="s">
        <v>13</v>
      </c>
      <c r="F1918" t="s">
        <v>33</v>
      </c>
      <c r="G1918" s="2">
        <v>36724</v>
      </c>
      <c r="H1918" s="2">
        <v>49358</v>
      </c>
      <c r="I1918" s="2">
        <v>3</v>
      </c>
    </row>
    <row r="1919" spans="1:9" x14ac:dyDescent="0.25">
      <c r="A1919">
        <v>2018</v>
      </c>
      <c r="B1919" t="s">
        <v>46</v>
      </c>
      <c r="C1919" t="s">
        <v>18</v>
      </c>
      <c r="D1919" t="s">
        <v>25</v>
      </c>
      <c r="E1919" t="s">
        <v>13</v>
      </c>
      <c r="F1919" t="s">
        <v>33</v>
      </c>
      <c r="G1919" s="2">
        <v>29292</v>
      </c>
      <c r="H1919" s="2">
        <v>33010</v>
      </c>
      <c r="I1919" s="2">
        <v>2</v>
      </c>
    </row>
    <row r="1920" spans="1:9" x14ac:dyDescent="0.25">
      <c r="A1920">
        <v>2018</v>
      </c>
      <c r="B1920" t="s">
        <v>46</v>
      </c>
      <c r="C1920" t="s">
        <v>18</v>
      </c>
      <c r="D1920" t="s">
        <v>18</v>
      </c>
      <c r="E1920" t="s">
        <v>22</v>
      </c>
      <c r="F1920" t="s">
        <v>38</v>
      </c>
      <c r="G1920" s="2">
        <v>48489</v>
      </c>
      <c r="H1920" s="2">
        <v>64348</v>
      </c>
      <c r="I1920" s="2">
        <v>2</v>
      </c>
    </row>
    <row r="1921" spans="1:9" x14ac:dyDescent="0.25">
      <c r="A1921">
        <v>2018</v>
      </c>
      <c r="B1921" t="s">
        <v>49</v>
      </c>
      <c r="C1921" t="s">
        <v>29</v>
      </c>
      <c r="D1921" t="s">
        <v>34</v>
      </c>
      <c r="E1921" t="s">
        <v>11</v>
      </c>
      <c r="F1921" t="s">
        <v>15</v>
      </c>
      <c r="G1921" s="2">
        <v>1510</v>
      </c>
      <c r="H1921" s="2">
        <v>2694</v>
      </c>
      <c r="I1921" s="2">
        <v>6</v>
      </c>
    </row>
    <row r="1922" spans="1:9" x14ac:dyDescent="0.25">
      <c r="A1922">
        <v>2018</v>
      </c>
      <c r="B1922" t="s">
        <v>53</v>
      </c>
      <c r="C1922" t="s">
        <v>20</v>
      </c>
      <c r="D1922" t="s">
        <v>37</v>
      </c>
      <c r="E1922" t="s">
        <v>11</v>
      </c>
      <c r="F1922" t="s">
        <v>59</v>
      </c>
      <c r="G1922" s="2">
        <v>2128</v>
      </c>
      <c r="H1922" s="2">
        <v>3299</v>
      </c>
      <c r="I1922" s="2">
        <v>4</v>
      </c>
    </row>
    <row r="1923" spans="1:9" x14ac:dyDescent="0.25">
      <c r="A1923">
        <v>2019</v>
      </c>
      <c r="B1923" t="s">
        <v>49</v>
      </c>
      <c r="C1923" t="s">
        <v>9</v>
      </c>
      <c r="D1923" t="s">
        <v>10</v>
      </c>
      <c r="E1923" t="s">
        <v>13</v>
      </c>
      <c r="F1923" t="s">
        <v>33</v>
      </c>
      <c r="G1923" s="2">
        <v>30105</v>
      </c>
      <c r="H1923" s="2">
        <v>34023</v>
      </c>
      <c r="I1923" s="2">
        <v>2</v>
      </c>
    </row>
    <row r="1924" spans="1:9" x14ac:dyDescent="0.25">
      <c r="A1924">
        <v>2019</v>
      </c>
      <c r="B1924" t="s">
        <v>53</v>
      </c>
      <c r="C1924" t="s">
        <v>18</v>
      </c>
      <c r="D1924" t="s">
        <v>18</v>
      </c>
      <c r="E1924" t="s">
        <v>11</v>
      </c>
      <c r="F1924" t="s">
        <v>28</v>
      </c>
      <c r="G1924" s="2">
        <v>8593</v>
      </c>
      <c r="H1924" s="2">
        <v>13561</v>
      </c>
      <c r="I1924" s="2">
        <v>13</v>
      </c>
    </row>
    <row r="1925" spans="1:9" x14ac:dyDescent="0.25">
      <c r="A1925">
        <v>2018</v>
      </c>
      <c r="B1925" t="s">
        <v>47</v>
      </c>
      <c r="C1925" t="s">
        <v>18</v>
      </c>
      <c r="D1925" t="s">
        <v>18</v>
      </c>
      <c r="E1925" t="s">
        <v>11</v>
      </c>
      <c r="F1925" t="s">
        <v>59</v>
      </c>
      <c r="G1925" s="2">
        <v>7599</v>
      </c>
      <c r="H1925" s="2">
        <v>12016</v>
      </c>
      <c r="I1925" s="2">
        <v>17</v>
      </c>
    </row>
    <row r="1926" spans="1:9" x14ac:dyDescent="0.25">
      <c r="A1926">
        <v>2019</v>
      </c>
      <c r="B1926" t="s">
        <v>51</v>
      </c>
      <c r="C1926" t="s">
        <v>29</v>
      </c>
      <c r="D1926" t="s">
        <v>34</v>
      </c>
      <c r="E1926" t="s">
        <v>11</v>
      </c>
      <c r="F1926" t="s">
        <v>59</v>
      </c>
      <c r="G1926" s="2">
        <v>6420</v>
      </c>
      <c r="H1926" s="2">
        <v>9818</v>
      </c>
      <c r="I1926" s="2">
        <v>7</v>
      </c>
    </row>
    <row r="1927" spans="1:9" x14ac:dyDescent="0.25">
      <c r="A1927">
        <v>2019</v>
      </c>
      <c r="B1927" t="s">
        <v>51</v>
      </c>
      <c r="C1927" t="s">
        <v>20</v>
      </c>
      <c r="D1927" t="s">
        <v>21</v>
      </c>
      <c r="E1927" t="s">
        <v>13</v>
      </c>
      <c r="F1927" t="s">
        <v>17</v>
      </c>
      <c r="G1927" s="2">
        <v>19504</v>
      </c>
      <c r="H1927" s="2">
        <v>26737</v>
      </c>
      <c r="I1927" s="2">
        <v>6</v>
      </c>
    </row>
    <row r="1928" spans="1:9" x14ac:dyDescent="0.25">
      <c r="A1928">
        <v>2018</v>
      </c>
      <c r="B1928" t="s">
        <v>50</v>
      </c>
      <c r="C1928" t="s">
        <v>18</v>
      </c>
      <c r="D1928" t="s">
        <v>18</v>
      </c>
      <c r="E1928" t="s">
        <v>11</v>
      </c>
      <c r="F1928" t="s">
        <v>59</v>
      </c>
      <c r="G1928" s="2">
        <v>4790</v>
      </c>
      <c r="H1928" s="2">
        <v>8655</v>
      </c>
      <c r="I1928" s="2">
        <v>9</v>
      </c>
    </row>
    <row r="1929" spans="1:9" x14ac:dyDescent="0.25">
      <c r="A1929">
        <v>2018</v>
      </c>
      <c r="B1929" t="s">
        <v>44</v>
      </c>
      <c r="C1929" t="s">
        <v>9</v>
      </c>
      <c r="D1929" t="s">
        <v>10</v>
      </c>
      <c r="E1929" t="s">
        <v>22</v>
      </c>
      <c r="F1929" t="s">
        <v>35</v>
      </c>
      <c r="G1929" s="2">
        <v>5893</v>
      </c>
      <c r="H1929" s="2">
        <v>7347</v>
      </c>
      <c r="I1929" s="2">
        <v>3</v>
      </c>
    </row>
    <row r="1930" spans="1:9" x14ac:dyDescent="0.25">
      <c r="A1930">
        <v>2019</v>
      </c>
      <c r="B1930" t="s">
        <v>52</v>
      </c>
      <c r="C1930" t="s">
        <v>18</v>
      </c>
      <c r="D1930" t="s">
        <v>18</v>
      </c>
      <c r="E1930" t="s">
        <v>22</v>
      </c>
      <c r="F1930" t="s">
        <v>23</v>
      </c>
      <c r="G1930" s="2">
        <v>75462</v>
      </c>
      <c r="H1930" s="2">
        <v>90162</v>
      </c>
      <c r="I1930" s="2">
        <v>5</v>
      </c>
    </row>
    <row r="1931" spans="1:9" x14ac:dyDescent="0.25">
      <c r="A1931">
        <v>2018</v>
      </c>
      <c r="B1931" t="s">
        <v>16</v>
      </c>
      <c r="C1931" t="s">
        <v>18</v>
      </c>
      <c r="D1931" t="s">
        <v>18</v>
      </c>
      <c r="E1931" t="s">
        <v>22</v>
      </c>
      <c r="F1931" t="s">
        <v>23</v>
      </c>
      <c r="G1931" s="2">
        <v>50027</v>
      </c>
      <c r="H1931" s="2">
        <v>64441</v>
      </c>
      <c r="I1931" s="2">
        <v>2</v>
      </c>
    </row>
    <row r="1932" spans="1:9" x14ac:dyDescent="0.25">
      <c r="A1932">
        <v>2019</v>
      </c>
      <c r="B1932" t="s">
        <v>50</v>
      </c>
      <c r="C1932" t="s">
        <v>9</v>
      </c>
      <c r="D1932" t="s">
        <v>39</v>
      </c>
      <c r="E1932" t="s">
        <v>11</v>
      </c>
      <c r="F1932" t="s">
        <v>41</v>
      </c>
      <c r="G1932" s="2">
        <v>2669</v>
      </c>
      <c r="H1932" s="2">
        <v>4521</v>
      </c>
      <c r="I1932" s="2">
        <v>7</v>
      </c>
    </row>
    <row r="1933" spans="1:9" x14ac:dyDescent="0.25">
      <c r="A1933">
        <v>2018</v>
      </c>
      <c r="B1933" t="s">
        <v>51</v>
      </c>
      <c r="C1933" t="s">
        <v>29</v>
      </c>
      <c r="D1933" t="s">
        <v>30</v>
      </c>
      <c r="E1933" t="s">
        <v>26</v>
      </c>
      <c r="F1933" t="s">
        <v>40</v>
      </c>
      <c r="G1933" s="2">
        <v>307</v>
      </c>
      <c r="H1933" s="2">
        <v>1283</v>
      </c>
      <c r="I1933" s="2">
        <v>2</v>
      </c>
    </row>
    <row r="1934" spans="1:9" x14ac:dyDescent="0.25">
      <c r="A1934">
        <v>2019</v>
      </c>
      <c r="B1934" t="s">
        <v>43</v>
      </c>
      <c r="C1934" t="s">
        <v>20</v>
      </c>
      <c r="D1934" t="s">
        <v>21</v>
      </c>
      <c r="E1934" t="s">
        <v>13</v>
      </c>
      <c r="F1934" t="s">
        <v>19</v>
      </c>
      <c r="G1934" s="2">
        <v>6176</v>
      </c>
      <c r="H1934" s="2">
        <v>7081</v>
      </c>
      <c r="I1934" s="2">
        <v>6</v>
      </c>
    </row>
    <row r="1935" spans="1:9" x14ac:dyDescent="0.25">
      <c r="A1935">
        <v>2019</v>
      </c>
      <c r="B1935" t="s">
        <v>50</v>
      </c>
      <c r="C1935" t="s">
        <v>18</v>
      </c>
      <c r="D1935" t="s">
        <v>18</v>
      </c>
      <c r="E1935" t="s">
        <v>22</v>
      </c>
      <c r="F1935" t="s">
        <v>38</v>
      </c>
      <c r="G1935" s="2">
        <v>113187</v>
      </c>
      <c r="H1935" s="2">
        <v>136045</v>
      </c>
      <c r="I1935" s="2">
        <v>4</v>
      </c>
    </row>
    <row r="1936" spans="1:9" x14ac:dyDescent="0.25">
      <c r="A1936">
        <v>2018</v>
      </c>
      <c r="B1936" t="s">
        <v>53</v>
      </c>
      <c r="C1936" t="s">
        <v>9</v>
      </c>
      <c r="D1936" t="s">
        <v>12</v>
      </c>
      <c r="E1936" t="s">
        <v>13</v>
      </c>
      <c r="F1936" t="s">
        <v>33</v>
      </c>
      <c r="G1936" s="2">
        <v>103913</v>
      </c>
      <c r="H1936" s="2">
        <v>128321</v>
      </c>
      <c r="I1936" s="2">
        <v>8</v>
      </c>
    </row>
    <row r="1937" spans="1:9" x14ac:dyDescent="0.25">
      <c r="A1937">
        <v>2019</v>
      </c>
      <c r="B1937" t="s">
        <v>52</v>
      </c>
      <c r="C1937" t="s">
        <v>9</v>
      </c>
      <c r="D1937" t="s">
        <v>10</v>
      </c>
      <c r="E1937" t="s">
        <v>13</v>
      </c>
      <c r="F1937" t="s">
        <v>17</v>
      </c>
      <c r="G1937" s="2">
        <v>36906</v>
      </c>
      <c r="H1937" s="2">
        <v>44581</v>
      </c>
      <c r="I1937" s="2">
        <v>8</v>
      </c>
    </row>
    <row r="1938" spans="1:9" x14ac:dyDescent="0.25">
      <c r="A1938">
        <v>2019</v>
      </c>
      <c r="B1938" t="s">
        <v>48</v>
      </c>
      <c r="C1938" t="s">
        <v>18</v>
      </c>
      <c r="D1938" t="s">
        <v>25</v>
      </c>
      <c r="E1938" t="s">
        <v>22</v>
      </c>
      <c r="F1938" t="s">
        <v>23</v>
      </c>
      <c r="G1938" s="2">
        <v>92544</v>
      </c>
      <c r="H1938" s="2">
        <v>117572</v>
      </c>
      <c r="I1938" s="2">
        <v>5</v>
      </c>
    </row>
    <row r="1939" spans="1:9" x14ac:dyDescent="0.25">
      <c r="A1939">
        <v>2018</v>
      </c>
      <c r="B1939" t="s">
        <v>43</v>
      </c>
      <c r="C1939" t="s">
        <v>18</v>
      </c>
      <c r="D1939" t="s">
        <v>18</v>
      </c>
      <c r="E1939" t="s">
        <v>26</v>
      </c>
      <c r="F1939" t="s">
        <v>31</v>
      </c>
      <c r="G1939" s="2">
        <v>2200</v>
      </c>
      <c r="H1939" s="2">
        <v>10915</v>
      </c>
      <c r="I1939" s="2">
        <v>6</v>
      </c>
    </row>
    <row r="1940" spans="1:9" x14ac:dyDescent="0.25">
      <c r="A1940">
        <v>2018</v>
      </c>
      <c r="B1940" t="s">
        <v>47</v>
      </c>
      <c r="C1940" t="s">
        <v>18</v>
      </c>
      <c r="D1940" t="s">
        <v>24</v>
      </c>
      <c r="E1940" t="s">
        <v>22</v>
      </c>
      <c r="F1940" t="s">
        <v>38</v>
      </c>
      <c r="G1940" s="2">
        <v>45531</v>
      </c>
      <c r="H1940" s="2">
        <v>57912</v>
      </c>
      <c r="I1940" s="2">
        <v>2</v>
      </c>
    </row>
    <row r="1941" spans="1:9" x14ac:dyDescent="0.25">
      <c r="A1941">
        <v>2018</v>
      </c>
      <c r="B1941" t="s">
        <v>53</v>
      </c>
      <c r="C1941" t="s">
        <v>18</v>
      </c>
      <c r="D1941" t="s">
        <v>25</v>
      </c>
      <c r="E1941" t="s">
        <v>11</v>
      </c>
      <c r="F1941" t="s">
        <v>41</v>
      </c>
      <c r="G1941" s="2">
        <v>5595</v>
      </c>
      <c r="H1941" s="2">
        <v>9993</v>
      </c>
      <c r="I1941" s="2">
        <v>14</v>
      </c>
    </row>
    <row r="1942" spans="1:9" x14ac:dyDescent="0.25">
      <c r="A1942">
        <v>2018</v>
      </c>
      <c r="B1942" t="s">
        <v>47</v>
      </c>
      <c r="C1942" t="s">
        <v>18</v>
      </c>
      <c r="D1942" t="s">
        <v>25</v>
      </c>
      <c r="E1942" t="s">
        <v>26</v>
      </c>
      <c r="F1942" t="s">
        <v>27</v>
      </c>
      <c r="G1942" s="2">
        <v>2289</v>
      </c>
      <c r="H1942" s="2">
        <v>14071</v>
      </c>
      <c r="I1942" s="2">
        <v>3</v>
      </c>
    </row>
    <row r="1943" spans="1:9" x14ac:dyDescent="0.25">
      <c r="A1943">
        <v>2018</v>
      </c>
      <c r="B1943" t="s">
        <v>53</v>
      </c>
      <c r="C1943" t="s">
        <v>9</v>
      </c>
      <c r="D1943" t="s">
        <v>12</v>
      </c>
      <c r="E1943" t="s">
        <v>13</v>
      </c>
      <c r="F1943" t="s">
        <v>17</v>
      </c>
      <c r="G1943" s="2">
        <v>9533</v>
      </c>
      <c r="H1943" s="2">
        <v>12129</v>
      </c>
      <c r="I1943" s="2">
        <v>2</v>
      </c>
    </row>
    <row r="1944" spans="1:9" x14ac:dyDescent="0.25">
      <c r="A1944">
        <v>2019</v>
      </c>
      <c r="B1944" t="s">
        <v>53</v>
      </c>
      <c r="C1944" t="s">
        <v>18</v>
      </c>
      <c r="D1944" t="s">
        <v>18</v>
      </c>
      <c r="E1944" t="s">
        <v>13</v>
      </c>
      <c r="F1944" t="s">
        <v>33</v>
      </c>
      <c r="G1944" s="2">
        <v>40091</v>
      </c>
      <c r="H1944" s="2">
        <v>53461</v>
      </c>
      <c r="I1944" s="2">
        <v>3</v>
      </c>
    </row>
    <row r="1945" spans="1:9" x14ac:dyDescent="0.25">
      <c r="A1945">
        <v>2019</v>
      </c>
      <c r="B1945" t="s">
        <v>49</v>
      </c>
      <c r="C1945" t="s">
        <v>18</v>
      </c>
      <c r="D1945" t="s">
        <v>25</v>
      </c>
      <c r="E1945" t="s">
        <v>22</v>
      </c>
      <c r="F1945" t="s">
        <v>35</v>
      </c>
      <c r="G1945" s="2">
        <v>3248</v>
      </c>
      <c r="H1945" s="2">
        <v>3720</v>
      </c>
      <c r="I1945" s="2">
        <v>3</v>
      </c>
    </row>
    <row r="1946" spans="1:9" x14ac:dyDescent="0.25">
      <c r="A1946">
        <v>2018</v>
      </c>
      <c r="B1946" t="s">
        <v>46</v>
      </c>
      <c r="C1946" t="s">
        <v>29</v>
      </c>
      <c r="D1946" t="s">
        <v>30</v>
      </c>
      <c r="E1946" t="s">
        <v>22</v>
      </c>
      <c r="F1946" t="s">
        <v>35</v>
      </c>
      <c r="G1946" s="2">
        <v>7169</v>
      </c>
      <c r="H1946" s="2">
        <v>8793</v>
      </c>
      <c r="I1946" s="2">
        <v>3</v>
      </c>
    </row>
    <row r="1947" spans="1:9" x14ac:dyDescent="0.25">
      <c r="A1947">
        <v>2019</v>
      </c>
      <c r="B1947" t="s">
        <v>16</v>
      </c>
      <c r="C1947" t="s">
        <v>29</v>
      </c>
      <c r="D1947" t="s">
        <v>34</v>
      </c>
      <c r="E1947" t="s">
        <v>22</v>
      </c>
      <c r="F1947" t="s">
        <v>23</v>
      </c>
      <c r="G1947" s="2">
        <v>45516</v>
      </c>
      <c r="H1947" s="2">
        <v>58900</v>
      </c>
      <c r="I1947" s="2">
        <v>2</v>
      </c>
    </row>
    <row r="1948" spans="1:9" x14ac:dyDescent="0.25">
      <c r="A1948">
        <v>2018</v>
      </c>
      <c r="B1948" t="s">
        <v>46</v>
      </c>
      <c r="C1948" t="s">
        <v>18</v>
      </c>
      <c r="D1948" t="s">
        <v>18</v>
      </c>
      <c r="E1948" t="s">
        <v>13</v>
      </c>
      <c r="F1948" t="s">
        <v>33</v>
      </c>
      <c r="G1948" s="2">
        <v>73152</v>
      </c>
      <c r="H1948" s="2">
        <v>92885</v>
      </c>
      <c r="I1948" s="2">
        <v>5</v>
      </c>
    </row>
    <row r="1949" spans="1:9" x14ac:dyDescent="0.25">
      <c r="A1949">
        <v>2019</v>
      </c>
      <c r="B1949" t="s">
        <v>50</v>
      </c>
      <c r="C1949" t="s">
        <v>9</v>
      </c>
      <c r="D1949" t="s">
        <v>39</v>
      </c>
      <c r="E1949" t="s">
        <v>22</v>
      </c>
      <c r="F1949" t="s">
        <v>35</v>
      </c>
      <c r="G1949" s="2">
        <v>3447</v>
      </c>
      <c r="H1949" s="2">
        <v>4026</v>
      </c>
      <c r="I1949" s="2">
        <v>3</v>
      </c>
    </row>
    <row r="1950" spans="1:9" x14ac:dyDescent="0.25">
      <c r="A1950">
        <v>2019</v>
      </c>
      <c r="B1950" t="s">
        <v>46</v>
      </c>
      <c r="C1950" t="s">
        <v>18</v>
      </c>
      <c r="D1950" t="s">
        <v>24</v>
      </c>
      <c r="E1950" t="s">
        <v>13</v>
      </c>
      <c r="F1950" t="s">
        <v>19</v>
      </c>
      <c r="G1950" s="2">
        <v>5312</v>
      </c>
      <c r="H1950" s="2">
        <v>6326</v>
      </c>
      <c r="I1950" s="2">
        <v>5</v>
      </c>
    </row>
    <row r="1951" spans="1:9" x14ac:dyDescent="0.25">
      <c r="A1951">
        <v>2019</v>
      </c>
      <c r="B1951" t="s">
        <v>52</v>
      </c>
      <c r="C1951" t="s">
        <v>18</v>
      </c>
      <c r="D1951" t="s">
        <v>24</v>
      </c>
      <c r="E1951" t="s">
        <v>13</v>
      </c>
      <c r="F1951" t="s">
        <v>17</v>
      </c>
      <c r="G1951" s="2">
        <v>56788</v>
      </c>
      <c r="H1951" s="2">
        <v>66972</v>
      </c>
      <c r="I1951" s="2">
        <v>7</v>
      </c>
    </row>
    <row r="1952" spans="1:9" x14ac:dyDescent="0.25">
      <c r="A1952">
        <v>2018</v>
      </c>
      <c r="B1952" t="s">
        <v>51</v>
      </c>
      <c r="C1952" t="s">
        <v>20</v>
      </c>
      <c r="D1952" t="s">
        <v>21</v>
      </c>
      <c r="E1952" t="s">
        <v>22</v>
      </c>
      <c r="F1952" t="s">
        <v>32</v>
      </c>
      <c r="G1952" s="2">
        <v>24911</v>
      </c>
      <c r="H1952" s="2">
        <v>28573</v>
      </c>
      <c r="I1952" s="2">
        <v>2</v>
      </c>
    </row>
    <row r="1953" spans="1:9" x14ac:dyDescent="0.25">
      <c r="A1953">
        <v>2018</v>
      </c>
      <c r="B1953" t="s">
        <v>47</v>
      </c>
      <c r="C1953" t="s">
        <v>18</v>
      </c>
      <c r="D1953" t="s">
        <v>25</v>
      </c>
      <c r="E1953" t="s">
        <v>22</v>
      </c>
      <c r="F1953" t="s">
        <v>32</v>
      </c>
      <c r="G1953" s="2">
        <v>36741</v>
      </c>
      <c r="H1953" s="2">
        <v>42874</v>
      </c>
      <c r="I1953" s="2">
        <v>4</v>
      </c>
    </row>
    <row r="1954" spans="1:9" x14ac:dyDescent="0.25">
      <c r="A1954">
        <v>2019</v>
      </c>
      <c r="B1954" t="s">
        <v>43</v>
      </c>
      <c r="C1954" t="s">
        <v>20</v>
      </c>
      <c r="D1954" t="s">
        <v>21</v>
      </c>
      <c r="E1954" t="s">
        <v>11</v>
      </c>
      <c r="F1954" t="s">
        <v>59</v>
      </c>
      <c r="G1954" s="2">
        <v>3852</v>
      </c>
      <c r="H1954" s="2">
        <v>6299</v>
      </c>
      <c r="I1954" s="2">
        <v>11</v>
      </c>
    </row>
    <row r="1955" spans="1:9" x14ac:dyDescent="0.25">
      <c r="A1955">
        <v>2019</v>
      </c>
      <c r="B1955" t="s">
        <v>43</v>
      </c>
      <c r="C1955" t="s">
        <v>9</v>
      </c>
      <c r="D1955" t="s">
        <v>12</v>
      </c>
      <c r="E1955" t="s">
        <v>11</v>
      </c>
      <c r="F1955" t="s">
        <v>59</v>
      </c>
      <c r="G1955" s="2">
        <v>12419</v>
      </c>
      <c r="H1955" s="2">
        <v>17924</v>
      </c>
      <c r="I1955" s="2">
        <v>16</v>
      </c>
    </row>
    <row r="1956" spans="1:9" x14ac:dyDescent="0.25">
      <c r="A1956">
        <v>2019</v>
      </c>
      <c r="B1956" t="s">
        <v>43</v>
      </c>
      <c r="C1956" t="s">
        <v>18</v>
      </c>
      <c r="D1956" t="s">
        <v>24</v>
      </c>
      <c r="E1956" t="s">
        <v>26</v>
      </c>
      <c r="F1956" t="s">
        <v>31</v>
      </c>
      <c r="G1956" s="2">
        <v>1056</v>
      </c>
      <c r="H1956" s="2">
        <v>7177</v>
      </c>
      <c r="I1956" s="2">
        <v>2</v>
      </c>
    </row>
    <row r="1957" spans="1:9" x14ac:dyDescent="0.25">
      <c r="A1957">
        <v>2018</v>
      </c>
      <c r="B1957" t="s">
        <v>52</v>
      </c>
      <c r="C1957" t="s">
        <v>18</v>
      </c>
      <c r="D1957" t="s">
        <v>18</v>
      </c>
      <c r="E1957" t="s">
        <v>13</v>
      </c>
      <c r="F1957" t="s">
        <v>19</v>
      </c>
      <c r="G1957" s="2">
        <v>6900</v>
      </c>
      <c r="H1957" s="2">
        <v>8699</v>
      </c>
      <c r="I1957" s="2">
        <v>6</v>
      </c>
    </row>
    <row r="1958" spans="1:9" x14ac:dyDescent="0.25">
      <c r="A1958">
        <v>2019</v>
      </c>
      <c r="B1958" t="s">
        <v>44</v>
      </c>
      <c r="C1958" t="s">
        <v>29</v>
      </c>
      <c r="D1958" t="s">
        <v>30</v>
      </c>
      <c r="E1958" t="s">
        <v>13</v>
      </c>
      <c r="F1958" t="s">
        <v>33</v>
      </c>
      <c r="G1958" s="2">
        <v>38995</v>
      </c>
      <c r="H1958" s="2">
        <v>44217</v>
      </c>
      <c r="I1958" s="2">
        <v>4</v>
      </c>
    </row>
    <row r="1959" spans="1:9" x14ac:dyDescent="0.25">
      <c r="A1959">
        <v>2019</v>
      </c>
      <c r="B1959" t="s">
        <v>46</v>
      </c>
      <c r="C1959" t="s">
        <v>18</v>
      </c>
      <c r="D1959" t="s">
        <v>18</v>
      </c>
      <c r="E1959" t="s">
        <v>13</v>
      </c>
      <c r="F1959" t="s">
        <v>14</v>
      </c>
      <c r="G1959" s="2">
        <v>168283</v>
      </c>
      <c r="H1959" s="2">
        <v>204402</v>
      </c>
      <c r="I1959" s="2">
        <v>6</v>
      </c>
    </row>
    <row r="1960" spans="1:9" x14ac:dyDescent="0.25">
      <c r="A1960">
        <v>2018</v>
      </c>
      <c r="B1960" t="s">
        <v>16</v>
      </c>
      <c r="C1960" t="s">
        <v>20</v>
      </c>
      <c r="D1960" t="s">
        <v>21</v>
      </c>
      <c r="E1960" t="s">
        <v>13</v>
      </c>
      <c r="F1960" t="s">
        <v>33</v>
      </c>
      <c r="G1960" s="2">
        <v>20951</v>
      </c>
      <c r="H1960" s="2">
        <v>24157</v>
      </c>
      <c r="I1960" s="2">
        <v>2</v>
      </c>
    </row>
    <row r="1961" spans="1:9" x14ac:dyDescent="0.25">
      <c r="A1961">
        <v>2018</v>
      </c>
      <c r="B1961" t="s">
        <v>52</v>
      </c>
      <c r="C1961" t="s">
        <v>18</v>
      </c>
      <c r="D1961" t="s">
        <v>18</v>
      </c>
      <c r="E1961" t="s">
        <v>22</v>
      </c>
      <c r="F1961" t="s">
        <v>35</v>
      </c>
      <c r="G1961" s="2">
        <v>3031</v>
      </c>
      <c r="H1961" s="2">
        <v>3485</v>
      </c>
      <c r="I1961" s="2">
        <v>2</v>
      </c>
    </row>
    <row r="1962" spans="1:9" x14ac:dyDescent="0.25">
      <c r="A1962">
        <v>2019</v>
      </c>
      <c r="B1962" t="s">
        <v>53</v>
      </c>
      <c r="C1962" t="s">
        <v>29</v>
      </c>
      <c r="D1962" t="s">
        <v>36</v>
      </c>
      <c r="E1962" t="s">
        <v>22</v>
      </c>
      <c r="F1962" t="s">
        <v>23</v>
      </c>
      <c r="G1962" s="2">
        <v>14727</v>
      </c>
      <c r="H1962" s="2">
        <v>18329</v>
      </c>
      <c r="I1962" s="2">
        <v>1</v>
      </c>
    </row>
    <row r="1963" spans="1:9" x14ac:dyDescent="0.25">
      <c r="A1963">
        <v>2019</v>
      </c>
      <c r="B1963" t="s">
        <v>43</v>
      </c>
      <c r="C1963" t="s">
        <v>9</v>
      </c>
      <c r="D1963" t="s">
        <v>39</v>
      </c>
      <c r="E1963" t="s">
        <v>22</v>
      </c>
      <c r="F1963" t="s">
        <v>32</v>
      </c>
      <c r="G1963" s="2">
        <v>32798</v>
      </c>
      <c r="H1963" s="2">
        <v>43113</v>
      </c>
      <c r="I1963" s="2">
        <v>3</v>
      </c>
    </row>
    <row r="1964" spans="1:9" x14ac:dyDescent="0.25">
      <c r="A1964">
        <v>2018</v>
      </c>
      <c r="B1964" t="s">
        <v>51</v>
      </c>
      <c r="C1964" t="s">
        <v>18</v>
      </c>
      <c r="D1964" t="s">
        <v>18</v>
      </c>
      <c r="E1964" t="s">
        <v>22</v>
      </c>
      <c r="F1964" t="s">
        <v>23</v>
      </c>
      <c r="G1964" s="2">
        <v>55484</v>
      </c>
      <c r="H1964" s="2">
        <v>70650</v>
      </c>
      <c r="I1964" s="2">
        <v>3</v>
      </c>
    </row>
    <row r="1965" spans="1:9" x14ac:dyDescent="0.25">
      <c r="A1965">
        <v>2019</v>
      </c>
      <c r="B1965" t="s">
        <v>44</v>
      </c>
      <c r="C1965" t="s">
        <v>18</v>
      </c>
      <c r="D1965" t="s">
        <v>25</v>
      </c>
      <c r="E1965" t="s">
        <v>13</v>
      </c>
      <c r="F1965" t="s">
        <v>19</v>
      </c>
      <c r="G1965" s="2">
        <v>2439</v>
      </c>
      <c r="H1965" s="2">
        <v>3301</v>
      </c>
      <c r="I1965" s="2">
        <v>2</v>
      </c>
    </row>
    <row r="1966" spans="1:9" x14ac:dyDescent="0.25">
      <c r="A1966">
        <v>2019</v>
      </c>
      <c r="B1966" t="s">
        <v>44</v>
      </c>
      <c r="C1966" t="s">
        <v>9</v>
      </c>
      <c r="D1966" t="s">
        <v>12</v>
      </c>
      <c r="E1966" t="s">
        <v>22</v>
      </c>
      <c r="F1966" t="s">
        <v>35</v>
      </c>
      <c r="G1966" s="2">
        <v>4333</v>
      </c>
      <c r="H1966" s="2">
        <v>5171</v>
      </c>
      <c r="I1966" s="2">
        <v>5</v>
      </c>
    </row>
    <row r="1967" spans="1:9" x14ac:dyDescent="0.25">
      <c r="A1967">
        <v>2018</v>
      </c>
      <c r="B1967" t="s">
        <v>53</v>
      </c>
      <c r="C1967" t="s">
        <v>29</v>
      </c>
      <c r="D1967" t="s">
        <v>30</v>
      </c>
      <c r="E1967" t="s">
        <v>26</v>
      </c>
      <c r="F1967" t="s">
        <v>40</v>
      </c>
      <c r="G1967" s="2">
        <v>1977</v>
      </c>
      <c r="H1967" s="2">
        <v>8274</v>
      </c>
      <c r="I1967" s="2">
        <v>7</v>
      </c>
    </row>
    <row r="1968" spans="1:9" x14ac:dyDescent="0.25">
      <c r="A1968">
        <v>2019</v>
      </c>
      <c r="B1968" t="s">
        <v>51</v>
      </c>
      <c r="C1968" t="s">
        <v>29</v>
      </c>
      <c r="D1968" t="s">
        <v>36</v>
      </c>
      <c r="E1968" t="s">
        <v>22</v>
      </c>
      <c r="F1968" t="s">
        <v>38</v>
      </c>
      <c r="G1968" s="2">
        <v>34605</v>
      </c>
      <c r="H1968" s="2">
        <v>40365</v>
      </c>
      <c r="I1968" s="2">
        <v>1</v>
      </c>
    </row>
    <row r="1969" spans="1:9" x14ac:dyDescent="0.25">
      <c r="A1969">
        <v>2019</v>
      </c>
      <c r="B1969" t="s">
        <v>46</v>
      </c>
      <c r="C1969" t="s">
        <v>9</v>
      </c>
      <c r="D1969" t="s">
        <v>39</v>
      </c>
      <c r="E1969" t="s">
        <v>13</v>
      </c>
      <c r="F1969" t="s">
        <v>33</v>
      </c>
      <c r="G1969" s="2">
        <v>20459</v>
      </c>
      <c r="H1969" s="2">
        <v>24839</v>
      </c>
      <c r="I1969" s="2">
        <v>2</v>
      </c>
    </row>
    <row r="1970" spans="1:9" x14ac:dyDescent="0.25">
      <c r="A1970">
        <v>2018</v>
      </c>
      <c r="B1970" t="s">
        <v>49</v>
      </c>
      <c r="C1970" t="s">
        <v>18</v>
      </c>
      <c r="D1970" t="s">
        <v>25</v>
      </c>
      <c r="E1970" t="s">
        <v>13</v>
      </c>
      <c r="F1970" t="s">
        <v>19</v>
      </c>
      <c r="G1970" s="2">
        <v>1897</v>
      </c>
      <c r="H1970" s="2">
        <v>2431</v>
      </c>
      <c r="I1970" s="2">
        <v>3</v>
      </c>
    </row>
    <row r="1971" spans="1:9" x14ac:dyDescent="0.25">
      <c r="A1971">
        <v>2019</v>
      </c>
      <c r="B1971" t="s">
        <v>45</v>
      </c>
      <c r="C1971" t="s">
        <v>20</v>
      </c>
      <c r="D1971" t="s">
        <v>21</v>
      </c>
      <c r="E1971" t="s">
        <v>11</v>
      </c>
      <c r="F1971" t="s">
        <v>28</v>
      </c>
      <c r="G1971" s="2">
        <v>3572</v>
      </c>
      <c r="H1971" s="2">
        <v>6269</v>
      </c>
      <c r="I1971" s="2">
        <v>11</v>
      </c>
    </row>
    <row r="1972" spans="1:9" x14ac:dyDescent="0.25">
      <c r="A1972">
        <v>2018</v>
      </c>
      <c r="B1972" t="s">
        <v>48</v>
      </c>
      <c r="C1972" t="s">
        <v>29</v>
      </c>
      <c r="D1972" t="s">
        <v>34</v>
      </c>
      <c r="E1972" t="s">
        <v>11</v>
      </c>
      <c r="F1972" t="s">
        <v>59</v>
      </c>
      <c r="G1972" s="2">
        <v>1186</v>
      </c>
      <c r="H1972" s="2">
        <v>1814</v>
      </c>
      <c r="I1972" s="2">
        <v>3</v>
      </c>
    </row>
    <row r="1973" spans="1:9" x14ac:dyDescent="0.25">
      <c r="A1973">
        <v>2018</v>
      </c>
      <c r="B1973" t="s">
        <v>53</v>
      </c>
      <c r="C1973" t="s">
        <v>29</v>
      </c>
      <c r="D1973" t="s">
        <v>36</v>
      </c>
      <c r="E1973" t="s">
        <v>11</v>
      </c>
      <c r="F1973" t="s">
        <v>28</v>
      </c>
      <c r="G1973" s="2">
        <v>4161</v>
      </c>
      <c r="H1973" s="2">
        <v>6279</v>
      </c>
      <c r="I1973" s="2">
        <v>7</v>
      </c>
    </row>
    <row r="1974" spans="1:9" x14ac:dyDescent="0.25">
      <c r="A1974">
        <v>2019</v>
      </c>
      <c r="B1974" t="s">
        <v>53</v>
      </c>
      <c r="C1974" t="s">
        <v>18</v>
      </c>
      <c r="D1974" t="s">
        <v>25</v>
      </c>
      <c r="E1974" t="s">
        <v>13</v>
      </c>
      <c r="F1974" t="s">
        <v>17</v>
      </c>
      <c r="G1974" s="2">
        <v>10682</v>
      </c>
      <c r="H1974" s="2">
        <v>12568</v>
      </c>
      <c r="I1974" s="2">
        <v>2</v>
      </c>
    </row>
    <row r="1975" spans="1:9" x14ac:dyDescent="0.25">
      <c r="A1975">
        <v>2018</v>
      </c>
      <c r="B1975" t="s">
        <v>53</v>
      </c>
      <c r="C1975" t="s">
        <v>9</v>
      </c>
      <c r="D1975" t="s">
        <v>39</v>
      </c>
      <c r="E1975" t="s">
        <v>13</v>
      </c>
      <c r="F1975" t="s">
        <v>14</v>
      </c>
      <c r="G1975" s="2">
        <v>155100</v>
      </c>
      <c r="H1975" s="2">
        <v>188202</v>
      </c>
      <c r="I1975" s="2">
        <v>5</v>
      </c>
    </row>
    <row r="1976" spans="1:9" x14ac:dyDescent="0.25">
      <c r="A1976">
        <v>2019</v>
      </c>
      <c r="B1976" t="s">
        <v>47</v>
      </c>
      <c r="C1976" t="s">
        <v>9</v>
      </c>
      <c r="D1976" t="s">
        <v>39</v>
      </c>
      <c r="E1976" t="s">
        <v>22</v>
      </c>
      <c r="F1976" t="s">
        <v>38</v>
      </c>
      <c r="G1976" s="2">
        <v>20852</v>
      </c>
      <c r="H1976" s="2">
        <v>24792</v>
      </c>
      <c r="I1976" s="2">
        <v>1</v>
      </c>
    </row>
    <row r="1977" spans="1:9" x14ac:dyDescent="0.25">
      <c r="A1977">
        <v>2019</v>
      </c>
      <c r="B1977" t="s">
        <v>49</v>
      </c>
      <c r="C1977" t="s">
        <v>9</v>
      </c>
      <c r="D1977" t="s">
        <v>12</v>
      </c>
      <c r="E1977" t="s">
        <v>11</v>
      </c>
      <c r="F1977" t="s">
        <v>15</v>
      </c>
      <c r="G1977" s="2">
        <v>3044</v>
      </c>
      <c r="H1977" s="2">
        <v>4770</v>
      </c>
      <c r="I1977" s="2">
        <v>9</v>
      </c>
    </row>
    <row r="1978" spans="1:9" x14ac:dyDescent="0.25">
      <c r="A1978">
        <v>2018</v>
      </c>
      <c r="B1978" t="s">
        <v>53</v>
      </c>
      <c r="C1978" t="s">
        <v>29</v>
      </c>
      <c r="D1978" t="s">
        <v>30</v>
      </c>
      <c r="E1978" t="s">
        <v>22</v>
      </c>
      <c r="F1978" t="s">
        <v>23</v>
      </c>
      <c r="G1978" s="2">
        <v>65356</v>
      </c>
      <c r="H1978" s="2">
        <v>76251</v>
      </c>
      <c r="I1978" s="2">
        <v>3</v>
      </c>
    </row>
    <row r="1979" spans="1:9" x14ac:dyDescent="0.25">
      <c r="A1979">
        <v>2019</v>
      </c>
      <c r="B1979" t="s">
        <v>47</v>
      </c>
      <c r="C1979" t="s">
        <v>29</v>
      </c>
      <c r="D1979" t="s">
        <v>30</v>
      </c>
      <c r="E1979" t="s">
        <v>22</v>
      </c>
      <c r="F1979" t="s">
        <v>32</v>
      </c>
      <c r="G1979" s="2">
        <v>19600</v>
      </c>
      <c r="H1979" s="2">
        <v>25120</v>
      </c>
      <c r="I1979" s="2">
        <v>2</v>
      </c>
    </row>
    <row r="1980" spans="1:9" x14ac:dyDescent="0.25">
      <c r="A1980">
        <v>2018</v>
      </c>
      <c r="B1980" t="s">
        <v>16</v>
      </c>
      <c r="C1980" t="s">
        <v>18</v>
      </c>
      <c r="D1980" t="s">
        <v>24</v>
      </c>
      <c r="E1980" t="s">
        <v>11</v>
      </c>
      <c r="F1980" t="s">
        <v>59</v>
      </c>
      <c r="G1980" s="2">
        <v>7704</v>
      </c>
      <c r="H1980" s="2">
        <v>11195</v>
      </c>
      <c r="I1980" s="2">
        <v>15</v>
      </c>
    </row>
    <row r="1981" spans="1:9" x14ac:dyDescent="0.25">
      <c r="A1981">
        <v>2018</v>
      </c>
      <c r="B1981" t="s">
        <v>16</v>
      </c>
      <c r="C1981" t="s">
        <v>20</v>
      </c>
      <c r="D1981" t="s">
        <v>21</v>
      </c>
      <c r="E1981" t="s">
        <v>22</v>
      </c>
      <c r="F1981" t="s">
        <v>35</v>
      </c>
      <c r="G1981" s="2">
        <v>8557</v>
      </c>
      <c r="H1981" s="2">
        <v>10500</v>
      </c>
      <c r="I1981" s="2">
        <v>3</v>
      </c>
    </row>
    <row r="1982" spans="1:9" x14ac:dyDescent="0.25">
      <c r="A1982">
        <v>2019</v>
      </c>
      <c r="B1982" t="s">
        <v>47</v>
      </c>
      <c r="C1982" t="s">
        <v>18</v>
      </c>
      <c r="D1982" t="s">
        <v>18</v>
      </c>
      <c r="E1982" t="s">
        <v>22</v>
      </c>
      <c r="F1982" t="s">
        <v>32</v>
      </c>
      <c r="G1982" s="2">
        <v>45312</v>
      </c>
      <c r="H1982" s="2">
        <v>52109</v>
      </c>
      <c r="I1982" s="2">
        <v>4</v>
      </c>
    </row>
    <row r="1983" spans="1:9" x14ac:dyDescent="0.25">
      <c r="A1983">
        <v>2018</v>
      </c>
      <c r="B1983" t="s">
        <v>48</v>
      </c>
      <c r="C1983" t="s">
        <v>9</v>
      </c>
      <c r="D1983" t="s">
        <v>39</v>
      </c>
      <c r="E1983" t="s">
        <v>22</v>
      </c>
      <c r="F1983" t="s">
        <v>38</v>
      </c>
      <c r="G1983" s="2">
        <v>102619</v>
      </c>
      <c r="H1983" s="2">
        <v>120065</v>
      </c>
      <c r="I1983" s="2">
        <v>3</v>
      </c>
    </row>
    <row r="1984" spans="1:9" x14ac:dyDescent="0.25">
      <c r="A1984">
        <v>2018</v>
      </c>
      <c r="B1984" t="s">
        <v>49</v>
      </c>
      <c r="C1984" t="s">
        <v>29</v>
      </c>
      <c r="D1984" t="s">
        <v>34</v>
      </c>
      <c r="E1984" t="s">
        <v>11</v>
      </c>
      <c r="F1984" t="s">
        <v>41</v>
      </c>
      <c r="G1984" s="2">
        <v>1159</v>
      </c>
      <c r="H1984" s="2">
        <v>1818</v>
      </c>
      <c r="I1984" s="2">
        <v>2</v>
      </c>
    </row>
    <row r="1985" spans="1:9" x14ac:dyDescent="0.25">
      <c r="A1985">
        <v>2019</v>
      </c>
      <c r="B1985" t="s">
        <v>44</v>
      </c>
      <c r="C1985" t="s">
        <v>20</v>
      </c>
      <c r="D1985" t="s">
        <v>21</v>
      </c>
      <c r="E1985" t="s">
        <v>22</v>
      </c>
      <c r="F1985" t="s">
        <v>35</v>
      </c>
      <c r="G1985" s="2">
        <v>2912</v>
      </c>
      <c r="H1985" s="2">
        <v>3568</v>
      </c>
      <c r="I1985" s="2">
        <v>2</v>
      </c>
    </row>
    <row r="1986" spans="1:9" x14ac:dyDescent="0.25">
      <c r="A1986">
        <v>2018</v>
      </c>
      <c r="B1986" t="s">
        <v>16</v>
      </c>
      <c r="C1986" t="s">
        <v>9</v>
      </c>
      <c r="D1986" t="s">
        <v>10</v>
      </c>
      <c r="E1986" t="s">
        <v>22</v>
      </c>
      <c r="F1986" t="s">
        <v>35</v>
      </c>
      <c r="G1986" s="2">
        <v>4793</v>
      </c>
      <c r="H1986" s="2">
        <v>5891</v>
      </c>
      <c r="I1986" s="2">
        <v>4</v>
      </c>
    </row>
    <row r="1987" spans="1:9" x14ac:dyDescent="0.25">
      <c r="A1987">
        <v>2018</v>
      </c>
      <c r="B1987" t="s">
        <v>53</v>
      </c>
      <c r="C1987" t="s">
        <v>29</v>
      </c>
      <c r="D1987" t="s">
        <v>30</v>
      </c>
      <c r="E1987" t="s">
        <v>22</v>
      </c>
      <c r="F1987" t="s">
        <v>23</v>
      </c>
      <c r="G1987" s="2">
        <v>93307</v>
      </c>
      <c r="H1987" s="2">
        <v>121286</v>
      </c>
      <c r="I1987" s="2">
        <v>5</v>
      </c>
    </row>
    <row r="1988" spans="1:9" x14ac:dyDescent="0.25">
      <c r="A1988">
        <v>2018</v>
      </c>
      <c r="B1988" t="s">
        <v>44</v>
      </c>
      <c r="C1988" t="s">
        <v>9</v>
      </c>
      <c r="D1988" t="s">
        <v>39</v>
      </c>
      <c r="E1988" t="s">
        <v>11</v>
      </c>
      <c r="F1988" t="s">
        <v>59</v>
      </c>
      <c r="G1988" s="2">
        <v>6702</v>
      </c>
      <c r="H1988" s="2">
        <v>11698</v>
      </c>
      <c r="I1988" s="2">
        <v>11</v>
      </c>
    </row>
    <row r="1989" spans="1:9" x14ac:dyDescent="0.25">
      <c r="A1989">
        <v>2018</v>
      </c>
      <c r="B1989" t="s">
        <v>43</v>
      </c>
      <c r="C1989" t="s">
        <v>29</v>
      </c>
      <c r="D1989" t="s">
        <v>30</v>
      </c>
      <c r="E1989" t="s">
        <v>11</v>
      </c>
      <c r="F1989" t="s">
        <v>59</v>
      </c>
      <c r="G1989" s="2">
        <v>3241</v>
      </c>
      <c r="H1989" s="2">
        <v>4991</v>
      </c>
      <c r="I1989" s="2">
        <v>6</v>
      </c>
    </row>
    <row r="1990" spans="1:9" x14ac:dyDescent="0.25">
      <c r="A1990">
        <v>2019</v>
      </c>
      <c r="B1990" t="s">
        <v>49</v>
      </c>
      <c r="C1990" t="s">
        <v>18</v>
      </c>
      <c r="D1990" t="s">
        <v>18</v>
      </c>
      <c r="E1990" t="s">
        <v>13</v>
      </c>
      <c r="F1990" t="s">
        <v>17</v>
      </c>
      <c r="G1990" s="2">
        <v>30797</v>
      </c>
      <c r="H1990" s="2">
        <v>42133</v>
      </c>
      <c r="I1990" s="2">
        <v>4</v>
      </c>
    </row>
    <row r="1991" spans="1:9" x14ac:dyDescent="0.25">
      <c r="A1991">
        <v>2019</v>
      </c>
      <c r="B1991" t="s">
        <v>52</v>
      </c>
      <c r="C1991" t="s">
        <v>18</v>
      </c>
      <c r="D1991" t="s">
        <v>18</v>
      </c>
      <c r="E1991" t="s">
        <v>22</v>
      </c>
      <c r="F1991" t="s">
        <v>23</v>
      </c>
      <c r="G1991" s="2">
        <v>32819</v>
      </c>
      <c r="H1991" s="2">
        <v>41794</v>
      </c>
      <c r="I1991" s="2">
        <v>2</v>
      </c>
    </row>
    <row r="1992" spans="1:9" x14ac:dyDescent="0.25">
      <c r="A1992">
        <v>2019</v>
      </c>
      <c r="B1992" t="s">
        <v>16</v>
      </c>
      <c r="C1992" t="s">
        <v>29</v>
      </c>
      <c r="D1992" t="s">
        <v>36</v>
      </c>
      <c r="E1992" t="s">
        <v>13</v>
      </c>
      <c r="F1992" t="s">
        <v>17</v>
      </c>
      <c r="G1992" s="2">
        <v>25940</v>
      </c>
      <c r="H1992" s="2">
        <v>32996</v>
      </c>
      <c r="I1992" s="2">
        <v>6</v>
      </c>
    </row>
    <row r="1993" spans="1:9" x14ac:dyDescent="0.25">
      <c r="A1993">
        <v>2018</v>
      </c>
      <c r="B1993" t="s">
        <v>51</v>
      </c>
      <c r="C1993" t="s">
        <v>18</v>
      </c>
      <c r="D1993" t="s">
        <v>18</v>
      </c>
      <c r="E1993" t="s">
        <v>11</v>
      </c>
      <c r="F1993" t="s">
        <v>59</v>
      </c>
      <c r="G1993" s="2">
        <v>2763</v>
      </c>
      <c r="H1993" s="2">
        <v>4810</v>
      </c>
      <c r="I1993" s="2">
        <v>6</v>
      </c>
    </row>
    <row r="1994" spans="1:9" x14ac:dyDescent="0.25">
      <c r="A1994">
        <v>2018</v>
      </c>
      <c r="B1994" t="s">
        <v>44</v>
      </c>
      <c r="C1994" t="s">
        <v>18</v>
      </c>
      <c r="D1994" t="s">
        <v>24</v>
      </c>
      <c r="E1994" t="s">
        <v>11</v>
      </c>
      <c r="F1994" t="s">
        <v>41</v>
      </c>
      <c r="G1994" s="2">
        <v>2881</v>
      </c>
      <c r="H1994" s="2">
        <v>4996</v>
      </c>
      <c r="I1994" s="2">
        <v>7</v>
      </c>
    </row>
    <row r="1995" spans="1:9" x14ac:dyDescent="0.25">
      <c r="A1995">
        <v>2018</v>
      </c>
      <c r="B1995" t="s">
        <v>47</v>
      </c>
      <c r="C1995" t="s">
        <v>18</v>
      </c>
      <c r="D1995" t="s">
        <v>24</v>
      </c>
      <c r="E1995" t="s">
        <v>22</v>
      </c>
      <c r="F1995" t="s">
        <v>23</v>
      </c>
      <c r="G1995" s="2">
        <v>43400</v>
      </c>
      <c r="H1995" s="2">
        <v>51060</v>
      </c>
      <c r="I1995" s="2">
        <v>3</v>
      </c>
    </row>
    <row r="1996" spans="1:9" x14ac:dyDescent="0.25">
      <c r="A1996">
        <v>2019</v>
      </c>
      <c r="B1996" t="s">
        <v>46</v>
      </c>
      <c r="C1996" t="s">
        <v>9</v>
      </c>
      <c r="D1996" t="s">
        <v>12</v>
      </c>
      <c r="E1996" t="s">
        <v>11</v>
      </c>
      <c r="F1996" t="s">
        <v>28</v>
      </c>
      <c r="G1996" s="2">
        <v>5048</v>
      </c>
      <c r="H1996" s="2">
        <v>8527</v>
      </c>
      <c r="I1996" s="2">
        <v>10</v>
      </c>
    </row>
    <row r="1997" spans="1:9" x14ac:dyDescent="0.25">
      <c r="A1997">
        <v>2018</v>
      </c>
      <c r="B1997" t="s">
        <v>52</v>
      </c>
      <c r="C1997" t="s">
        <v>20</v>
      </c>
      <c r="D1997" t="s">
        <v>37</v>
      </c>
      <c r="E1997" t="s">
        <v>11</v>
      </c>
      <c r="F1997" t="s">
        <v>59</v>
      </c>
      <c r="G1997" s="2">
        <v>3763</v>
      </c>
      <c r="H1997" s="2">
        <v>6281</v>
      </c>
      <c r="I1997" s="2">
        <v>13</v>
      </c>
    </row>
    <row r="1998" spans="1:9" x14ac:dyDescent="0.25">
      <c r="A1998">
        <v>2018</v>
      </c>
      <c r="B1998" t="s">
        <v>51</v>
      </c>
      <c r="C1998" t="s">
        <v>20</v>
      </c>
      <c r="D1998" t="s">
        <v>21</v>
      </c>
      <c r="E1998" t="s">
        <v>22</v>
      </c>
      <c r="F1998" t="s">
        <v>35</v>
      </c>
      <c r="G1998" s="2">
        <v>1924</v>
      </c>
      <c r="H1998" s="2">
        <v>2514</v>
      </c>
      <c r="I1998" s="2">
        <v>1</v>
      </c>
    </row>
    <row r="1999" spans="1:9" x14ac:dyDescent="0.25">
      <c r="A1999">
        <v>2018</v>
      </c>
      <c r="B1999" t="s">
        <v>43</v>
      </c>
      <c r="C1999" t="s">
        <v>29</v>
      </c>
      <c r="D1999" t="s">
        <v>30</v>
      </c>
      <c r="E1999" t="s">
        <v>22</v>
      </c>
      <c r="F1999" t="s">
        <v>32</v>
      </c>
      <c r="G1999" s="2">
        <v>53855</v>
      </c>
      <c r="H1999" s="2">
        <v>67444</v>
      </c>
      <c r="I1999" s="2">
        <v>4</v>
      </c>
    </row>
    <row r="2000" spans="1:9" x14ac:dyDescent="0.25">
      <c r="A2000">
        <v>2018</v>
      </c>
      <c r="B2000" t="s">
        <v>48</v>
      </c>
      <c r="C2000" t="s">
        <v>9</v>
      </c>
      <c r="D2000" t="s">
        <v>39</v>
      </c>
      <c r="E2000" t="s">
        <v>22</v>
      </c>
      <c r="F2000" t="s">
        <v>23</v>
      </c>
      <c r="G2000" s="2">
        <v>45806</v>
      </c>
      <c r="H2000" s="2">
        <v>57931</v>
      </c>
      <c r="I2000" s="2">
        <v>3</v>
      </c>
    </row>
    <row r="2001" spans="1:9" x14ac:dyDescent="0.25">
      <c r="A2001">
        <v>2019</v>
      </c>
      <c r="B2001" t="s">
        <v>49</v>
      </c>
      <c r="C2001" t="s">
        <v>18</v>
      </c>
      <c r="D2001" t="s">
        <v>18</v>
      </c>
      <c r="E2001" t="s">
        <v>11</v>
      </c>
      <c r="F2001" t="s">
        <v>59</v>
      </c>
      <c r="G2001" s="2">
        <v>6639</v>
      </c>
      <c r="H2001" s="2">
        <v>11191</v>
      </c>
      <c r="I2001" s="2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ECF0"/>
  </sheetPr>
  <dimension ref="A1:AF72"/>
  <sheetViews>
    <sheetView topLeftCell="B1" zoomScale="40" zoomScaleNormal="40" workbookViewId="0">
      <selection activeCell="Z29" sqref="Z29"/>
    </sheetView>
  </sheetViews>
  <sheetFormatPr defaultRowHeight="15" x14ac:dyDescent="0.25"/>
  <cols>
    <col min="1" max="1" width="11.140625" customWidth="1"/>
    <col min="2" max="2" width="10.85546875" bestFit="1" customWidth="1"/>
    <col min="3" max="3" width="16.85546875" bestFit="1" customWidth="1"/>
    <col min="4" max="4" width="10.5703125" bestFit="1" customWidth="1"/>
    <col min="5" max="5" width="18" customWidth="1"/>
    <col min="6" max="6" width="18.140625" bestFit="1" customWidth="1"/>
    <col min="10" max="10" width="18.140625" bestFit="1" customWidth="1"/>
    <col min="11" max="11" width="16" bestFit="1" customWidth="1"/>
    <col min="12" max="13" width="14.28515625" bestFit="1" customWidth="1"/>
    <col min="14" max="14" width="13.28515625" bestFit="1" customWidth="1"/>
    <col min="15" max="16" width="10.5703125" bestFit="1" customWidth="1"/>
    <col min="20" max="20" width="18.140625" bestFit="1" customWidth="1"/>
    <col min="21" max="21" width="12.7109375" bestFit="1" customWidth="1"/>
    <col min="22" max="22" width="21" bestFit="1" customWidth="1"/>
    <col min="23" max="23" width="13.28515625" bestFit="1" customWidth="1"/>
    <col min="24" max="24" width="21" bestFit="1" customWidth="1"/>
    <col min="25" max="25" width="15.140625" bestFit="1" customWidth="1"/>
    <col min="26" max="26" width="21" bestFit="1" customWidth="1"/>
    <col min="28" max="28" width="19.140625" bestFit="1" customWidth="1"/>
    <col min="30" max="30" width="19.140625" bestFit="1" customWidth="1"/>
    <col min="32" max="32" width="19.140625" bestFit="1" customWidth="1"/>
  </cols>
  <sheetData>
    <row r="1" spans="1:32" x14ac:dyDescent="0.25">
      <c r="A1" s="39" t="s">
        <v>58</v>
      </c>
      <c r="B1" s="39"/>
      <c r="C1" s="39"/>
      <c r="D1" s="39"/>
      <c r="E1" s="39"/>
      <c r="F1" s="39"/>
      <c r="G1" s="39"/>
      <c r="K1" s="3" t="s">
        <v>54</v>
      </c>
      <c r="L1" t="str">
        <f>G4</f>
        <v>Sales</v>
      </c>
    </row>
    <row r="2" spans="1:32" x14ac:dyDescent="0.25">
      <c r="A2" s="5">
        <v>1</v>
      </c>
      <c r="C2" s="5">
        <v>1</v>
      </c>
      <c r="E2" s="5">
        <v>1</v>
      </c>
      <c r="G2" s="5">
        <v>1</v>
      </c>
      <c r="K2" s="3" t="s">
        <v>0</v>
      </c>
      <c r="L2">
        <f>A4</f>
        <v>2019</v>
      </c>
    </row>
    <row r="3" spans="1:32" x14ac:dyDescent="0.25">
      <c r="K3" s="3" t="s">
        <v>2</v>
      </c>
      <c r="L3" t="str">
        <f>C5</f>
        <v>*</v>
      </c>
    </row>
    <row r="4" spans="1:32" x14ac:dyDescent="0.25">
      <c r="A4">
        <f>INDEX(Year,A2)</f>
        <v>2019</v>
      </c>
      <c r="B4" t="s">
        <v>61</v>
      </c>
      <c r="C4" s="7" t="str">
        <f>INDEX(Territory,$C$2)</f>
        <v>All</v>
      </c>
      <c r="D4" t="s">
        <v>61</v>
      </c>
      <c r="E4" s="7" t="str">
        <f>INDEX(Product_category,E2)</f>
        <v>All</v>
      </c>
      <c r="G4" t="str">
        <f>INDEX(KPITable[KPI],G2)</f>
        <v>Sales</v>
      </c>
      <c r="K4" t="s">
        <v>4</v>
      </c>
      <c r="L4" t="str">
        <f>E5</f>
        <v>*</v>
      </c>
    </row>
    <row r="5" spans="1:32" x14ac:dyDescent="0.25">
      <c r="B5" t="s">
        <v>62</v>
      </c>
      <c r="C5" s="6" t="str">
        <f>IF($C$4=$C$11,"*",$C$4)</f>
        <v>*</v>
      </c>
      <c r="D5" t="s">
        <v>62</v>
      </c>
      <c r="E5" s="6" t="str">
        <f>IF(E4=$E$11,"*",$E$4)</f>
        <v>*</v>
      </c>
    </row>
    <row r="9" spans="1:32" x14ac:dyDescent="0.25">
      <c r="A9" s="38" t="s">
        <v>42</v>
      </c>
      <c r="B9" s="38"/>
      <c r="C9" s="38"/>
      <c r="D9" s="38"/>
      <c r="E9" s="38"/>
      <c r="F9" s="38"/>
      <c r="G9" s="38"/>
    </row>
    <row r="10" spans="1:32" x14ac:dyDescent="0.25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54</v>
      </c>
      <c r="J10" s="40" t="s">
        <v>64</v>
      </c>
      <c r="K10" s="40"/>
      <c r="L10" s="40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32" x14ac:dyDescent="0.25">
      <c r="A11">
        <v>2019</v>
      </c>
      <c r="B11" t="s">
        <v>43</v>
      </c>
      <c r="C11" t="s">
        <v>60</v>
      </c>
      <c r="D11" t="s">
        <v>10</v>
      </c>
      <c r="E11" t="s">
        <v>60</v>
      </c>
      <c r="F11" t="s">
        <v>59</v>
      </c>
      <c r="G11" t="s">
        <v>55</v>
      </c>
      <c r="J11" s="13" t="s">
        <v>1</v>
      </c>
      <c r="K11" s="13" t="s">
        <v>55</v>
      </c>
      <c r="L11" s="13" t="s">
        <v>65</v>
      </c>
      <c r="M11" s="13" t="s">
        <v>6</v>
      </c>
      <c r="N11" s="13" t="s">
        <v>66</v>
      </c>
      <c r="O11" s="13" t="s">
        <v>56</v>
      </c>
      <c r="P11" s="13" t="s">
        <v>67</v>
      </c>
      <c r="Q11" s="13" t="s">
        <v>57</v>
      </c>
      <c r="R11" s="13" t="s">
        <v>68</v>
      </c>
      <c r="S11" s="12"/>
      <c r="T11" s="13" t="str">
        <f>J11</f>
        <v>Month</v>
      </c>
      <c r="U11" s="13" t="str">
        <f>CHOOSE($G$2,K11,O11,Q11)</f>
        <v>Sales</v>
      </c>
      <c r="V11" s="13" t="str">
        <f>CHOOSE($G$2,L11,P11,R11)</f>
        <v>LY Sales</v>
      </c>
      <c r="W11" s="13" t="s">
        <v>69</v>
      </c>
      <c r="X11" s="13" t="s">
        <v>70</v>
      </c>
      <c r="Y11" s="13" t="s">
        <v>71</v>
      </c>
      <c r="Z11" s="13" t="s">
        <v>72</v>
      </c>
    </row>
    <row r="12" spans="1:32" x14ac:dyDescent="0.25">
      <c r="A12">
        <v>2018</v>
      </c>
      <c r="B12" t="s">
        <v>44</v>
      </c>
      <c r="C12" t="s">
        <v>9</v>
      </c>
      <c r="D12" t="s">
        <v>12</v>
      </c>
      <c r="E12" t="s">
        <v>11</v>
      </c>
      <c r="F12" t="s">
        <v>14</v>
      </c>
      <c r="G12" t="s">
        <v>56</v>
      </c>
      <c r="J12" s="12" t="s">
        <v>43</v>
      </c>
      <c r="K12" s="10">
        <f>SUMIFS(Table1[SALES],Table1[Year],$L$2,Table1[Territory],$L$3,Table1[Product category],$L$4,Table1[Month],J12)</f>
        <v>2299091</v>
      </c>
      <c r="L12" s="10">
        <f>SUMIFS(Table1[SALES],Table1[Year],$L$2-1,Table1[Territory],$L$3,Table1[Product category],$L$4,Table1[Month],J12)</f>
        <v>1983345</v>
      </c>
      <c r="M12" s="10">
        <f>SUMIFS(Table1[COGS],Table1[Year],$L$2,Table1[Territory],$L$3,Table1[Product category],$L$4,Table1[Month],J12)</f>
        <v>1738889</v>
      </c>
      <c r="N12" s="10">
        <f>SUMIFS(Table1[COGS],Table1[Year],$L$2-1,Table1[Territory],$L$3,Table1[Product category],$L$4,Table1[Month],J12)</f>
        <v>1533707</v>
      </c>
      <c r="O12" s="11">
        <f>K12-M12</f>
        <v>560202</v>
      </c>
      <c r="P12" s="11">
        <f>L12-N12</f>
        <v>449638</v>
      </c>
      <c r="Q12" s="3">
        <f>SUMIFS(Table1[Quantity],Table1[Year],$L$2,Table1[Territory],$L$3,Table1[Product category],$L$4,Table1[Month],J12)</f>
        <v>313</v>
      </c>
      <c r="R12" s="3">
        <f>SUMIFS(Table1[Quantity],Table1[Year],$L$2-1,Table1[Territory],$L$3,Table1[Product category],$L$4,Table1[Month],J12)</f>
        <v>221</v>
      </c>
      <c r="S12" s="3"/>
      <c r="T12" s="3" t="str">
        <f t="shared" ref="T12:T23" si="0">J12</f>
        <v>Jan</v>
      </c>
      <c r="U12" s="10">
        <f t="shared" ref="U12:U23" si="1">CHOOSE($G$2,K12,O12,Q12)</f>
        <v>2299091</v>
      </c>
      <c r="V12" s="10">
        <f t="shared" ref="V12:V23" si="2">CHOOSE($G$2,L12,P12,R12)</f>
        <v>1983345</v>
      </c>
      <c r="W12" s="2" t="str">
        <f>IF(U12=MAX($U$12:$U$23),U12," ")</f>
        <v xml:space="preserve"> </v>
      </c>
      <c r="X12" s="2" t="str">
        <f>IF(V12=MAX($V$12:$V$23),V12," ")</f>
        <v xml:space="preserve"> </v>
      </c>
      <c r="Y12" s="9">
        <f>AVERAGE($U$12:$U$23)</f>
        <v>3489049.1666666665</v>
      </c>
      <c r="Z12" s="9">
        <f>AVERAGE($V$12:$V$23)</f>
        <v>2921651.5833333335</v>
      </c>
    </row>
    <row r="13" spans="1:32" ht="18.75" x14ac:dyDescent="0.25">
      <c r="B13" t="s">
        <v>45</v>
      </c>
      <c r="C13" t="s">
        <v>18</v>
      </c>
      <c r="D13" t="s">
        <v>18</v>
      </c>
      <c r="E13" t="s">
        <v>13</v>
      </c>
      <c r="F13" t="s">
        <v>15</v>
      </c>
      <c r="G13" t="s">
        <v>57</v>
      </c>
      <c r="J13" s="12" t="s">
        <v>44</v>
      </c>
      <c r="K13" s="10">
        <f>SUMIFS(Table1[SALES],Table1[Year],$L$2,Table1[Territory],$L$3,Table1[Product category],$L$4,Table1[Month],J13)</f>
        <v>3234344</v>
      </c>
      <c r="L13" s="10">
        <f>SUMIFS(Table1[SALES],Table1[Year],$L$2-1,Table1[Territory],$L$3,Table1[Product category],$L$4,Table1[Month],J13)</f>
        <v>2176227</v>
      </c>
      <c r="M13" s="10">
        <f>SUMIFS(Table1[COGS],Table1[Year],$L$2,Table1[Territory],$L$3,Table1[Product category],$L$4,Table1[Month],J13)</f>
        <v>2585424</v>
      </c>
      <c r="N13" s="10">
        <f>SUMIFS(Table1[COGS],Table1[Year],$L$2-1,Table1[Territory],$L$3,Table1[Product category],$L$4,Table1[Month],J13)</f>
        <v>1615677</v>
      </c>
      <c r="O13" s="11">
        <f t="shared" ref="O13:O23" si="3">K13-M13</f>
        <v>648920</v>
      </c>
      <c r="P13" s="11">
        <f t="shared" ref="P13:P23" si="4">L13-N13</f>
        <v>560550</v>
      </c>
      <c r="Q13" s="3">
        <f>SUMIFS(Table1[Quantity],Table1[Year],$L$2,Table1[Territory],$L$3,Table1[Product category],$L$4,Table1[Month],J13)</f>
        <v>377</v>
      </c>
      <c r="R13" s="3">
        <f>SUMIFS(Table1[Quantity],Table1[Year],$L$2-1,Table1[Territory],$L$3,Table1[Product category],$L$4,Table1[Month],J13)</f>
        <v>382</v>
      </c>
      <c r="S13" s="3"/>
      <c r="T13" s="3" t="str">
        <f t="shared" si="0"/>
        <v>Feb</v>
      </c>
      <c r="U13" s="10">
        <f t="shared" si="1"/>
        <v>3234344</v>
      </c>
      <c r="V13" s="10">
        <f t="shared" si="2"/>
        <v>2176227</v>
      </c>
      <c r="W13" s="2" t="str">
        <f t="shared" ref="W13:W23" si="5">IF(U13=MAX($U$12:$U$23),U13," ")</f>
        <v xml:space="preserve"> </v>
      </c>
      <c r="X13" s="2" t="str">
        <f t="shared" ref="X13:X23" si="6">IF(V13=MAX($V$12:$V$23),V13," ")</f>
        <v xml:space="preserve"> </v>
      </c>
      <c r="Y13" s="9">
        <f t="shared" ref="Y13:Y23" si="7">AVERAGE($U$12:$U$23)</f>
        <v>3489049.1666666665</v>
      </c>
      <c r="Z13" s="9">
        <f t="shared" ref="Z13:Z23" si="8">AVERAGE($V$12:$V$23)</f>
        <v>2921651.5833333335</v>
      </c>
      <c r="AB13" s="23" t="s">
        <v>80</v>
      </c>
      <c r="AD13" s="23" t="s">
        <v>83</v>
      </c>
      <c r="AF13" s="23" t="s">
        <v>82</v>
      </c>
    </row>
    <row r="14" spans="1:32" x14ac:dyDescent="0.25">
      <c r="B14" t="s">
        <v>46</v>
      </c>
      <c r="C14" t="s">
        <v>20</v>
      </c>
      <c r="D14" t="s">
        <v>21</v>
      </c>
      <c r="E14" t="s">
        <v>22</v>
      </c>
      <c r="F14" t="s">
        <v>17</v>
      </c>
      <c r="J14" s="12" t="s">
        <v>45</v>
      </c>
      <c r="K14" s="10">
        <f>SUMIFS(Table1[SALES],Table1[Year],$L$2,Table1[Territory],$L$3,Table1[Product category],$L$4,Table1[Month],J14)</f>
        <v>3048670</v>
      </c>
      <c r="L14" s="10">
        <f>SUMIFS(Table1[SALES],Table1[Year],$L$2-1,Table1[Territory],$L$3,Table1[Product category],$L$4,Table1[Month],J14)</f>
        <v>2147160</v>
      </c>
      <c r="M14" s="10">
        <f>SUMIFS(Table1[COGS],Table1[Year],$L$2,Table1[Territory],$L$3,Table1[Product category],$L$4,Table1[Month],J14)</f>
        <v>2422752</v>
      </c>
      <c r="N14" s="10">
        <f>SUMIFS(Table1[COGS],Table1[Year],$L$2-1,Table1[Territory],$L$3,Table1[Product category],$L$4,Table1[Month],J14)</f>
        <v>1696817</v>
      </c>
      <c r="O14" s="11">
        <f t="shared" si="3"/>
        <v>625918</v>
      </c>
      <c r="P14" s="11">
        <f t="shared" si="4"/>
        <v>450343</v>
      </c>
      <c r="Q14" s="3">
        <f>SUMIFS(Table1[Quantity],Table1[Year],$L$2,Table1[Territory],$L$3,Table1[Product category],$L$4,Table1[Month],J14)</f>
        <v>309</v>
      </c>
      <c r="R14" s="3">
        <f>SUMIFS(Table1[Quantity],Table1[Year],$L$2-1,Table1[Territory],$L$3,Table1[Product category],$L$4,Table1[Month],J14)</f>
        <v>264</v>
      </c>
      <c r="S14" s="3"/>
      <c r="T14" s="3" t="str">
        <f t="shared" si="0"/>
        <v>Mar</v>
      </c>
      <c r="U14" s="10">
        <f t="shared" si="1"/>
        <v>3048670</v>
      </c>
      <c r="V14" s="10">
        <f t="shared" si="2"/>
        <v>2147160</v>
      </c>
      <c r="W14" s="2" t="str">
        <f t="shared" si="5"/>
        <v xml:space="preserve"> </v>
      </c>
      <c r="X14" s="2" t="str">
        <f t="shared" si="6"/>
        <v xml:space="preserve"> </v>
      </c>
      <c r="Y14" s="9">
        <f t="shared" si="7"/>
        <v>3489049.1666666665</v>
      </c>
      <c r="Z14" s="9">
        <f t="shared" si="8"/>
        <v>2921651.5833333335</v>
      </c>
      <c r="AB14" s="26">
        <f>K24</f>
        <v>41868590</v>
      </c>
      <c r="AD14" s="26">
        <f>O24</f>
        <v>9478267</v>
      </c>
      <c r="AF14" s="26">
        <f>Q24</f>
        <v>5173</v>
      </c>
    </row>
    <row r="15" spans="1:32" x14ac:dyDescent="0.25">
      <c r="B15" t="s">
        <v>16</v>
      </c>
      <c r="C15" t="s">
        <v>29</v>
      </c>
      <c r="D15" t="s">
        <v>24</v>
      </c>
      <c r="E15" t="s">
        <v>26</v>
      </c>
      <c r="F15" t="s">
        <v>19</v>
      </c>
      <c r="J15" s="12" t="s">
        <v>46</v>
      </c>
      <c r="K15" s="10">
        <f>SUMIFS(Table1[SALES],Table1[Year],$L$2,Table1[Territory],$L$3,Table1[Product category],$L$4,Table1[Month],J15)</f>
        <v>3383167</v>
      </c>
      <c r="L15" s="10">
        <f>SUMIFS(Table1[SALES],Table1[Year],$L$2-1,Table1[Territory],$L$3,Table1[Product category],$L$4,Table1[Month],J15)</f>
        <v>2544633</v>
      </c>
      <c r="M15" s="10">
        <f>SUMIFS(Table1[COGS],Table1[Year],$L$2,Table1[Territory],$L$3,Table1[Product category],$L$4,Table1[Month],J15)</f>
        <v>2641823</v>
      </c>
      <c r="N15" s="10">
        <f>SUMIFS(Table1[COGS],Table1[Year],$L$2-1,Table1[Territory],$L$3,Table1[Product category],$L$4,Table1[Month],J15)</f>
        <v>1984248</v>
      </c>
      <c r="O15" s="11">
        <f t="shared" si="3"/>
        <v>741344</v>
      </c>
      <c r="P15" s="11">
        <f t="shared" si="4"/>
        <v>560385</v>
      </c>
      <c r="Q15" s="3">
        <f>SUMIFS(Table1[Quantity],Table1[Year],$L$2,Table1[Territory],$L$3,Table1[Product category],$L$4,Table1[Month],J15)</f>
        <v>360</v>
      </c>
      <c r="R15" s="3">
        <f>SUMIFS(Table1[Quantity],Table1[Year],$L$2-1,Table1[Territory],$L$3,Table1[Product category],$L$4,Table1[Month],J15)</f>
        <v>315</v>
      </c>
      <c r="S15" s="3"/>
      <c r="T15" s="3" t="str">
        <f t="shared" si="0"/>
        <v>Apr</v>
      </c>
      <c r="U15" s="10">
        <f t="shared" si="1"/>
        <v>3383167</v>
      </c>
      <c r="V15" s="10">
        <f t="shared" si="2"/>
        <v>2544633</v>
      </c>
      <c r="W15" s="2" t="str">
        <f t="shared" si="5"/>
        <v xml:space="preserve"> </v>
      </c>
      <c r="X15" s="2" t="str">
        <f t="shared" si="6"/>
        <v xml:space="preserve"> </v>
      </c>
      <c r="Y15" s="9">
        <f t="shared" si="7"/>
        <v>3489049.1666666665</v>
      </c>
      <c r="Z15" s="9">
        <f t="shared" si="8"/>
        <v>2921651.5833333335</v>
      </c>
      <c r="AB15" s="27" t="s">
        <v>81</v>
      </c>
      <c r="AD15" s="27" t="s">
        <v>81</v>
      </c>
      <c r="AF15" s="27" t="s">
        <v>81</v>
      </c>
    </row>
    <row r="16" spans="1:32" x14ac:dyDescent="0.25">
      <c r="B16" t="s">
        <v>47</v>
      </c>
      <c r="D16" t="s">
        <v>25</v>
      </c>
      <c r="F16" t="s">
        <v>23</v>
      </c>
      <c r="J16" s="12" t="s">
        <v>16</v>
      </c>
      <c r="K16" s="10">
        <f>SUMIFS(Table1[SALES],Table1[Year],$L$2,Table1[Territory],$L$3,Table1[Product category],$L$4,Table1[Month],J16)</f>
        <v>4888853</v>
      </c>
      <c r="L16" s="10">
        <f>SUMIFS(Table1[SALES],Table1[Year],$L$2-1,Table1[Territory],$L$3,Table1[Product category],$L$4,Table1[Month],J16)</f>
        <v>3806820</v>
      </c>
      <c r="M16" s="10">
        <f>SUMIFS(Table1[COGS],Table1[Year],$L$2,Table1[Territory],$L$3,Table1[Product category],$L$4,Table1[Month],J16)</f>
        <v>3698575</v>
      </c>
      <c r="N16" s="10">
        <f>SUMIFS(Table1[COGS],Table1[Year],$L$2-1,Table1[Territory],$L$3,Table1[Product category],$L$4,Table1[Month],J16)</f>
        <v>2934904</v>
      </c>
      <c r="O16" s="11">
        <f t="shared" si="3"/>
        <v>1190278</v>
      </c>
      <c r="P16" s="11">
        <f t="shared" si="4"/>
        <v>871916</v>
      </c>
      <c r="Q16" s="3">
        <f>SUMIFS(Table1[Quantity],Table1[Year],$L$2,Table1[Territory],$L$3,Table1[Product category],$L$4,Table1[Month],J16)</f>
        <v>601</v>
      </c>
      <c r="R16" s="3">
        <f>SUMIFS(Table1[Quantity],Table1[Year],$L$2-1,Table1[Territory],$L$3,Table1[Product category],$L$4,Table1[Month],J16)</f>
        <v>515</v>
      </c>
      <c r="S16" s="3"/>
      <c r="T16" s="3" t="str">
        <f t="shared" si="0"/>
        <v>May</v>
      </c>
      <c r="U16" s="10">
        <f t="shared" si="1"/>
        <v>4888853</v>
      </c>
      <c r="V16" s="10">
        <f t="shared" si="2"/>
        <v>3806820</v>
      </c>
      <c r="W16" s="2">
        <f t="shared" si="5"/>
        <v>4888853</v>
      </c>
      <c r="X16" s="2" t="str">
        <f t="shared" si="6"/>
        <v xml:space="preserve"> </v>
      </c>
      <c r="Y16" s="9">
        <f t="shared" si="7"/>
        <v>3489049.1666666665</v>
      </c>
      <c r="Z16" s="9">
        <f t="shared" si="8"/>
        <v>2921651.5833333335</v>
      </c>
      <c r="AB16" s="29">
        <f>IF($A$4=$A$11,K25,L25)</f>
        <v>0.19420439677683446</v>
      </c>
      <c r="AD16" s="29">
        <f>IF($A$4=$A$11,O25,P25)</f>
        <v>0.21572182379815533</v>
      </c>
      <c r="AF16" s="29">
        <f>IF($A$4=$A$11,Q25,R25)</f>
        <v>0.17488076311605724</v>
      </c>
    </row>
    <row r="17" spans="1:26" x14ac:dyDescent="0.25">
      <c r="B17" t="s">
        <v>48</v>
      </c>
      <c r="D17" t="s">
        <v>30</v>
      </c>
      <c r="F17" t="s">
        <v>27</v>
      </c>
      <c r="J17" s="12" t="s">
        <v>47</v>
      </c>
      <c r="K17" s="10">
        <f>SUMIFS(Table1[SALES],Table1[Year],$L$2,Table1[Territory],$L$3,Table1[Product category],$L$4,Table1[Month],J17)</f>
        <v>4085604</v>
      </c>
      <c r="L17" s="10">
        <f>SUMIFS(Table1[SALES],Table1[Year],$L$2-1,Table1[Territory],$L$3,Table1[Product category],$L$4,Table1[Month],J17)</f>
        <v>2701224</v>
      </c>
      <c r="M17" s="10">
        <f>SUMIFS(Table1[COGS],Table1[Year],$L$2,Table1[Territory],$L$3,Table1[Product category],$L$4,Table1[Month],J17)</f>
        <v>3205398</v>
      </c>
      <c r="N17" s="10">
        <f>SUMIFS(Table1[COGS],Table1[Year],$L$2-1,Table1[Territory],$L$3,Table1[Product category],$L$4,Table1[Month],J17)</f>
        <v>2113244</v>
      </c>
      <c r="O17" s="11">
        <f t="shared" si="3"/>
        <v>880206</v>
      </c>
      <c r="P17" s="11">
        <f t="shared" si="4"/>
        <v>587980</v>
      </c>
      <c r="Q17" s="3">
        <f>SUMIFS(Table1[Quantity],Table1[Year],$L$2,Table1[Territory],$L$3,Table1[Product category],$L$4,Table1[Month],J17)</f>
        <v>468</v>
      </c>
      <c r="R17" s="3">
        <f>SUMIFS(Table1[Quantity],Table1[Year],$L$2-1,Table1[Territory],$L$3,Table1[Product category],$L$4,Table1[Month],J17)</f>
        <v>313</v>
      </c>
      <c r="S17" s="3"/>
      <c r="T17" s="3" t="str">
        <f t="shared" si="0"/>
        <v>Jun</v>
      </c>
      <c r="U17" s="10">
        <f t="shared" si="1"/>
        <v>4085604</v>
      </c>
      <c r="V17" s="10">
        <f t="shared" si="2"/>
        <v>2701224</v>
      </c>
      <c r="W17" s="2" t="str">
        <f t="shared" si="5"/>
        <v xml:space="preserve"> </v>
      </c>
      <c r="X17" s="2" t="str">
        <f t="shared" si="6"/>
        <v xml:space="preserve"> </v>
      </c>
      <c r="Y17" s="9">
        <f t="shared" si="7"/>
        <v>3489049.1666666665</v>
      </c>
      <c r="Z17" s="9">
        <f t="shared" si="8"/>
        <v>2921651.5833333335</v>
      </c>
    </row>
    <row r="18" spans="1:26" x14ac:dyDescent="0.25">
      <c r="B18" t="s">
        <v>49</v>
      </c>
      <c r="D18" t="s">
        <v>34</v>
      </c>
      <c r="F18" t="s">
        <v>28</v>
      </c>
      <c r="J18" s="12" t="s">
        <v>48</v>
      </c>
      <c r="K18" s="10">
        <f>SUMIFS(Table1[SALES],Table1[Year],$L$2,Table1[Territory],$L$3,Table1[Product category],$L$4,Table1[Month],J18)</f>
        <v>3682577</v>
      </c>
      <c r="L18" s="10">
        <f>SUMIFS(Table1[SALES],Table1[Year],$L$2-1,Table1[Territory],$L$3,Table1[Product category],$L$4,Table1[Month],J18)</f>
        <v>3165652</v>
      </c>
      <c r="M18" s="10">
        <f>SUMIFS(Table1[COGS],Table1[Year],$L$2,Table1[Territory],$L$3,Table1[Product category],$L$4,Table1[Month],J18)</f>
        <v>2861431</v>
      </c>
      <c r="N18" s="10">
        <f>SUMIFS(Table1[COGS],Table1[Year],$L$2-1,Table1[Territory],$L$3,Table1[Product category],$L$4,Table1[Month],J18)</f>
        <v>2517109</v>
      </c>
      <c r="O18" s="11">
        <f t="shared" si="3"/>
        <v>821146</v>
      </c>
      <c r="P18" s="11">
        <f t="shared" si="4"/>
        <v>648543</v>
      </c>
      <c r="Q18" s="3">
        <f>SUMIFS(Table1[Quantity],Table1[Year],$L$2,Table1[Territory],$L$3,Table1[Product category],$L$4,Table1[Month],J18)</f>
        <v>362</v>
      </c>
      <c r="R18" s="3">
        <f>SUMIFS(Table1[Quantity],Table1[Year],$L$2-1,Table1[Territory],$L$3,Table1[Product category],$L$4,Table1[Month],J18)</f>
        <v>334</v>
      </c>
      <c r="S18" s="3"/>
      <c r="T18" s="3" t="str">
        <f t="shared" si="0"/>
        <v>Jul</v>
      </c>
      <c r="U18" s="10">
        <f t="shared" si="1"/>
        <v>3682577</v>
      </c>
      <c r="V18" s="10">
        <f t="shared" si="2"/>
        <v>3165652</v>
      </c>
      <c r="W18" s="2" t="str">
        <f t="shared" si="5"/>
        <v xml:space="preserve"> </v>
      </c>
      <c r="X18" s="2" t="str">
        <f t="shared" si="6"/>
        <v xml:space="preserve"> </v>
      </c>
      <c r="Y18" s="9">
        <f t="shared" si="7"/>
        <v>3489049.1666666665</v>
      </c>
      <c r="Z18" s="9">
        <f t="shared" si="8"/>
        <v>2921651.5833333335</v>
      </c>
    </row>
    <row r="19" spans="1:26" x14ac:dyDescent="0.25">
      <c r="B19" t="s">
        <v>50</v>
      </c>
      <c r="D19" t="s">
        <v>36</v>
      </c>
      <c r="F19" t="s">
        <v>31</v>
      </c>
      <c r="J19" s="12" t="s">
        <v>49</v>
      </c>
      <c r="K19" s="10">
        <f>SUMIFS(Table1[SALES],Table1[Year],$L$2,Table1[Territory],$L$3,Table1[Product category],$L$4,Table1[Month],J19)</f>
        <v>2095816</v>
      </c>
      <c r="L19" s="10">
        <f>SUMIFS(Table1[SALES],Table1[Year],$L$2-1,Table1[Territory],$L$3,Table1[Product category],$L$4,Table1[Month],J19)</f>
        <v>2810392</v>
      </c>
      <c r="M19" s="10">
        <f>SUMIFS(Table1[COGS],Table1[Year],$L$2,Table1[Territory],$L$3,Table1[Product category],$L$4,Table1[Month],J19)</f>
        <v>1599516</v>
      </c>
      <c r="N19" s="10">
        <f>SUMIFS(Table1[COGS],Table1[Year],$L$2-1,Table1[Territory],$L$3,Table1[Product category],$L$4,Table1[Month],J19)</f>
        <v>2081117</v>
      </c>
      <c r="O19" s="11">
        <f t="shared" si="3"/>
        <v>496300</v>
      </c>
      <c r="P19" s="11">
        <f t="shared" si="4"/>
        <v>729275</v>
      </c>
      <c r="Q19" s="3">
        <f>SUMIFS(Table1[Quantity],Table1[Year],$L$2,Table1[Territory],$L$3,Table1[Product category],$L$4,Table1[Month],J19)</f>
        <v>406</v>
      </c>
      <c r="R19" s="3">
        <f>SUMIFS(Table1[Quantity],Table1[Year],$L$2-1,Table1[Territory],$L$3,Table1[Product category],$L$4,Table1[Month],J19)</f>
        <v>349</v>
      </c>
      <c r="S19" s="3"/>
      <c r="T19" s="3" t="str">
        <f t="shared" si="0"/>
        <v>Aug</v>
      </c>
      <c r="U19" s="10">
        <f t="shared" si="1"/>
        <v>2095816</v>
      </c>
      <c r="V19" s="10">
        <f t="shared" si="2"/>
        <v>2810392</v>
      </c>
      <c r="W19" s="2" t="str">
        <f t="shared" si="5"/>
        <v xml:space="preserve"> </v>
      </c>
      <c r="X19" s="2" t="str">
        <f t="shared" si="6"/>
        <v xml:space="preserve"> </v>
      </c>
      <c r="Y19" s="9">
        <f t="shared" si="7"/>
        <v>3489049.1666666665</v>
      </c>
      <c r="Z19" s="9">
        <f t="shared" si="8"/>
        <v>2921651.5833333335</v>
      </c>
    </row>
    <row r="20" spans="1:26" x14ac:dyDescent="0.25">
      <c r="B20" t="s">
        <v>51</v>
      </c>
      <c r="D20" t="s">
        <v>37</v>
      </c>
      <c r="F20" t="s">
        <v>32</v>
      </c>
      <c r="J20" s="12" t="s">
        <v>50</v>
      </c>
      <c r="K20" s="10">
        <f>SUMIFS(Table1[SALES],Table1[Year],$L$2,Table1[Territory],$L$3,Table1[Product category],$L$4,Table1[Month],J20)</f>
        <v>2505606</v>
      </c>
      <c r="L20" s="10">
        <f>SUMIFS(Table1[SALES],Table1[Year],$L$2-1,Table1[Territory],$L$3,Table1[Product category],$L$4,Table1[Month],J20)</f>
        <v>2659726</v>
      </c>
      <c r="M20" s="10">
        <f>SUMIFS(Table1[COGS],Table1[Year],$L$2,Table1[Territory],$L$3,Table1[Product category],$L$4,Table1[Month],J20)</f>
        <v>1887964</v>
      </c>
      <c r="N20" s="10">
        <f>SUMIFS(Table1[COGS],Table1[Year],$L$2-1,Table1[Territory],$L$3,Table1[Product category],$L$4,Table1[Month],J20)</f>
        <v>2077979</v>
      </c>
      <c r="O20" s="11">
        <f t="shared" si="3"/>
        <v>617642</v>
      </c>
      <c r="P20" s="11">
        <f t="shared" si="4"/>
        <v>581747</v>
      </c>
      <c r="Q20" s="3">
        <f>SUMIFS(Table1[Quantity],Table1[Year],$L$2,Table1[Territory],$L$3,Table1[Product category],$L$4,Table1[Month],J20)</f>
        <v>384</v>
      </c>
      <c r="R20" s="3">
        <f>SUMIFS(Table1[Quantity],Table1[Year],$L$2-1,Table1[Territory],$L$3,Table1[Product category],$L$4,Table1[Month],J20)</f>
        <v>369</v>
      </c>
      <c r="S20" s="3"/>
      <c r="T20" s="3" t="str">
        <f t="shared" si="0"/>
        <v>Sep</v>
      </c>
      <c r="U20" s="10">
        <f t="shared" si="1"/>
        <v>2505606</v>
      </c>
      <c r="V20" s="10">
        <f t="shared" si="2"/>
        <v>2659726</v>
      </c>
      <c r="W20" s="2" t="str">
        <f t="shared" si="5"/>
        <v xml:space="preserve"> </v>
      </c>
      <c r="X20" s="2" t="str">
        <f t="shared" si="6"/>
        <v xml:space="preserve"> </v>
      </c>
      <c r="Y20" s="9">
        <f t="shared" si="7"/>
        <v>3489049.1666666665</v>
      </c>
      <c r="Z20" s="9">
        <f t="shared" si="8"/>
        <v>2921651.5833333335</v>
      </c>
    </row>
    <row r="21" spans="1:26" x14ac:dyDescent="0.25">
      <c r="B21" t="s">
        <v>52</v>
      </c>
      <c r="D21" t="s">
        <v>39</v>
      </c>
      <c r="F21" t="s">
        <v>33</v>
      </c>
      <c r="J21" s="12" t="s">
        <v>51</v>
      </c>
      <c r="K21" s="10">
        <f>SUMIFS(Table1[SALES],Table1[Year],$L$2,Table1[Territory],$L$3,Table1[Product category],$L$4,Table1[Month],J21)</f>
        <v>3260086</v>
      </c>
      <c r="L21" s="10">
        <f>SUMIFS(Table1[SALES],Table1[Year],$L$2-1,Table1[Territory],$L$3,Table1[Product category],$L$4,Table1[Month],J21)</f>
        <v>2685836</v>
      </c>
      <c r="M21" s="10">
        <f>SUMIFS(Table1[COGS],Table1[Year],$L$2,Table1[Territory],$L$3,Table1[Product category],$L$4,Table1[Month],J21)</f>
        <v>2484893</v>
      </c>
      <c r="N21" s="10">
        <f>SUMIFS(Table1[COGS],Table1[Year],$L$2-1,Table1[Territory],$L$3,Table1[Product category],$L$4,Table1[Month],J21)</f>
        <v>2107852</v>
      </c>
      <c r="O21" s="11">
        <f t="shared" si="3"/>
        <v>775193</v>
      </c>
      <c r="P21" s="11">
        <f t="shared" si="4"/>
        <v>577984</v>
      </c>
      <c r="Q21" s="3">
        <f>SUMIFS(Table1[Quantity],Table1[Year],$L$2,Table1[Territory],$L$3,Table1[Product category],$L$4,Table1[Month],J21)</f>
        <v>385</v>
      </c>
      <c r="R21" s="3">
        <f>SUMIFS(Table1[Quantity],Table1[Year],$L$2-1,Table1[Territory],$L$3,Table1[Product category],$L$4,Table1[Month],J21)</f>
        <v>332</v>
      </c>
      <c r="S21" s="3"/>
      <c r="T21" s="3" t="str">
        <f t="shared" si="0"/>
        <v>Oct</v>
      </c>
      <c r="U21" s="10">
        <f t="shared" si="1"/>
        <v>3260086</v>
      </c>
      <c r="V21" s="10">
        <f t="shared" si="2"/>
        <v>2685836</v>
      </c>
      <c r="W21" s="2" t="str">
        <f t="shared" si="5"/>
        <v xml:space="preserve"> </v>
      </c>
      <c r="X21" s="2" t="str">
        <f t="shared" si="6"/>
        <v xml:space="preserve"> </v>
      </c>
      <c r="Y21" s="9">
        <f t="shared" si="7"/>
        <v>3489049.1666666665</v>
      </c>
      <c r="Z21" s="9">
        <f t="shared" si="8"/>
        <v>2921651.5833333335</v>
      </c>
    </row>
    <row r="22" spans="1:26" x14ac:dyDescent="0.25">
      <c r="B22" t="s">
        <v>53</v>
      </c>
      <c r="F22" t="s">
        <v>35</v>
      </c>
      <c r="J22" s="12" t="s">
        <v>52</v>
      </c>
      <c r="K22" s="10">
        <f>SUMIFS(Table1[SALES],Table1[Year],$L$2,Table1[Territory],$L$3,Table1[Product category],$L$4,Table1[Month],J22)</f>
        <v>4704637</v>
      </c>
      <c r="L22" s="10">
        <f>SUMIFS(Table1[SALES],Table1[Year],$L$2-1,Table1[Territory],$L$3,Table1[Product category],$L$4,Table1[Month],J22)</f>
        <v>3444256</v>
      </c>
      <c r="M22" s="10">
        <f>SUMIFS(Table1[COGS],Table1[Year],$L$2,Table1[Territory],$L$3,Table1[Product category],$L$4,Table1[Month],J22)</f>
        <v>3602364</v>
      </c>
      <c r="N22" s="10">
        <f>SUMIFS(Table1[COGS],Table1[Year],$L$2-1,Table1[Territory],$L$3,Table1[Product category],$L$4,Table1[Month],J22)</f>
        <v>2694437</v>
      </c>
      <c r="O22" s="11">
        <f t="shared" si="3"/>
        <v>1102273</v>
      </c>
      <c r="P22" s="11">
        <f t="shared" si="4"/>
        <v>749819</v>
      </c>
      <c r="Q22" s="3">
        <f>SUMIFS(Table1[Quantity],Table1[Year],$L$2,Table1[Territory],$L$3,Table1[Product category],$L$4,Table1[Month],J22)</f>
        <v>607</v>
      </c>
      <c r="R22" s="3">
        <f>SUMIFS(Table1[Quantity],Table1[Year],$L$2-1,Table1[Territory],$L$3,Table1[Product category],$L$4,Table1[Month],J22)</f>
        <v>481</v>
      </c>
      <c r="S22" s="3"/>
      <c r="T22" s="3" t="str">
        <f t="shared" si="0"/>
        <v>Nov</v>
      </c>
      <c r="U22" s="10">
        <f t="shared" si="1"/>
        <v>4704637</v>
      </c>
      <c r="V22" s="10">
        <f t="shared" si="2"/>
        <v>3444256</v>
      </c>
      <c r="W22" s="2" t="str">
        <f t="shared" si="5"/>
        <v xml:space="preserve"> </v>
      </c>
      <c r="X22" s="2" t="str">
        <f t="shared" si="6"/>
        <v xml:space="preserve"> </v>
      </c>
      <c r="Y22" s="9">
        <f t="shared" si="7"/>
        <v>3489049.1666666665</v>
      </c>
      <c r="Z22" s="9">
        <f t="shared" si="8"/>
        <v>2921651.5833333335</v>
      </c>
    </row>
    <row r="23" spans="1:26" x14ac:dyDescent="0.25">
      <c r="F23" t="s">
        <v>38</v>
      </c>
      <c r="J23" s="12" t="s">
        <v>53</v>
      </c>
      <c r="K23" s="10">
        <f>SUMIFS(Table1[SALES],Table1[Year],$L$2,Table1[Territory],$L$3,Table1[Product category],$L$4,Table1[Month],J23)</f>
        <v>4680139</v>
      </c>
      <c r="L23" s="10">
        <f>SUMIFS(Table1[SALES],Table1[Year],$L$2-1,Table1[Territory],$L$3,Table1[Product category],$L$4,Table1[Month],J23)</f>
        <v>4934548</v>
      </c>
      <c r="M23" s="10">
        <f>SUMIFS(Table1[COGS],Table1[Year],$L$2,Table1[Territory],$L$3,Table1[Product category],$L$4,Table1[Month],J23)</f>
        <v>3661294</v>
      </c>
      <c r="N23" s="10">
        <f>SUMIFS(Table1[COGS],Table1[Year],$L$2-1,Table1[Territory],$L$3,Table1[Product category],$L$4,Table1[Month],J23)</f>
        <v>3906317</v>
      </c>
      <c r="O23" s="11">
        <f t="shared" si="3"/>
        <v>1018845</v>
      </c>
      <c r="P23" s="11">
        <f t="shared" si="4"/>
        <v>1028231</v>
      </c>
      <c r="Q23" s="3">
        <f>SUMIFS(Table1[Quantity],Table1[Year],$L$2,Table1[Territory],$L$3,Table1[Product category],$L$4,Table1[Month],J23)</f>
        <v>601</v>
      </c>
      <c r="R23" s="3">
        <f>SUMIFS(Table1[Quantity],Table1[Year],$L$2-1,Table1[Territory],$L$3,Table1[Product category],$L$4,Table1[Month],J23)</f>
        <v>528</v>
      </c>
      <c r="S23" s="3"/>
      <c r="T23" s="3" t="str">
        <f t="shared" si="0"/>
        <v>Dec</v>
      </c>
      <c r="U23" s="10">
        <f t="shared" si="1"/>
        <v>4680139</v>
      </c>
      <c r="V23" s="10">
        <f t="shared" si="2"/>
        <v>4934548</v>
      </c>
      <c r="W23" s="2" t="str">
        <f t="shared" si="5"/>
        <v xml:space="preserve"> </v>
      </c>
      <c r="X23" s="2">
        <f t="shared" si="6"/>
        <v>4934548</v>
      </c>
      <c r="Y23" s="9">
        <f t="shared" si="7"/>
        <v>3489049.1666666665</v>
      </c>
      <c r="Z23" s="9">
        <f t="shared" si="8"/>
        <v>2921651.5833333335</v>
      </c>
    </row>
    <row r="24" spans="1:26" x14ac:dyDescent="0.25">
      <c r="F24" t="s">
        <v>40</v>
      </c>
      <c r="J24" s="12" t="s">
        <v>78</v>
      </c>
      <c r="K24" s="9">
        <f>SUM(K12:K23)</f>
        <v>41868590</v>
      </c>
      <c r="L24" s="9">
        <f t="shared" ref="L24:R24" si="9">SUM(L12:L23)</f>
        <v>35059819</v>
      </c>
      <c r="M24" s="9">
        <f t="shared" si="9"/>
        <v>32390323</v>
      </c>
      <c r="N24" s="9">
        <f t="shared" si="9"/>
        <v>27263408</v>
      </c>
      <c r="O24" s="9">
        <f t="shared" si="9"/>
        <v>9478267</v>
      </c>
      <c r="P24" s="9">
        <f t="shared" si="9"/>
        <v>7796411</v>
      </c>
      <c r="Q24" s="9">
        <f t="shared" si="9"/>
        <v>5173</v>
      </c>
      <c r="R24" s="9">
        <f t="shared" si="9"/>
        <v>4403</v>
      </c>
      <c r="T24" s="3"/>
    </row>
    <row r="25" spans="1:26" x14ac:dyDescent="0.25">
      <c r="F25" t="s">
        <v>41</v>
      </c>
      <c r="J25" s="12" t="s">
        <v>79</v>
      </c>
      <c r="K25" s="21">
        <f>(K24-L24)/L24</f>
        <v>0.19420439677683446</v>
      </c>
      <c r="L25" s="2">
        <v>0</v>
      </c>
      <c r="O25" s="21">
        <f>(O24-P24)/P24</f>
        <v>0.21572182379815533</v>
      </c>
      <c r="P25" s="24">
        <v>0</v>
      </c>
      <c r="Q25" s="21">
        <f>(Q24-R24)/R24</f>
        <v>0.17488076311605724</v>
      </c>
      <c r="R25" s="25">
        <v>0</v>
      </c>
      <c r="T25" s="3"/>
    </row>
    <row r="26" spans="1:26" x14ac:dyDescent="0.25">
      <c r="K26" s="9"/>
      <c r="L26" s="9"/>
      <c r="M26" s="9"/>
      <c r="N26" s="9"/>
      <c r="O26" s="9"/>
      <c r="P26" s="9"/>
      <c r="Q26" s="9"/>
      <c r="R26" s="9"/>
    </row>
    <row r="27" spans="1:26" x14ac:dyDescent="0.25">
      <c r="V27" s="22"/>
    </row>
    <row r="28" spans="1:26" ht="14.25" customHeight="1" x14ac:dyDescent="0.25"/>
    <row r="29" spans="1:26" x14ac:dyDescent="0.25">
      <c r="J29" s="40" t="s">
        <v>73</v>
      </c>
      <c r="K29" s="40"/>
      <c r="L29" s="40"/>
      <c r="M29" s="19"/>
    </row>
    <row r="30" spans="1:26" ht="39" customHeight="1" x14ac:dyDescent="0.25">
      <c r="A30" s="8" t="s">
        <v>60</v>
      </c>
      <c r="B30" s="8" t="s">
        <v>11</v>
      </c>
      <c r="C30" s="8" t="s">
        <v>13</v>
      </c>
      <c r="D30" s="8" t="s">
        <v>22</v>
      </c>
      <c r="E30" s="8" t="s">
        <v>26</v>
      </c>
      <c r="I30" s="13" t="s">
        <v>74</v>
      </c>
      <c r="J30" s="13" t="s">
        <v>5</v>
      </c>
      <c r="K30" s="13" t="s">
        <v>55</v>
      </c>
      <c r="L30" s="13" t="s">
        <v>65</v>
      </c>
      <c r="M30" s="13" t="s">
        <v>6</v>
      </c>
      <c r="N30" s="13" t="s">
        <v>66</v>
      </c>
      <c r="O30" s="13" t="s">
        <v>56</v>
      </c>
      <c r="P30" s="13" t="s">
        <v>67</v>
      </c>
      <c r="Q30" s="13" t="s">
        <v>57</v>
      </c>
      <c r="R30" s="13" t="s">
        <v>68</v>
      </c>
      <c r="T30" s="13" t="s">
        <v>5</v>
      </c>
      <c r="U30" s="13" t="str">
        <f>CHOOSE($G$2,K30,O30,Q30)</f>
        <v>Sales</v>
      </c>
      <c r="V30" s="13" t="str">
        <f>CHOOSE($G$2,L30,P30,R30)</f>
        <v>LY Sales</v>
      </c>
    </row>
    <row r="31" spans="1:26" ht="20.25" customHeight="1" x14ac:dyDescent="0.25">
      <c r="A31" t="s">
        <v>59</v>
      </c>
      <c r="B31" t="s">
        <v>59</v>
      </c>
      <c r="C31" t="s">
        <v>14</v>
      </c>
      <c r="D31" t="s">
        <v>23</v>
      </c>
      <c r="E31" t="s">
        <v>27</v>
      </c>
      <c r="I31">
        <f>IF(J31=" "," ",ROWS($J$31:J31))</f>
        <v>1</v>
      </c>
      <c r="J31" t="str">
        <f>IF(INDEX($A$30:$E$45,,$E$2) = 0, " ",INDEX($A$30:$E$45,,$E$2))</f>
        <v>AirBods</v>
      </c>
      <c r="K31" s="2">
        <f>SUMIFS(Table1[SALES],Table1[Year],Cal!$L$2,Table1[Territory],Cal!$L$3,Table1[Product category],Cal!$L$4,Table1[Product],Cal!J31)</f>
        <v>467040</v>
      </c>
      <c r="L31" s="2">
        <f>SUMIFS(Table1[SALES],Table1[Year],Cal!$L$2-1,Table1[Territory],Cal!$L$3,Table1[Product category],Cal!$L$4,Table1[Product],Cal!J31)</f>
        <v>464799</v>
      </c>
      <c r="M31" s="2">
        <f>SUMIFS(Table1[COGS],Table1[Year],Cal!$L$2,Table1[Territory],Cal!$L$3,Table1[Product category],Cal!$L$4,Table1[Product],Cal!J31)</f>
        <v>292942</v>
      </c>
      <c r="N31" s="2">
        <f>SUMIFS(Table1[COGS],Table1[Year],Cal!$L$2-1,Table1[Territory],Cal!$L$3,Table1[Product category],Cal!$L$4,Table1[Product],Cal!J31)</f>
        <v>290791</v>
      </c>
      <c r="O31" s="9">
        <f>K31-M31</f>
        <v>174098</v>
      </c>
      <c r="P31" s="9">
        <f>L31-N31</f>
        <v>174008</v>
      </c>
      <c r="Q31" s="2">
        <f>SUMIFS(Table1[Quantity],Table1[Year],Cal!$L$2,Table1[Territory],Cal!$L$3,Table1[Product category],Cal!$L$4,Table1[Product],Cal!J31)</f>
        <v>531</v>
      </c>
      <c r="R31" s="2">
        <f>SUMIFS(Table1[Quantity],Table1[Year],Cal!$L$2-1,Table1[Territory],Cal!$L$3,Table1[Product category],Cal!$L$4,Table1[Product],Cal!J31)</f>
        <v>573</v>
      </c>
      <c r="T31" t="str">
        <f>IF(INDEX($A$31:$E$45,,$E$2)=0, " ",INDEX($A$31:$E$45,,$E$2))</f>
        <v>AirBods</v>
      </c>
      <c r="U31" s="30">
        <f>IF(CHOOSE($G$2,K31,O31,Q31)=0," ",CHOOSE($G$2,K31,O31,Q31))</f>
        <v>467040</v>
      </c>
      <c r="V31" s="30">
        <f>IF(CHOOSE($G$2,L31,P31,R31)=0," ",CHOOSE($G$2,L31,P31,R31))</f>
        <v>464799</v>
      </c>
    </row>
    <row r="32" spans="1:26" x14ac:dyDescent="0.25">
      <c r="A32" t="s">
        <v>14</v>
      </c>
      <c r="B32" t="s">
        <v>15</v>
      </c>
      <c r="C32" t="s">
        <v>17</v>
      </c>
      <c r="D32" t="s">
        <v>32</v>
      </c>
      <c r="E32" t="s">
        <v>31</v>
      </c>
      <c r="I32">
        <f>IF(J32=" "," ",ROWS($J$31:J32))</f>
        <v>2</v>
      </c>
      <c r="J32" t="str">
        <f t="shared" ref="J32:J45" si="10">IF(INDEX($A$30:$E$45,,$E$2) = 0, " ",INDEX($A$30:$E$45,,$E$2))</f>
        <v>Smartphone Pro</v>
      </c>
      <c r="K32" s="2">
        <f>SUMIFS(Table1[SALES],Table1[Year],Cal!$L$2,Table1[Territory],Cal!$L$3,Table1[Product category],Cal!$L$4,Table1[Product],Cal!J32)</f>
        <v>13403227</v>
      </c>
      <c r="L32" s="2">
        <f>SUMIFS(Table1[SALES],Table1[Year],Cal!$L$2-1,Table1[Territory],Cal!$L$3,Table1[Product category],Cal!$L$4,Table1[Product],Cal!J32)</f>
        <v>10486789</v>
      </c>
      <c r="M32" s="2">
        <f>SUMIFS(Table1[COGS],Table1[Year],Cal!$L$2,Table1[Territory],Cal!$L$3,Table1[Product category],Cal!$L$4,Table1[Product],Cal!J32)</f>
        <v>10771832</v>
      </c>
      <c r="N32" s="2">
        <f>SUMIFS(Table1[COGS],Table1[Year],Cal!$L$2-1,Table1[Territory],Cal!$L$3,Table1[Product category],Cal!$L$4,Table1[Product],Cal!J32)</f>
        <v>8573426</v>
      </c>
      <c r="O32" s="9">
        <f t="shared" ref="O32:P45" si="11">K32-M32</f>
        <v>2631395</v>
      </c>
      <c r="P32" s="9">
        <f t="shared" si="11"/>
        <v>1913363</v>
      </c>
      <c r="Q32" s="2">
        <f>SUMIFS(Table1[Quantity],Table1[Year],Cal!$L$2,Table1[Territory],Cal!$L$3,Table1[Product category],Cal!$L$4,Table1[Product],Cal!J32)</f>
        <v>477</v>
      </c>
      <c r="R32" s="2">
        <f>SUMIFS(Table1[Quantity],Table1[Year],Cal!$L$2-1,Table1[Territory],Cal!$L$3,Table1[Product category],Cal!$L$4,Table1[Product],Cal!J32)</f>
        <v>374</v>
      </c>
      <c r="T32" t="str">
        <f>IF(INDEX($A$31:$E$45,,$E$2)=0, " ",INDEX($A$31:$E$45,,$E$2))</f>
        <v>Smartphone Pro</v>
      </c>
      <c r="U32" s="30">
        <f t="shared" ref="U32:U45" si="12">IF(CHOOSE($G$2,K32,O32,Q32)=0," ",CHOOSE($G$2,K32,O32,Q32))</f>
        <v>13403227</v>
      </c>
      <c r="V32" s="30">
        <f t="shared" ref="V32:V45" si="13">IF(CHOOSE($G$2,L32,P32,R32)=0," ",CHOOSE($G$2,L32,P32,R32))</f>
        <v>10486789</v>
      </c>
    </row>
    <row r="33" spans="1:22" ht="17.25" customHeight="1" x14ac:dyDescent="0.25">
      <c r="A33" t="s">
        <v>15</v>
      </c>
      <c r="B33" t="s">
        <v>28</v>
      </c>
      <c r="C33" t="s">
        <v>19</v>
      </c>
      <c r="D33" t="s">
        <v>35</v>
      </c>
      <c r="E33" t="s">
        <v>40</v>
      </c>
      <c r="I33">
        <f>IF(J33=" "," ",ROWS($J$31:J33))</f>
        <v>3</v>
      </c>
      <c r="J33" t="str">
        <f t="shared" si="10"/>
        <v>Charger</v>
      </c>
      <c r="K33" s="2">
        <f>SUMIFS(Table1[SALES],Table1[Year],Cal!$L$2,Table1[Territory],Cal!$L$3,Table1[Product category],Cal!$L$4,Table1[Product],Cal!J33)</f>
        <v>172542</v>
      </c>
      <c r="L33" s="2">
        <f>SUMIFS(Table1[SALES],Table1[Year],Cal!$L$2-1,Table1[Territory],Cal!$L$3,Table1[Product category],Cal!$L$4,Table1[Product],Cal!J33)</f>
        <v>149800</v>
      </c>
      <c r="M33" s="2">
        <f>SUMIFS(Table1[COGS],Table1[Year],Cal!$L$2,Table1[Territory],Cal!$L$3,Table1[Product category],Cal!$L$4,Table1[Product],Cal!J33)</f>
        <v>105998</v>
      </c>
      <c r="N33" s="2">
        <f>SUMIFS(Table1[COGS],Table1[Year],Cal!$L$2-1,Table1[Territory],Cal!$L$3,Table1[Product category],Cal!$L$4,Table1[Product],Cal!J33)</f>
        <v>92319</v>
      </c>
      <c r="O33" s="9">
        <f t="shared" si="11"/>
        <v>66544</v>
      </c>
      <c r="P33" s="9">
        <f t="shared" si="11"/>
        <v>57481</v>
      </c>
      <c r="Q33" s="2">
        <f>SUMIFS(Table1[Quantity],Table1[Year],Cal!$L$2,Table1[Territory],Cal!$L$3,Table1[Product category],Cal!$L$4,Table1[Product],Cal!J33)</f>
        <v>457</v>
      </c>
      <c r="R33" s="2">
        <f>SUMIFS(Table1[Quantity],Table1[Year],Cal!$L$2-1,Table1[Territory],Cal!$L$3,Table1[Product category],Cal!$L$4,Table1[Product],Cal!J33)</f>
        <v>401</v>
      </c>
      <c r="T33" t="str">
        <f t="shared" ref="T33:T45" si="14">IF(INDEX($A$31:$E$45,,$E$2)=0, " ",INDEX($A$31:$E$45,,$E$2))</f>
        <v>Charger</v>
      </c>
      <c r="U33" s="30">
        <f t="shared" si="12"/>
        <v>172542</v>
      </c>
      <c r="V33" s="30">
        <f t="shared" si="13"/>
        <v>149800</v>
      </c>
    </row>
    <row r="34" spans="1:22" x14ac:dyDescent="0.25">
      <c r="A34" t="s">
        <v>17</v>
      </c>
      <c r="B34" t="s">
        <v>41</v>
      </c>
      <c r="C34" t="s">
        <v>33</v>
      </c>
      <c r="D34" t="s">
        <v>38</v>
      </c>
      <c r="I34">
        <f>IF(J34=" "," ",ROWS($J$31:J34))</f>
        <v>4</v>
      </c>
      <c r="J34" t="str">
        <f t="shared" si="10"/>
        <v>Smartphone Basic</v>
      </c>
      <c r="K34" s="2">
        <f>SUMIFS(Table1[SALES],Table1[Year],Cal!$L$2,Table1[Territory],Cal!$L$3,Table1[Product category],Cal!$L$4,Table1[Product],Cal!J34)</f>
        <v>3650800</v>
      </c>
      <c r="L34" s="2">
        <f>SUMIFS(Table1[SALES],Table1[Year],Cal!$L$2-1,Table1[Territory],Cal!$L$3,Table1[Product category],Cal!$L$4,Table1[Product],Cal!J34)</f>
        <v>2815026</v>
      </c>
      <c r="M34" s="2">
        <f>SUMIFS(Table1[COGS],Table1[Year],Cal!$L$2,Table1[Territory],Cal!$L$3,Table1[Product category],Cal!$L$4,Table1[Product],Cal!J34)</f>
        <v>2973685</v>
      </c>
      <c r="N34" s="2">
        <f>SUMIFS(Table1[COGS],Table1[Year],Cal!$L$2-1,Table1[Territory],Cal!$L$3,Table1[Product category],Cal!$L$4,Table1[Product],Cal!J34)</f>
        <v>2301948</v>
      </c>
      <c r="O34" s="9">
        <f t="shared" si="11"/>
        <v>677115</v>
      </c>
      <c r="P34" s="9">
        <f t="shared" si="11"/>
        <v>513078</v>
      </c>
      <c r="Q34" s="2">
        <f>SUMIFS(Table1[Quantity],Table1[Year],Cal!$L$2,Table1[Territory],Cal!$L$3,Table1[Product category],Cal!$L$4,Table1[Product],Cal!J34)</f>
        <v>457</v>
      </c>
      <c r="R34" s="2">
        <f>SUMIFS(Table1[Quantity],Table1[Year],Cal!$L$2-1,Table1[Territory],Cal!$L$3,Table1[Product category],Cal!$L$4,Table1[Product],Cal!J34)</f>
        <v>358</v>
      </c>
      <c r="T34" t="str">
        <f t="shared" si="14"/>
        <v>Smartphone Basic</v>
      </c>
      <c r="U34" s="30">
        <f t="shared" si="12"/>
        <v>3650800</v>
      </c>
      <c r="V34" s="30">
        <f t="shared" si="13"/>
        <v>2815026</v>
      </c>
    </row>
    <row r="35" spans="1:22" x14ac:dyDescent="0.25">
      <c r="A35" t="s">
        <v>19</v>
      </c>
      <c r="I35">
        <f>IF(J35=" "," ",ROWS($J$31:J35))</f>
        <v>5</v>
      </c>
      <c r="J35" t="str">
        <f t="shared" si="10"/>
        <v>Feature Phone</v>
      </c>
      <c r="K35" s="2">
        <f>SUMIFS(Table1[SALES],Table1[Year],Cal!$L$2,Table1[Territory],Cal!$L$3,Table1[Product category],Cal!$L$4,Table1[Product],Cal!J35)</f>
        <v>631386</v>
      </c>
      <c r="L35" s="2">
        <f>SUMIFS(Table1[SALES],Table1[Year],Cal!$L$2-1,Table1[Territory],Cal!$L$3,Table1[Product category],Cal!$L$4,Table1[Product],Cal!J35)</f>
        <v>497764</v>
      </c>
      <c r="M35" s="2">
        <f>SUMIFS(Table1[COGS],Table1[Year],Cal!$L$2,Table1[Territory],Cal!$L$3,Table1[Product category],Cal!$L$4,Table1[Product],Cal!J35)</f>
        <v>516737</v>
      </c>
      <c r="N35" s="2">
        <f>SUMIFS(Table1[COGS],Table1[Year],Cal!$L$2-1,Table1[Territory],Cal!$L$3,Table1[Product category],Cal!$L$4,Table1[Product],Cal!J35)</f>
        <v>398752</v>
      </c>
      <c r="O35" s="9">
        <f t="shared" si="11"/>
        <v>114649</v>
      </c>
      <c r="P35" s="9">
        <f t="shared" si="11"/>
        <v>99012</v>
      </c>
      <c r="Q35" s="2">
        <f>SUMIFS(Table1[Quantity],Table1[Year],Cal!$L$2,Table1[Territory],Cal!$L$3,Table1[Product category],Cal!$L$4,Table1[Product],Cal!J35)</f>
        <v>498</v>
      </c>
      <c r="R35" s="2">
        <f>SUMIFS(Table1[Quantity],Table1[Year],Cal!$L$2-1,Table1[Territory],Cal!$L$3,Table1[Product category],Cal!$L$4,Table1[Product],Cal!J35)</f>
        <v>372</v>
      </c>
      <c r="T35" t="str">
        <f t="shared" si="14"/>
        <v>Feature Phone</v>
      </c>
      <c r="U35" s="30">
        <f t="shared" si="12"/>
        <v>631386</v>
      </c>
      <c r="V35" s="30">
        <f t="shared" si="13"/>
        <v>497764</v>
      </c>
    </row>
    <row r="36" spans="1:22" x14ac:dyDescent="0.25">
      <c r="A36" t="s">
        <v>23</v>
      </c>
      <c r="I36">
        <f>IF(J36=" "," ",ROWS($J$31:J36))</f>
        <v>6</v>
      </c>
      <c r="J36" t="str">
        <f t="shared" si="10"/>
        <v>Smart TV</v>
      </c>
      <c r="K36" s="2">
        <f>SUMIFS(Table1[SALES],Table1[Year],Cal!$L$2,Table1[Territory],Cal!$L$3,Table1[Product category],Cal!$L$4,Table1[Product],Cal!J36)</f>
        <v>5876844</v>
      </c>
      <c r="L36" s="2">
        <f>SUMIFS(Table1[SALES],Table1[Year],Cal!$L$2-1,Table1[Territory],Cal!$L$3,Table1[Product category],Cal!$L$4,Table1[Product],Cal!J36)</f>
        <v>4349863</v>
      </c>
      <c r="M36" s="2">
        <f>SUMIFS(Table1[COGS],Table1[Year],Cal!$L$2,Table1[Territory],Cal!$L$3,Table1[Product category],Cal!$L$4,Table1[Product],Cal!J36)</f>
        <v>4821692</v>
      </c>
      <c r="N36" s="2">
        <f>SUMIFS(Table1[COGS],Table1[Year],Cal!$L$2-1,Table1[Territory],Cal!$L$3,Table1[Product category],Cal!$L$4,Table1[Product],Cal!J36)</f>
        <v>3548517</v>
      </c>
      <c r="O36" s="9">
        <f t="shared" si="11"/>
        <v>1055152</v>
      </c>
      <c r="P36" s="9">
        <f t="shared" si="11"/>
        <v>801346</v>
      </c>
      <c r="Q36" s="2">
        <f>SUMIFS(Table1[Quantity],Table1[Year],Cal!$L$2,Table1[Territory],Cal!$L$3,Table1[Product category],Cal!$L$4,Table1[Product],Cal!J36)</f>
        <v>252</v>
      </c>
      <c r="R36" s="2">
        <f>SUMIFS(Table1[Quantity],Table1[Year],Cal!$L$2-1,Table1[Territory],Cal!$L$3,Table1[Product category],Cal!$L$4,Table1[Product],Cal!J36)</f>
        <v>178</v>
      </c>
      <c r="T36" t="str">
        <f t="shared" si="14"/>
        <v>Smart TV</v>
      </c>
      <c r="U36" s="30">
        <f t="shared" si="12"/>
        <v>5876844</v>
      </c>
      <c r="V36" s="30">
        <f t="shared" si="13"/>
        <v>4349863</v>
      </c>
    </row>
    <row r="37" spans="1:22" x14ac:dyDescent="0.25">
      <c r="A37" t="s">
        <v>27</v>
      </c>
      <c r="I37">
        <f>IF(J37=" "," ",ROWS($J$31:J37))</f>
        <v>7</v>
      </c>
      <c r="J37" t="str">
        <f t="shared" si="10"/>
        <v>Accounting License</v>
      </c>
      <c r="K37" s="2">
        <f>SUMIFS(Table1[SALES],Table1[Year],Cal!$L$2,Table1[Territory],Cal!$L$3,Table1[Product category],Cal!$L$4,Table1[Product],Cal!J37)</f>
        <v>1360247</v>
      </c>
      <c r="L37" s="2">
        <f>SUMIFS(Table1[SALES],Table1[Year],Cal!$L$2-1,Table1[Territory],Cal!$L$3,Table1[Product category],Cal!$L$4,Table1[Product],Cal!J37)</f>
        <v>985272</v>
      </c>
      <c r="M37" s="2">
        <f>SUMIFS(Table1[COGS],Table1[Year],Cal!$L$2,Table1[Territory],Cal!$L$3,Table1[Product category],Cal!$L$4,Table1[Product],Cal!J37)</f>
        <v>245597</v>
      </c>
      <c r="N37" s="2">
        <f>SUMIFS(Table1[COGS],Table1[Year],Cal!$L$2-1,Table1[Territory],Cal!$L$3,Table1[Product category],Cal!$L$4,Table1[Product],Cal!J37)</f>
        <v>167463</v>
      </c>
      <c r="O37" s="9">
        <f t="shared" si="11"/>
        <v>1114650</v>
      </c>
      <c r="P37" s="9">
        <f t="shared" si="11"/>
        <v>817809</v>
      </c>
      <c r="Q37" s="2">
        <f>SUMIFS(Table1[Quantity],Table1[Year],Cal!$L$2,Table1[Territory],Cal!$L$3,Table1[Product category],Cal!$L$4,Table1[Product],Cal!J37)</f>
        <v>164</v>
      </c>
      <c r="R37" s="2">
        <f>SUMIFS(Table1[Quantity],Table1[Year],Cal!$L$2-1,Table1[Territory],Cal!$L$3,Table1[Product category],Cal!$L$4,Table1[Product],Cal!J37)</f>
        <v>125</v>
      </c>
      <c r="T37" t="str">
        <f t="shared" si="14"/>
        <v>Accounting License</v>
      </c>
      <c r="U37" s="30">
        <f t="shared" si="12"/>
        <v>1360247</v>
      </c>
      <c r="V37" s="30">
        <f t="shared" si="13"/>
        <v>985272</v>
      </c>
    </row>
    <row r="38" spans="1:22" x14ac:dyDescent="0.25">
      <c r="A38" t="s">
        <v>28</v>
      </c>
      <c r="I38">
        <f>IF(J38=" "," ",ROWS($J$31:J38))</f>
        <v>8</v>
      </c>
      <c r="J38" t="str">
        <f t="shared" si="10"/>
        <v>Keyboard</v>
      </c>
      <c r="K38" s="2">
        <f>SUMIFS(Table1[SALES],Table1[Year],Cal!$L$2,Table1[Territory],Cal!$L$3,Table1[Product category],Cal!$L$4,Table1[Product],Cal!J38)</f>
        <v>467733</v>
      </c>
      <c r="L38" s="2">
        <f>SUMIFS(Table1[SALES],Table1[Year],Cal!$L$2-1,Table1[Territory],Cal!$L$3,Table1[Product category],Cal!$L$4,Table1[Product],Cal!J38)</f>
        <v>338288</v>
      </c>
      <c r="M38" s="2">
        <f>SUMIFS(Table1[COGS],Table1[Year],Cal!$L$2,Table1[Territory],Cal!$L$3,Table1[Product category],Cal!$L$4,Table1[Product],Cal!J38)</f>
        <v>293847</v>
      </c>
      <c r="N38" s="2">
        <f>SUMIFS(Table1[COGS],Table1[Year],Cal!$L$2-1,Table1[Territory],Cal!$L$3,Table1[Product category],Cal!$L$4,Table1[Product],Cal!J38)</f>
        <v>211307</v>
      </c>
      <c r="O38" s="9">
        <f t="shared" si="11"/>
        <v>173886</v>
      </c>
      <c r="P38" s="9">
        <f t="shared" si="11"/>
        <v>126981</v>
      </c>
      <c r="Q38" s="2">
        <f>SUMIFS(Table1[Quantity],Table1[Year],Cal!$L$2,Table1[Territory],Cal!$L$3,Table1[Product category],Cal!$L$4,Table1[Product],Cal!J38)</f>
        <v>594</v>
      </c>
      <c r="R38" s="2">
        <f>SUMIFS(Table1[Quantity],Table1[Year],Cal!$L$2-1,Table1[Territory],Cal!$L$3,Table1[Product category],Cal!$L$4,Table1[Product],Cal!J38)</f>
        <v>421</v>
      </c>
      <c r="T38" t="str">
        <f t="shared" si="14"/>
        <v>Keyboard</v>
      </c>
      <c r="U38" s="30">
        <f t="shared" si="12"/>
        <v>467733</v>
      </c>
      <c r="V38" s="30">
        <f t="shared" si="13"/>
        <v>338288</v>
      </c>
    </row>
    <row r="39" spans="1:22" x14ac:dyDescent="0.25">
      <c r="A39" t="s">
        <v>31</v>
      </c>
      <c r="I39">
        <f>IF(J39=" "," ",ROWS($J$31:J39))</f>
        <v>9</v>
      </c>
      <c r="J39" t="str">
        <f t="shared" si="10"/>
        <v>Office 365 1Y</v>
      </c>
      <c r="K39" s="2">
        <f>SUMIFS(Table1[SALES],Table1[Year],Cal!$L$2,Table1[Territory],Cal!$L$3,Table1[Product category],Cal!$L$4,Table1[Product],Cal!J39)</f>
        <v>544393</v>
      </c>
      <c r="L39" s="2">
        <f>SUMIFS(Table1[SALES],Table1[Year],Cal!$L$2-1,Table1[Territory],Cal!$L$3,Table1[Product category],Cal!$L$4,Table1[Product],Cal!J39)</f>
        <v>527650</v>
      </c>
      <c r="M39" s="2">
        <f>SUMIFS(Table1[COGS],Table1[Year],Cal!$L$2,Table1[Territory],Cal!$L$3,Table1[Product category],Cal!$L$4,Table1[Product],Cal!J39)</f>
        <v>97825</v>
      </c>
      <c r="N39" s="2">
        <f>SUMIFS(Table1[COGS],Table1[Year],Cal!$L$2-1,Table1[Territory],Cal!$L$3,Table1[Product category],Cal!$L$4,Table1[Product],Cal!J39)</f>
        <v>94756</v>
      </c>
      <c r="O39" s="9">
        <f t="shared" si="11"/>
        <v>446568</v>
      </c>
      <c r="P39" s="9">
        <f t="shared" si="11"/>
        <v>432894</v>
      </c>
      <c r="Q39" s="2">
        <f>SUMIFS(Table1[Quantity],Table1[Year],Cal!$L$2,Table1[Territory],Cal!$L$3,Table1[Product category],Cal!$L$4,Table1[Product],Cal!J39)</f>
        <v>175</v>
      </c>
      <c r="R39" s="2">
        <f>SUMIFS(Table1[Quantity],Table1[Year],Cal!$L$2-1,Table1[Territory],Cal!$L$3,Table1[Product category],Cal!$L$4,Table1[Product],Cal!J39)</f>
        <v>185</v>
      </c>
      <c r="T39" t="str">
        <f t="shared" si="14"/>
        <v>Office 365 1Y</v>
      </c>
      <c r="U39" s="30">
        <f t="shared" si="12"/>
        <v>544393</v>
      </c>
      <c r="V39" s="30">
        <f t="shared" si="13"/>
        <v>527650</v>
      </c>
    </row>
    <row r="40" spans="1:22" x14ac:dyDescent="0.25">
      <c r="A40" t="s">
        <v>32</v>
      </c>
      <c r="I40">
        <f>IF(J40=" "," ",ROWS($J$31:J40))</f>
        <v>10</v>
      </c>
      <c r="J40" t="str">
        <f t="shared" si="10"/>
        <v>Tablet</v>
      </c>
      <c r="K40" s="2">
        <f>SUMIFS(Table1[SALES],Table1[Year],Cal!$L$2,Table1[Territory],Cal!$L$3,Table1[Product category],Cal!$L$4,Table1[Product],Cal!J40)</f>
        <v>2878610</v>
      </c>
      <c r="L40" s="2">
        <f>SUMIFS(Table1[SALES],Table1[Year],Cal!$L$2-1,Table1[Territory],Cal!$L$3,Table1[Product category],Cal!$L$4,Table1[Product],Cal!J40)</f>
        <v>1845282</v>
      </c>
      <c r="M40" s="2">
        <f>SUMIFS(Table1[COGS],Table1[Year],Cal!$L$2,Table1[Territory],Cal!$L$3,Table1[Product category],Cal!$L$4,Table1[Product],Cal!J40)</f>
        <v>2349041</v>
      </c>
      <c r="N40" s="2">
        <f>SUMIFS(Table1[COGS],Table1[Year],Cal!$L$2-1,Table1[Territory],Cal!$L$3,Table1[Product category],Cal!$L$4,Table1[Product],Cal!J40)</f>
        <v>1496651</v>
      </c>
      <c r="O40" s="9">
        <f t="shared" si="11"/>
        <v>529569</v>
      </c>
      <c r="P40" s="9">
        <f t="shared" si="11"/>
        <v>348631</v>
      </c>
      <c r="Q40" s="2">
        <f>SUMIFS(Table1[Quantity],Table1[Year],Cal!$L$2,Table1[Territory],Cal!$L$3,Table1[Product category],Cal!$L$4,Table1[Product],Cal!J40)</f>
        <v>238</v>
      </c>
      <c r="R40" s="2">
        <f>SUMIFS(Table1[Quantity],Table1[Year],Cal!$L$2-1,Table1[Territory],Cal!$L$3,Table1[Product category],Cal!$L$4,Table1[Product],Cal!J40)</f>
        <v>156</v>
      </c>
      <c r="T40" t="str">
        <f t="shared" si="14"/>
        <v>Tablet</v>
      </c>
      <c r="U40" s="30">
        <f t="shared" si="12"/>
        <v>2878610</v>
      </c>
      <c r="V40" s="30">
        <f t="shared" si="13"/>
        <v>1845282</v>
      </c>
    </row>
    <row r="41" spans="1:22" x14ac:dyDescent="0.25">
      <c r="A41" t="s">
        <v>33</v>
      </c>
      <c r="I41">
        <f>IF(J41=" "," ",ROWS($J$31:J41))</f>
        <v>11</v>
      </c>
      <c r="J41" t="str">
        <f t="shared" si="10"/>
        <v>Smartphone Mid</v>
      </c>
      <c r="K41" s="2">
        <f>SUMIFS(Table1[SALES],Table1[Year],Cal!$L$2,Table1[Territory],Cal!$L$3,Table1[Product category],Cal!$L$4,Table1[Product],Cal!J41)</f>
        <v>5824818</v>
      </c>
      <c r="L41" s="2">
        <f>SUMIFS(Table1[SALES],Table1[Year],Cal!$L$2-1,Table1[Territory],Cal!$L$3,Table1[Product category],Cal!$L$4,Table1[Product],Cal!J41)</f>
        <v>6302018</v>
      </c>
      <c r="M41" s="2">
        <f>SUMIFS(Table1[COGS],Table1[Year],Cal!$L$2,Table1[Territory],Cal!$L$3,Table1[Product category],Cal!$L$4,Table1[Product],Cal!J41)</f>
        <v>4709557</v>
      </c>
      <c r="N41" s="2">
        <f>SUMIFS(Table1[COGS],Table1[Year],Cal!$L$2-1,Table1[Territory],Cal!$L$3,Table1[Product category],Cal!$L$4,Table1[Product],Cal!J41)</f>
        <v>5040760</v>
      </c>
      <c r="O41" s="9">
        <f t="shared" si="11"/>
        <v>1115261</v>
      </c>
      <c r="P41" s="9">
        <f t="shared" si="11"/>
        <v>1261258</v>
      </c>
      <c r="Q41" s="2">
        <f>SUMIFS(Table1[Quantity],Table1[Year],Cal!$L$2,Table1[Territory],Cal!$L$3,Table1[Product category],Cal!$L$4,Table1[Product],Cal!J41)</f>
        <v>386</v>
      </c>
      <c r="R41" s="2">
        <f>SUMIFS(Table1[Quantity],Table1[Year],Cal!$L$2-1,Table1[Territory],Cal!$L$3,Table1[Product category],Cal!$L$4,Table1[Product],Cal!J41)</f>
        <v>420</v>
      </c>
      <c r="T41" t="str">
        <f t="shared" si="14"/>
        <v>Smartphone Mid</v>
      </c>
      <c r="U41" s="30">
        <f t="shared" si="12"/>
        <v>5824818</v>
      </c>
      <c r="V41" s="30">
        <f t="shared" si="13"/>
        <v>6302018</v>
      </c>
    </row>
    <row r="42" spans="1:22" x14ac:dyDescent="0.25">
      <c r="A42" t="s">
        <v>35</v>
      </c>
      <c r="I42">
        <f>IF(J42=" "," ",ROWS($J$31:J42))</f>
        <v>12</v>
      </c>
      <c r="J42" t="str">
        <f t="shared" si="10"/>
        <v>Router</v>
      </c>
      <c r="K42" s="2">
        <f>SUMIFS(Table1[SALES],Table1[Year],Cal!$L$2,Table1[Territory],Cal!$L$3,Table1[Product category],Cal!$L$4,Table1[Product],Cal!J42)</f>
        <v>499078</v>
      </c>
      <c r="L42" s="2">
        <f>SUMIFS(Table1[SALES],Table1[Year],Cal!$L$2-1,Table1[Territory],Cal!$L$3,Table1[Product category],Cal!$L$4,Table1[Product],Cal!J42)</f>
        <v>327420</v>
      </c>
      <c r="M42" s="2">
        <f>SUMIFS(Table1[COGS],Table1[Year],Cal!$L$2,Table1[Territory],Cal!$L$3,Table1[Product category],Cal!$L$4,Table1[Product],Cal!J42)</f>
        <v>404758</v>
      </c>
      <c r="N42" s="2">
        <f>SUMIFS(Table1[COGS],Table1[Year],Cal!$L$2-1,Table1[Territory],Cal!$L$3,Table1[Product category],Cal!$L$4,Table1[Product],Cal!J42)</f>
        <v>266923</v>
      </c>
      <c r="O42" s="9">
        <f t="shared" si="11"/>
        <v>94320</v>
      </c>
      <c r="P42" s="9">
        <f t="shared" si="11"/>
        <v>60497</v>
      </c>
      <c r="Q42" s="2">
        <f>SUMIFS(Table1[Quantity],Table1[Year],Cal!$L$2,Table1[Territory],Cal!$L$3,Table1[Product category],Cal!$L$4,Table1[Product],Cal!J42)</f>
        <v>240</v>
      </c>
      <c r="R42" s="2">
        <f>SUMIFS(Table1[Quantity],Table1[Year],Cal!$L$2-1,Table1[Territory],Cal!$L$3,Table1[Product category],Cal!$L$4,Table1[Product],Cal!J42)</f>
        <v>156</v>
      </c>
      <c r="T42" t="str">
        <f t="shared" si="14"/>
        <v>Router</v>
      </c>
      <c r="U42" s="30">
        <f t="shared" si="12"/>
        <v>499078</v>
      </c>
      <c r="V42" s="30">
        <f t="shared" si="13"/>
        <v>327420</v>
      </c>
    </row>
    <row r="43" spans="1:22" x14ac:dyDescent="0.25">
      <c r="A43" t="s">
        <v>38</v>
      </c>
      <c r="I43">
        <f>IF(J43=" "," ",ROWS($J$31:J43))</f>
        <v>13</v>
      </c>
      <c r="J43" t="str">
        <f t="shared" si="10"/>
        <v>Laptop</v>
      </c>
      <c r="K43" s="2">
        <f>SUMIFS(Table1[SALES],Table1[Year],Cal!$L$2,Table1[Territory],Cal!$L$3,Table1[Product category],Cal!$L$4,Table1[Product],Cal!J43)</f>
        <v>5719204</v>
      </c>
      <c r="L43" s="2">
        <f>SUMIFS(Table1[SALES],Table1[Year],Cal!$L$2-1,Table1[Territory],Cal!$L$3,Table1[Product category],Cal!$L$4,Table1[Product],Cal!J43)</f>
        <v>5593681</v>
      </c>
      <c r="M43" s="2">
        <f>SUMIFS(Table1[COGS],Table1[Year],Cal!$L$2,Table1[Territory],Cal!$L$3,Table1[Product category],Cal!$L$4,Table1[Product],Cal!J43)</f>
        <v>4620624</v>
      </c>
      <c r="N43" s="2">
        <f>SUMIFS(Table1[COGS],Table1[Year],Cal!$L$2-1,Table1[Territory],Cal!$L$3,Table1[Product category],Cal!$L$4,Table1[Product],Cal!J43)</f>
        <v>4588499</v>
      </c>
      <c r="O43" s="9">
        <f t="shared" si="11"/>
        <v>1098580</v>
      </c>
      <c r="P43" s="9">
        <f t="shared" si="11"/>
        <v>1005182</v>
      </c>
      <c r="Q43" s="2">
        <f>SUMIFS(Table1[Quantity],Table1[Year],Cal!$L$2,Table1[Territory],Cal!$L$3,Table1[Product category],Cal!$L$4,Table1[Product],Cal!J43)</f>
        <v>198</v>
      </c>
      <c r="R43" s="2">
        <f>SUMIFS(Table1[Quantity],Table1[Year],Cal!$L$2-1,Table1[Territory],Cal!$L$3,Table1[Product category],Cal!$L$4,Table1[Product],Cal!J43)</f>
        <v>192</v>
      </c>
      <c r="T43" t="str">
        <f t="shared" si="14"/>
        <v>Laptop</v>
      </c>
      <c r="U43" s="30">
        <f t="shared" si="12"/>
        <v>5719204</v>
      </c>
      <c r="V43" s="30">
        <f t="shared" si="13"/>
        <v>5593681</v>
      </c>
    </row>
    <row r="44" spans="1:22" x14ac:dyDescent="0.25">
      <c r="A44" t="s">
        <v>40</v>
      </c>
      <c r="I44">
        <f>IF(J44=" "," ",ROWS($J$31:J44))</f>
        <v>14</v>
      </c>
      <c r="J44" t="str">
        <f t="shared" si="10"/>
        <v>Antivirus 1Y</v>
      </c>
      <c r="K44" s="2">
        <f>SUMIFS(Table1[SALES],Table1[Year],Cal!$L$2,Table1[Territory],Cal!$L$3,Table1[Product category],Cal!$L$4,Table1[Product],Cal!J44)</f>
        <v>97895</v>
      </c>
      <c r="L44" s="2">
        <f>SUMIFS(Table1[SALES],Table1[Year],Cal!$L$2-1,Table1[Territory],Cal!$L$3,Table1[Product category],Cal!$L$4,Table1[Product],Cal!J44)</f>
        <v>94994</v>
      </c>
      <c r="M44" s="2">
        <f>SUMIFS(Table1[COGS],Table1[Year],Cal!$L$2,Table1[Territory],Cal!$L$3,Table1[Product category],Cal!$L$4,Table1[Product],Cal!J44)</f>
        <v>15936</v>
      </c>
      <c r="N44" s="2">
        <f>SUMIFS(Table1[COGS],Table1[Year],Cal!$L$2-1,Table1[Territory],Cal!$L$3,Table1[Product category],Cal!$L$4,Table1[Product],Cal!J44)</f>
        <v>16873</v>
      </c>
      <c r="O44" s="9">
        <f t="shared" si="11"/>
        <v>81959</v>
      </c>
      <c r="P44" s="9">
        <f t="shared" si="11"/>
        <v>78121</v>
      </c>
      <c r="Q44" s="2">
        <f>SUMIFS(Table1[Quantity],Table1[Year],Cal!$L$2,Table1[Territory],Cal!$L$3,Table1[Product category],Cal!$L$4,Table1[Product],Cal!J44)</f>
        <v>143</v>
      </c>
      <c r="R44" s="2">
        <f>SUMIFS(Table1[Quantity],Table1[Year],Cal!$L$2-1,Table1[Territory],Cal!$L$3,Table1[Product category],Cal!$L$4,Table1[Product],Cal!J44)</f>
        <v>121</v>
      </c>
      <c r="T44" t="str">
        <f t="shared" si="14"/>
        <v>Antivirus 1Y</v>
      </c>
      <c r="U44" s="30">
        <f t="shared" si="12"/>
        <v>97895</v>
      </c>
      <c r="V44" s="30">
        <f t="shared" si="13"/>
        <v>94994</v>
      </c>
    </row>
    <row r="45" spans="1:22" x14ac:dyDescent="0.25">
      <c r="A45" t="s">
        <v>41</v>
      </c>
      <c r="I45">
        <f>IF(J45=" "," ",ROWS($J$31:J45))</f>
        <v>15</v>
      </c>
      <c r="J45" t="str">
        <f t="shared" si="10"/>
        <v>Power Bank</v>
      </c>
      <c r="K45" s="2">
        <f>SUMIFS(Table1[SALES],Table1[Year],Cal!$L$2,Table1[Territory],Cal!$L$3,Table1[Product category],Cal!$L$4,Table1[Product],Cal!J45)</f>
        <v>274773</v>
      </c>
      <c r="L45" s="2">
        <f>SUMIFS(Table1[SALES],Table1[Year],Cal!$L$2-1,Table1[Territory],Cal!$L$3,Table1[Product category],Cal!$L$4,Table1[Product],Cal!J45)</f>
        <v>281173</v>
      </c>
      <c r="M45" s="2">
        <f>SUMIFS(Table1[COGS],Table1[Year],Cal!$L$2,Table1[Territory],Cal!$L$3,Table1[Product category],Cal!$L$4,Table1[Product],Cal!J45)</f>
        <v>170252</v>
      </c>
      <c r="N45" s="2">
        <f>SUMIFS(Table1[COGS],Table1[Year],Cal!$L$2-1,Table1[Territory],Cal!$L$3,Table1[Product category],Cal!$L$4,Table1[Product],Cal!J45)</f>
        <v>174423</v>
      </c>
      <c r="O45" s="9">
        <f t="shared" si="11"/>
        <v>104521</v>
      </c>
      <c r="P45" s="9">
        <f t="shared" si="11"/>
        <v>106750</v>
      </c>
      <c r="Q45" s="2">
        <f>SUMIFS(Table1[Quantity],Table1[Year],Cal!$L$2,Table1[Territory],Cal!$L$3,Table1[Product category],Cal!$L$4,Table1[Product],Cal!J45)</f>
        <v>363</v>
      </c>
      <c r="R45" s="2">
        <f>SUMIFS(Table1[Quantity],Table1[Year],Cal!$L$2-1,Table1[Territory],Cal!$L$3,Table1[Product category],Cal!$L$4,Table1[Product],Cal!J45)</f>
        <v>371</v>
      </c>
      <c r="T45" t="str">
        <f t="shared" si="14"/>
        <v>Power Bank</v>
      </c>
      <c r="U45" s="30">
        <f t="shared" si="12"/>
        <v>274773</v>
      </c>
      <c r="V45" s="30">
        <f t="shared" si="13"/>
        <v>281173</v>
      </c>
    </row>
    <row r="46" spans="1:22" x14ac:dyDescent="0.25">
      <c r="U46" s="31"/>
      <c r="V46" s="31"/>
    </row>
    <row r="47" spans="1:22" x14ac:dyDescent="0.25">
      <c r="U47" s="31"/>
      <c r="V47" s="31"/>
    </row>
    <row r="48" spans="1:22" x14ac:dyDescent="0.25">
      <c r="A48" s="41" t="s">
        <v>76</v>
      </c>
      <c r="B48" s="41"/>
      <c r="C48" s="41"/>
      <c r="D48" s="41"/>
    </row>
    <row r="49" spans="1:26" x14ac:dyDescent="0.25">
      <c r="A49" s="16">
        <v>1</v>
      </c>
    </row>
    <row r="50" spans="1:26" x14ac:dyDescent="0.25">
      <c r="T50" t="e">
        <f ca="1">OFFSET($T$31,,,COUNTA(PRSelection))</f>
        <v>#VALUE!</v>
      </c>
      <c r="U50" t="e">
        <f ca="1">OFFSET($U$31,,,COUNTA(PRSelection))</f>
        <v>#VALUE!</v>
      </c>
      <c r="V50" t="e">
        <f ca="1">OFFSET($V$31,,,COUNTA(PRSelection))</f>
        <v>#VALUE!</v>
      </c>
    </row>
    <row r="52" spans="1:26" x14ac:dyDescent="0.25">
      <c r="G52" s="31"/>
      <c r="H52" s="31"/>
      <c r="I52" s="31"/>
    </row>
    <row r="53" spans="1:26" ht="14.25" customHeight="1" x14ac:dyDescent="0.25">
      <c r="A53" s="37" t="s">
        <v>86</v>
      </c>
      <c r="B53" s="37"/>
      <c r="C53" s="37"/>
      <c r="D53" s="37"/>
      <c r="E53" s="37"/>
      <c r="F53" s="37"/>
      <c r="G53" s="33"/>
      <c r="H53" s="33"/>
      <c r="I53" s="33"/>
    </row>
    <row r="54" spans="1:26" ht="14.25" customHeight="1" x14ac:dyDescent="0.25">
      <c r="A54" s="37"/>
      <c r="B54" s="37"/>
      <c r="C54" s="37"/>
      <c r="D54" s="37"/>
      <c r="E54" s="37"/>
      <c r="F54" s="37"/>
      <c r="G54" s="33"/>
      <c r="H54" s="33"/>
      <c r="I54" s="33"/>
    </row>
    <row r="55" spans="1:26" x14ac:dyDescent="0.25">
      <c r="A55" s="32" t="s">
        <v>60</v>
      </c>
      <c r="B55" s="32" t="s">
        <v>9</v>
      </c>
      <c r="C55" s="32" t="s">
        <v>18</v>
      </c>
      <c r="D55" s="32" t="s">
        <v>20</v>
      </c>
      <c r="E55" s="32" t="s">
        <v>29</v>
      </c>
      <c r="G55" s="31"/>
      <c r="H55" s="31"/>
      <c r="I55" s="31"/>
      <c r="J55" s="34" t="s">
        <v>87</v>
      </c>
      <c r="K55" s="34" t="s">
        <v>55</v>
      </c>
      <c r="L55" s="34" t="s">
        <v>65</v>
      </c>
      <c r="M55" s="34" t="s">
        <v>6</v>
      </c>
      <c r="N55" s="34" t="s">
        <v>66</v>
      </c>
      <c r="O55" s="34" t="s">
        <v>56</v>
      </c>
      <c r="P55" s="34" t="s">
        <v>67</v>
      </c>
      <c r="Q55" s="34" t="s">
        <v>57</v>
      </c>
      <c r="R55" s="34" t="s">
        <v>68</v>
      </c>
      <c r="T55" s="34" t="s">
        <v>88</v>
      </c>
      <c r="U55" s="35" t="str">
        <f>CHOOSE($G$2,K55,O55,Q55)</f>
        <v>Sales</v>
      </c>
      <c r="V55" s="35" t="str">
        <f>CHOOSE($G$2,L55,P55,R55)</f>
        <v>LY Sales</v>
      </c>
      <c r="X55" s="3" t="s">
        <v>87</v>
      </c>
      <c r="Y55" s="9" t="s">
        <v>89</v>
      </c>
      <c r="Z55" t="s">
        <v>90</v>
      </c>
    </row>
    <row r="56" spans="1:26" x14ac:dyDescent="0.25">
      <c r="A56" t="s">
        <v>10</v>
      </c>
      <c r="B56" t="s">
        <v>10</v>
      </c>
      <c r="C56" t="s">
        <v>18</v>
      </c>
      <c r="D56" t="s">
        <v>21</v>
      </c>
      <c r="E56" t="s">
        <v>30</v>
      </c>
      <c r="G56" s="31"/>
      <c r="H56" s="31"/>
      <c r="I56" s="31"/>
      <c r="J56" t="str">
        <f>IF(INDEX($A$56:$E$66,,$C$2)=0," ",INDEX($A$56:$E$66,,$C$2))</f>
        <v>Menoufia</v>
      </c>
      <c r="K56" s="10">
        <f>SUMIFS(Table1[SALES],Table1[Year],$L$2,Table1[Territory],$L$3,Table1[Product category],$L$4,Table1[Governate],J56)</f>
        <v>2800616</v>
      </c>
      <c r="L56" s="10">
        <f>SUMIFS(Table1[SALES],Table1[Year],$L$2-1,Table1[Territory],$L$3,Table1[Product category],$L$4,Table1[Governate],J56)</f>
        <v>1577290</v>
      </c>
      <c r="M56" s="2">
        <f>SUMIFS(Table1[COGS],Table1[Year],Cal!$L$2,Table1[Territory],Cal!$L$3,Table1[Product category],Cal!$L$4,Table1[Governate],Cal!J56)</f>
        <v>2102834</v>
      </c>
      <c r="N56" s="2">
        <f>SUMIFS(Table1[COGS],Table1[Year],Cal!$L$2-1,Table1[Territory],Cal!$L$3,Table1[Product category],Cal!$L$4,Table1[Governate],Cal!J56)</f>
        <v>1214358</v>
      </c>
      <c r="O56" s="9">
        <f>K56-M56</f>
        <v>697782</v>
      </c>
      <c r="P56" s="9">
        <f>L56-N56</f>
        <v>362932</v>
      </c>
      <c r="Q56">
        <f>SUMIFS(Table1[Quantity],Table1[Year],Cal!$L$2,Table1[Territory],Cal!$L$3,Table1[Product category],Cal!$L$4,Table1[Governate],Cal!J56)</f>
        <v>352</v>
      </c>
      <c r="R56">
        <f>SUMIFS(Table1[Quantity],Table1[Year],Cal!$L$2-1,Table1[Territory],Cal!$L$3,Table1[Product category],Cal!$L$4,Table1[Governate],Cal!J56)</f>
        <v>248</v>
      </c>
      <c r="S56">
        <f>IF(T56=" "," ",ROWS($T$56:T56))</f>
        <v>1</v>
      </c>
      <c r="T56" t="str">
        <f>IF(INDEX($A$56:$E$66,,$C$2)=0," ",INDEX($A$56:$E$66,,$C$2))</f>
        <v>Menoufia</v>
      </c>
      <c r="U56" s="2">
        <f>IF(CHOOSE($G$2,K56,O56,Q56)=0," ",CHOOSE($G$2,K56,O56,Q56))</f>
        <v>2800616</v>
      </c>
      <c r="V56" s="2">
        <f>IF(CHOOSE($G$2,L56,P56,R56)=0," ",CHOOSE($G$2,L56,P56,R56))</f>
        <v>1577290</v>
      </c>
      <c r="X56" t="str">
        <f>IFERROR(INDEX($T$56:$T$66,MATCH(Y56,$U$56:$U$66,0))," ")</f>
        <v>Cairo</v>
      </c>
      <c r="Y56" s="2">
        <f>IFERROR(LARGE($U$56:$U$66,S56)," ")</f>
        <v>8594843</v>
      </c>
      <c r="Z56" s="2">
        <f>INDEX($V$56:$V$66,MATCH(Y56,$U$56:$U$66,0))</f>
        <v>7871167</v>
      </c>
    </row>
    <row r="57" spans="1:26" x14ac:dyDescent="0.25">
      <c r="A57" t="s">
        <v>12</v>
      </c>
      <c r="B57" t="s">
        <v>12</v>
      </c>
      <c r="C57" t="s">
        <v>24</v>
      </c>
      <c r="D57" t="s">
        <v>37</v>
      </c>
      <c r="E57" t="s">
        <v>34</v>
      </c>
      <c r="G57" s="31"/>
      <c r="H57" s="31"/>
      <c r="I57" s="31"/>
      <c r="J57" t="str">
        <f t="shared" ref="J57:J66" si="15">IF(INDEX($A$56:$E$66,,$C$2)=0," ",INDEX($A$56:$E$66,,$C$2))</f>
        <v>Dakahlia</v>
      </c>
      <c r="K57" s="10">
        <f>SUMIFS(Table1[SALES],Table1[Year],$L$2,Table1[Territory],$L$3,Table1[Product category],$L$4,Table1[Governate],J57)</f>
        <v>2668596</v>
      </c>
      <c r="L57" s="10">
        <f>SUMIFS(Table1[SALES],Table1[Year],$L$2-1,Table1[Territory],$L$3,Table1[Product category],$L$4,Table1[Governate],J57)</f>
        <v>2232975</v>
      </c>
      <c r="M57" s="2">
        <f>SUMIFS(Table1[COGS],Table1[Year],Cal!$L$2,Table1[Territory],Cal!$L$3,Table1[Product category],Cal!$L$4,Table1[Governate],Cal!J57)</f>
        <v>2096498</v>
      </c>
      <c r="N57" s="2">
        <f>SUMIFS(Table1[COGS],Table1[Year],Cal!$L$2-1,Table1[Territory],Cal!$L$3,Table1[Product category],Cal!$L$4,Table1[Governate],Cal!J57)</f>
        <v>1714448</v>
      </c>
      <c r="O57" s="9">
        <f t="shared" ref="O57:O66" si="16">K57-M57</f>
        <v>572098</v>
      </c>
      <c r="P57" s="9">
        <f t="shared" ref="P57:P66" si="17">L57-N57</f>
        <v>518527</v>
      </c>
      <c r="Q57">
        <f>SUMIFS(Table1[Quantity],Table1[Year],Cal!$L$2,Table1[Territory],Cal!$L$3,Table1[Product category],Cal!$L$4,Table1[Governate],Cal!J57)</f>
        <v>386</v>
      </c>
      <c r="R57">
        <f>SUMIFS(Table1[Quantity],Table1[Year],Cal!$L$2-1,Table1[Territory],Cal!$L$3,Table1[Product category],Cal!$L$4,Table1[Governate],Cal!J57)</f>
        <v>262</v>
      </c>
      <c r="S57">
        <f>IF(T57=" "," ",ROWS($T$56:T57))</f>
        <v>2</v>
      </c>
      <c r="T57" t="str">
        <f t="shared" ref="T57:T66" si="18">IF(INDEX($A$56:$E$66,,$C$2)=0," ",INDEX($A$56:$E$66,,$C$2))</f>
        <v>Dakahlia</v>
      </c>
      <c r="U57" s="2">
        <f t="shared" ref="U57:U66" si="19">IF(CHOOSE($G$2,K57,O57,Q57)=0," ",CHOOSE($G$2,K57,O57,Q57))</f>
        <v>2668596</v>
      </c>
      <c r="V57" s="2">
        <f t="shared" ref="V57:V66" si="20">IF(CHOOSE($G$2,L57,P57,R57)=0," ",CHOOSE($G$2,L57,P57,R57))</f>
        <v>2232975</v>
      </c>
      <c r="X57" t="str">
        <f t="shared" ref="X57:X66" si="21">IFERROR(INDEX($T$56:$T$66,MATCH(Y57,$U$56:$U$66,0))," ")</f>
        <v>Giza</v>
      </c>
      <c r="Y57" s="2">
        <f t="shared" ref="Y57:Y66" si="22">IFERROR(LARGE($U$56:$U$66,S57)," ")</f>
        <v>5813799</v>
      </c>
      <c r="Z57" s="2">
        <f t="shared" ref="Z57:Z66" si="23">INDEX($V$56:$V$66,MATCH(Y57,$U$56:$U$66,0))</f>
        <v>4767600</v>
      </c>
    </row>
    <row r="58" spans="1:26" x14ac:dyDescent="0.25">
      <c r="A58" t="s">
        <v>18</v>
      </c>
      <c r="B58" t="s">
        <v>39</v>
      </c>
      <c r="C58" t="s">
        <v>25</v>
      </c>
      <c r="E58" t="s">
        <v>36</v>
      </c>
      <c r="G58" s="31"/>
      <c r="H58" s="31"/>
      <c r="I58" s="31"/>
      <c r="J58" t="str">
        <f t="shared" si="15"/>
        <v>Cairo</v>
      </c>
      <c r="K58" s="10">
        <f>SUMIFS(Table1[SALES],Table1[Year],$L$2,Table1[Territory],$L$3,Table1[Product category],$L$4,Table1[Governate],J58)</f>
        <v>8594843</v>
      </c>
      <c r="L58" s="10">
        <f>SUMIFS(Table1[SALES],Table1[Year],$L$2-1,Table1[Territory],$L$3,Table1[Product category],$L$4,Table1[Governate],J58)</f>
        <v>7871167</v>
      </c>
      <c r="M58" s="2">
        <f>SUMIFS(Table1[COGS],Table1[Year],Cal!$L$2,Table1[Territory],Cal!$L$3,Table1[Product category],Cal!$L$4,Table1[Governate],Cal!J58)</f>
        <v>6783967</v>
      </c>
      <c r="N58" s="2">
        <f>SUMIFS(Table1[COGS],Table1[Year],Cal!$L$2-1,Table1[Territory],Cal!$L$3,Table1[Product category],Cal!$L$4,Table1[Governate],Cal!J58)</f>
        <v>6223876</v>
      </c>
      <c r="O58" s="9">
        <f t="shared" si="16"/>
        <v>1810876</v>
      </c>
      <c r="P58" s="9">
        <f t="shared" si="17"/>
        <v>1647291</v>
      </c>
      <c r="Q58">
        <f>SUMIFS(Table1[Quantity],Table1[Year],Cal!$L$2,Table1[Territory],Cal!$L$3,Table1[Product category],Cal!$L$4,Table1[Governate],Cal!J58)</f>
        <v>958</v>
      </c>
      <c r="R58">
        <f>SUMIFS(Table1[Quantity],Table1[Year],Cal!$L$2-1,Table1[Territory],Cal!$L$3,Table1[Product category],Cal!$L$4,Table1[Governate],Cal!J58)</f>
        <v>948</v>
      </c>
      <c r="S58">
        <f>IF(T58=" "," ",ROWS($T$56:T58))</f>
        <v>3</v>
      </c>
      <c r="T58" t="str">
        <f>IF(INDEX($A$56:$E$66,,$C$2)=0," ",INDEX($A$56:$E$66,,$C$2))</f>
        <v>Cairo</v>
      </c>
      <c r="U58" s="2">
        <f t="shared" si="19"/>
        <v>8594843</v>
      </c>
      <c r="V58" s="2">
        <f t="shared" si="20"/>
        <v>7871167</v>
      </c>
      <c r="X58" t="str">
        <f t="shared" si="21"/>
        <v>Alexandria</v>
      </c>
      <c r="Y58" s="2">
        <f t="shared" si="22"/>
        <v>4853385</v>
      </c>
      <c r="Z58" s="2">
        <f t="shared" si="23"/>
        <v>3695400</v>
      </c>
    </row>
    <row r="59" spans="1:26" x14ac:dyDescent="0.25">
      <c r="A59" t="s">
        <v>21</v>
      </c>
      <c r="J59" t="str">
        <f t="shared" si="15"/>
        <v>Alexandria</v>
      </c>
      <c r="K59" s="10">
        <f>SUMIFS(Table1[SALES],Table1[Year],$L$2,Table1[Territory],$L$3,Table1[Product category],$L$4,Table1[Governate],J59)</f>
        <v>4853385</v>
      </c>
      <c r="L59" s="10">
        <f>SUMIFS(Table1[SALES],Table1[Year],$L$2-1,Table1[Territory],$L$3,Table1[Product category],$L$4,Table1[Governate],J59)</f>
        <v>3695400</v>
      </c>
      <c r="M59" s="2">
        <f>SUMIFS(Table1[COGS],Table1[Year],Cal!$L$2,Table1[Territory],Cal!$L$3,Table1[Product category],Cal!$L$4,Table1[Governate],Cal!J59)</f>
        <v>3788890</v>
      </c>
      <c r="N59" s="2">
        <f>SUMIFS(Table1[COGS],Table1[Year],Cal!$L$2-1,Table1[Territory],Cal!$L$3,Table1[Product category],Cal!$L$4,Table1[Governate],Cal!J59)</f>
        <v>2849197</v>
      </c>
      <c r="O59" s="9">
        <f t="shared" si="16"/>
        <v>1064495</v>
      </c>
      <c r="P59" s="9">
        <f t="shared" si="17"/>
        <v>846203</v>
      </c>
      <c r="Q59">
        <f>SUMIFS(Table1[Quantity],Table1[Year],Cal!$L$2,Table1[Territory],Cal!$L$3,Table1[Product category],Cal!$L$4,Table1[Governate],Cal!J59)</f>
        <v>679</v>
      </c>
      <c r="R59">
        <f>SUMIFS(Table1[Quantity],Table1[Year],Cal!$L$2-1,Table1[Territory],Cal!$L$3,Table1[Product category],Cal!$L$4,Table1[Governate],Cal!J59)</f>
        <v>507</v>
      </c>
      <c r="S59">
        <f>IF(T59=" "," ",ROWS($T$56:T59))</f>
        <v>4</v>
      </c>
      <c r="T59" t="str">
        <f t="shared" si="18"/>
        <v>Alexandria</v>
      </c>
      <c r="U59" s="2">
        <f t="shared" si="19"/>
        <v>4853385</v>
      </c>
      <c r="V59" s="2">
        <f t="shared" si="20"/>
        <v>3695400</v>
      </c>
      <c r="X59" t="str">
        <f t="shared" si="21"/>
        <v>Sohag</v>
      </c>
      <c r="Y59" s="2">
        <f t="shared" si="22"/>
        <v>3213580</v>
      </c>
      <c r="Z59" s="2">
        <f t="shared" si="23"/>
        <v>2283837</v>
      </c>
    </row>
    <row r="60" spans="1:26" x14ac:dyDescent="0.25">
      <c r="A60" t="s">
        <v>24</v>
      </c>
      <c r="J60" t="str">
        <f t="shared" si="15"/>
        <v>Qalyubia</v>
      </c>
      <c r="K60" s="10">
        <f>SUMIFS(Table1[SALES],Table1[Year],$L$2,Table1[Territory],$L$3,Table1[Product category],$L$4,Table1[Governate],J60)</f>
        <v>3166898</v>
      </c>
      <c r="L60" s="10">
        <f>SUMIFS(Table1[SALES],Table1[Year],$L$2-1,Table1[Territory],$L$3,Table1[Product category],$L$4,Table1[Governate],J60)</f>
        <v>3522321</v>
      </c>
      <c r="M60" s="2">
        <f>SUMIFS(Table1[COGS],Table1[Year],Cal!$L$2,Table1[Territory],Cal!$L$3,Table1[Product category],Cal!$L$4,Table1[Governate],Cal!J60)</f>
        <v>2319234</v>
      </c>
      <c r="N60" s="2">
        <f>SUMIFS(Table1[COGS],Table1[Year],Cal!$L$2-1,Table1[Territory],Cal!$L$3,Table1[Product category],Cal!$L$4,Table1[Governate],Cal!J60)</f>
        <v>2806549</v>
      </c>
      <c r="O60" s="9">
        <f t="shared" si="16"/>
        <v>847664</v>
      </c>
      <c r="P60" s="9">
        <f t="shared" si="17"/>
        <v>715772</v>
      </c>
      <c r="Q60">
        <f>SUMIFS(Table1[Quantity],Table1[Year],Cal!$L$2,Table1[Territory],Cal!$L$3,Table1[Product category],Cal!$L$4,Table1[Governate],Cal!J60)</f>
        <v>374</v>
      </c>
      <c r="R60">
        <f>SUMIFS(Table1[Quantity],Table1[Year],Cal!$L$2-1,Table1[Territory],Cal!$L$3,Table1[Product category],Cal!$L$4,Table1[Governate],Cal!J60)</f>
        <v>363</v>
      </c>
      <c r="S60">
        <f>IF(T60=" "," ",ROWS($T$56:T60))</f>
        <v>5</v>
      </c>
      <c r="T60" t="str">
        <f t="shared" si="18"/>
        <v>Qalyubia</v>
      </c>
      <c r="U60" s="2">
        <f t="shared" si="19"/>
        <v>3166898</v>
      </c>
      <c r="V60" s="2">
        <f t="shared" si="20"/>
        <v>3522321</v>
      </c>
      <c r="X60" t="str">
        <f t="shared" si="21"/>
        <v>Qalyubia</v>
      </c>
      <c r="Y60" s="2">
        <f t="shared" si="22"/>
        <v>3166898</v>
      </c>
      <c r="Z60" s="2">
        <f t="shared" si="23"/>
        <v>3522321</v>
      </c>
    </row>
    <row r="61" spans="1:26" x14ac:dyDescent="0.25">
      <c r="A61" t="s">
        <v>25</v>
      </c>
      <c r="J61" t="str">
        <f t="shared" si="15"/>
        <v>Giza</v>
      </c>
      <c r="K61" s="10">
        <f>SUMIFS(Table1[SALES],Table1[Year],$L$2,Table1[Territory],$L$3,Table1[Product category],$L$4,Table1[Governate],J61)</f>
        <v>5813799</v>
      </c>
      <c r="L61" s="10">
        <f>SUMIFS(Table1[SALES],Table1[Year],$L$2-1,Table1[Territory],$L$3,Table1[Product category],$L$4,Table1[Governate],J61)</f>
        <v>4767600</v>
      </c>
      <c r="M61" s="2">
        <f>SUMIFS(Table1[COGS],Table1[Year],Cal!$L$2,Table1[Territory],Cal!$L$3,Table1[Product category],Cal!$L$4,Table1[Governate],Cal!J61)</f>
        <v>4517025</v>
      </c>
      <c r="N61" s="2">
        <f>SUMIFS(Table1[COGS],Table1[Year],Cal!$L$2-1,Table1[Territory],Cal!$L$3,Table1[Product category],Cal!$L$4,Table1[Governate],Cal!J61)</f>
        <v>3591590</v>
      </c>
      <c r="O61" s="9">
        <f t="shared" si="16"/>
        <v>1296774</v>
      </c>
      <c r="P61" s="9">
        <f t="shared" si="17"/>
        <v>1176010</v>
      </c>
      <c r="Q61">
        <f>SUMIFS(Table1[Quantity],Table1[Year],Cal!$L$2,Table1[Territory],Cal!$L$3,Table1[Product category],Cal!$L$4,Table1[Governate],Cal!J61)</f>
        <v>737</v>
      </c>
      <c r="R61">
        <f>SUMIFS(Table1[Quantity],Table1[Year],Cal!$L$2-1,Table1[Territory],Cal!$L$3,Table1[Product category],Cal!$L$4,Table1[Governate],Cal!J61)</f>
        <v>569</v>
      </c>
      <c r="S61">
        <f>IF(T61=" "," ",ROWS($T$56:T61))</f>
        <v>6</v>
      </c>
      <c r="T61" t="str">
        <f t="shared" si="18"/>
        <v>Giza</v>
      </c>
      <c r="U61" s="2">
        <f t="shared" si="19"/>
        <v>5813799</v>
      </c>
      <c r="V61" s="2">
        <f t="shared" si="20"/>
        <v>4767600</v>
      </c>
      <c r="X61" t="str">
        <f t="shared" si="21"/>
        <v>Gharbia</v>
      </c>
      <c r="Y61" s="2">
        <f t="shared" si="22"/>
        <v>3120598</v>
      </c>
      <c r="Z61" s="2">
        <f t="shared" si="23"/>
        <v>3936354</v>
      </c>
    </row>
    <row r="62" spans="1:26" x14ac:dyDescent="0.25">
      <c r="A62" t="s">
        <v>30</v>
      </c>
      <c r="J62" t="str">
        <f t="shared" si="15"/>
        <v>Sohag</v>
      </c>
      <c r="K62" s="10">
        <f>SUMIFS(Table1[SALES],Table1[Year],$L$2,Table1[Territory],$L$3,Table1[Product category],$L$4,Table1[Governate],J62)</f>
        <v>3213580</v>
      </c>
      <c r="L62" s="10">
        <f>SUMIFS(Table1[SALES],Table1[Year],$L$2-1,Table1[Territory],$L$3,Table1[Product category],$L$4,Table1[Governate],J62)</f>
        <v>2283837</v>
      </c>
      <c r="M62" s="2">
        <f>SUMIFS(Table1[COGS],Table1[Year],Cal!$L$2,Table1[Territory],Cal!$L$3,Table1[Product category],Cal!$L$4,Table1[Governate],Cal!J62)</f>
        <v>2482766</v>
      </c>
      <c r="N62" s="2">
        <f>SUMIFS(Table1[COGS],Table1[Year],Cal!$L$2-1,Table1[Territory],Cal!$L$3,Table1[Product category],Cal!$L$4,Table1[Governate],Cal!J62)</f>
        <v>1745519</v>
      </c>
      <c r="O62" s="9">
        <f t="shared" si="16"/>
        <v>730814</v>
      </c>
      <c r="P62" s="9">
        <f t="shared" si="17"/>
        <v>538318</v>
      </c>
      <c r="Q62">
        <f>SUMIFS(Table1[Quantity],Table1[Year],Cal!$L$2,Table1[Territory],Cal!$L$3,Table1[Product category],Cal!$L$4,Table1[Governate],Cal!J62)</f>
        <v>352</v>
      </c>
      <c r="R62">
        <f>SUMIFS(Table1[Quantity],Table1[Year],Cal!$L$2-1,Table1[Territory],Cal!$L$3,Table1[Product category],Cal!$L$4,Table1[Governate],Cal!J62)</f>
        <v>328</v>
      </c>
      <c r="S62">
        <f>IF(T62=" "," ",ROWS($T$56:T62))</f>
        <v>7</v>
      </c>
      <c r="T62" t="str">
        <f t="shared" si="18"/>
        <v>Sohag</v>
      </c>
      <c r="U62" s="2">
        <f t="shared" si="19"/>
        <v>3213580</v>
      </c>
      <c r="V62" s="2">
        <f t="shared" si="20"/>
        <v>2283837</v>
      </c>
      <c r="X62" t="str">
        <f t="shared" si="21"/>
        <v>Assiut</v>
      </c>
      <c r="Y62" s="2">
        <f t="shared" si="22"/>
        <v>2834763</v>
      </c>
      <c r="Z62" s="2">
        <f t="shared" si="23"/>
        <v>2046365</v>
      </c>
    </row>
    <row r="63" spans="1:26" x14ac:dyDescent="0.25">
      <c r="A63" t="s">
        <v>34</v>
      </c>
      <c r="J63" t="str">
        <f t="shared" si="15"/>
        <v>Assiut</v>
      </c>
      <c r="K63" s="10">
        <f>SUMIFS(Table1[SALES],Table1[Year],$L$2,Table1[Territory],$L$3,Table1[Product category],$L$4,Table1[Governate],J63)</f>
        <v>2834763</v>
      </c>
      <c r="L63" s="10">
        <f>SUMIFS(Table1[SALES],Table1[Year],$L$2-1,Table1[Territory],$L$3,Table1[Product category],$L$4,Table1[Governate],J63)</f>
        <v>2046365</v>
      </c>
      <c r="M63" s="2">
        <f>SUMIFS(Table1[COGS],Table1[Year],Cal!$L$2,Table1[Territory],Cal!$L$3,Table1[Product category],Cal!$L$4,Table1[Governate],Cal!J63)</f>
        <v>2122957</v>
      </c>
      <c r="N63" s="2">
        <f>SUMIFS(Table1[COGS],Table1[Year],Cal!$L$2-1,Table1[Territory],Cal!$L$3,Table1[Product category],Cal!$L$4,Table1[Governate],Cal!J63)</f>
        <v>1595945</v>
      </c>
      <c r="O63" s="9">
        <f t="shared" si="16"/>
        <v>711806</v>
      </c>
      <c r="P63" s="9">
        <f t="shared" si="17"/>
        <v>450420</v>
      </c>
      <c r="Q63">
        <f>SUMIFS(Table1[Quantity],Table1[Year],Cal!$L$2,Table1[Territory],Cal!$L$3,Table1[Product category],Cal!$L$4,Table1[Governate],Cal!J63)</f>
        <v>338</v>
      </c>
      <c r="R63">
        <f>SUMIFS(Table1[Quantity],Table1[Year],Cal!$L$2-1,Table1[Territory],Cal!$L$3,Table1[Product category],Cal!$L$4,Table1[Governate],Cal!J63)</f>
        <v>339</v>
      </c>
      <c r="S63">
        <f>IF(T63=" "," ",ROWS($T$56:T63))</f>
        <v>8</v>
      </c>
      <c r="T63" t="str">
        <f t="shared" si="18"/>
        <v>Assiut</v>
      </c>
      <c r="U63" s="2">
        <f t="shared" si="19"/>
        <v>2834763</v>
      </c>
      <c r="V63" s="2">
        <f t="shared" si="20"/>
        <v>2046365</v>
      </c>
      <c r="X63" t="str">
        <f t="shared" si="21"/>
        <v>Menoufia</v>
      </c>
      <c r="Y63" s="2">
        <f t="shared" si="22"/>
        <v>2800616</v>
      </c>
      <c r="Z63" s="2">
        <f t="shared" si="23"/>
        <v>1577290</v>
      </c>
    </row>
    <row r="64" spans="1:26" x14ac:dyDescent="0.25">
      <c r="A64" t="s">
        <v>36</v>
      </c>
      <c r="J64" t="str">
        <f t="shared" si="15"/>
        <v>Minya</v>
      </c>
      <c r="K64" s="10">
        <f>SUMIFS(Table1[SALES],Table1[Year],$L$2,Table1[Territory],$L$3,Table1[Product category],$L$4,Table1[Governate],J64)</f>
        <v>2700593</v>
      </c>
      <c r="L64" s="10">
        <f>SUMIFS(Table1[SALES],Table1[Year],$L$2-1,Table1[Territory],$L$3,Table1[Product category],$L$4,Table1[Governate],J64)</f>
        <v>2167931</v>
      </c>
      <c r="M64" s="2">
        <f>SUMIFS(Table1[COGS],Table1[Year],Cal!$L$2,Table1[Territory],Cal!$L$3,Table1[Product category],Cal!$L$4,Table1[Governate],Cal!J64)</f>
        <v>2110384</v>
      </c>
      <c r="N64" s="2">
        <f>SUMIFS(Table1[COGS],Table1[Year],Cal!$L$2-1,Table1[Territory],Cal!$L$3,Table1[Product category],Cal!$L$4,Table1[Governate],Cal!J64)</f>
        <v>1696660</v>
      </c>
      <c r="O64" s="9">
        <f t="shared" si="16"/>
        <v>590209</v>
      </c>
      <c r="P64" s="9">
        <f t="shared" si="17"/>
        <v>471271</v>
      </c>
      <c r="Q64">
        <f>SUMIFS(Table1[Quantity],Table1[Year],Cal!$L$2,Table1[Territory],Cal!$L$3,Table1[Product category],Cal!$L$4,Table1[Governate],Cal!J64)</f>
        <v>383</v>
      </c>
      <c r="R64">
        <f>SUMIFS(Table1[Quantity],Table1[Year],Cal!$L$2-1,Table1[Territory],Cal!$L$3,Table1[Product category],Cal!$L$4,Table1[Governate],Cal!J64)</f>
        <v>258</v>
      </c>
      <c r="S64">
        <f>IF(T64=" "," ",ROWS($T$56:T64))</f>
        <v>9</v>
      </c>
      <c r="T64" t="str">
        <f t="shared" si="18"/>
        <v>Minya</v>
      </c>
      <c r="U64" s="2">
        <f t="shared" si="19"/>
        <v>2700593</v>
      </c>
      <c r="V64" s="2">
        <f t="shared" si="20"/>
        <v>2167931</v>
      </c>
      <c r="X64" t="str">
        <f t="shared" si="21"/>
        <v>Minya</v>
      </c>
      <c r="Y64" s="2">
        <f t="shared" si="22"/>
        <v>2700593</v>
      </c>
      <c r="Z64" s="2">
        <f t="shared" si="23"/>
        <v>2167931</v>
      </c>
    </row>
    <row r="65" spans="1:26" x14ac:dyDescent="0.25">
      <c r="A65" t="s">
        <v>37</v>
      </c>
      <c r="J65" t="str">
        <f t="shared" si="15"/>
        <v>Beheira</v>
      </c>
      <c r="K65" s="10">
        <f>SUMIFS(Table1[SALES],Table1[Year],$L$2,Table1[Territory],$L$3,Table1[Product category],$L$4,Table1[Governate],J65)</f>
        <v>2100919</v>
      </c>
      <c r="L65" s="10">
        <f>SUMIFS(Table1[SALES],Table1[Year],$L$2-1,Table1[Territory],$L$3,Table1[Product category],$L$4,Table1[Governate],J65)</f>
        <v>958579</v>
      </c>
      <c r="M65" s="2">
        <f>SUMIFS(Table1[COGS],Table1[Year],Cal!$L$2,Table1[Territory],Cal!$L$3,Table1[Product category],Cal!$L$4,Table1[Governate],Cal!J65)</f>
        <v>1687272</v>
      </c>
      <c r="N65" s="2">
        <f>SUMIFS(Table1[COGS],Table1[Year],Cal!$L$2-1,Table1[Territory],Cal!$L$3,Table1[Product category],Cal!$L$4,Table1[Governate],Cal!J65)</f>
        <v>736225</v>
      </c>
      <c r="O65" s="9">
        <f t="shared" si="16"/>
        <v>413647</v>
      </c>
      <c r="P65" s="9">
        <f t="shared" si="17"/>
        <v>222354</v>
      </c>
      <c r="Q65">
        <f>SUMIFS(Table1[Quantity],Table1[Year],Cal!$L$2,Table1[Territory],Cal!$L$3,Table1[Product category],Cal!$L$4,Table1[Governate],Cal!J65)</f>
        <v>202</v>
      </c>
      <c r="R65">
        <f>SUMIFS(Table1[Quantity],Table1[Year],Cal!$L$2-1,Table1[Territory],Cal!$L$3,Table1[Product category],Cal!$L$4,Table1[Governate],Cal!J65)</f>
        <v>156</v>
      </c>
      <c r="S65">
        <f>IF(T65=" "," ",ROWS($T$56:T65))</f>
        <v>10</v>
      </c>
      <c r="T65" t="str">
        <f t="shared" si="18"/>
        <v>Beheira</v>
      </c>
      <c r="U65" s="2">
        <f t="shared" si="19"/>
        <v>2100919</v>
      </c>
      <c r="V65" s="2">
        <f t="shared" si="20"/>
        <v>958579</v>
      </c>
      <c r="X65" t="str">
        <f t="shared" si="21"/>
        <v>Dakahlia</v>
      </c>
      <c r="Y65" s="2">
        <f t="shared" si="22"/>
        <v>2668596</v>
      </c>
      <c r="Z65" s="2">
        <f t="shared" si="23"/>
        <v>2232975</v>
      </c>
    </row>
    <row r="66" spans="1:26" x14ac:dyDescent="0.25">
      <c r="A66" t="s">
        <v>39</v>
      </c>
      <c r="J66" t="str">
        <f t="shared" si="15"/>
        <v>Gharbia</v>
      </c>
      <c r="K66" s="10">
        <f>SUMIFS(Table1[SALES],Table1[Year],$L$2,Table1[Territory],$L$3,Table1[Product category],$L$4,Table1[Governate],J66)</f>
        <v>3120598</v>
      </c>
      <c r="L66" s="10">
        <f>SUMIFS(Table1[SALES],Table1[Year],$L$2-1,Table1[Territory],$L$3,Table1[Product category],$L$4,Table1[Governate],J66)</f>
        <v>3936354</v>
      </c>
      <c r="M66" s="2">
        <f>SUMIFS(Table1[COGS],Table1[Year],Cal!$L$2,Table1[Territory],Cal!$L$3,Table1[Product category],Cal!$L$4,Table1[Governate],Cal!J66)</f>
        <v>2378496</v>
      </c>
      <c r="N66" s="2">
        <f>SUMIFS(Table1[COGS],Table1[Year],Cal!$L$2-1,Table1[Territory],Cal!$L$3,Table1[Product category],Cal!$L$4,Table1[Governate],Cal!J66)</f>
        <v>3089041</v>
      </c>
      <c r="O66" s="9">
        <f t="shared" si="16"/>
        <v>742102</v>
      </c>
      <c r="P66" s="9">
        <f t="shared" si="17"/>
        <v>847313</v>
      </c>
      <c r="Q66">
        <f>SUMIFS(Table1[Quantity],Table1[Year],Cal!$L$2,Table1[Territory],Cal!$L$3,Table1[Product category],Cal!$L$4,Table1[Governate],Cal!J66)</f>
        <v>412</v>
      </c>
      <c r="R66">
        <f>SUMIFS(Table1[Quantity],Table1[Year],Cal!$L$2-1,Table1[Territory],Cal!$L$3,Table1[Product category],Cal!$L$4,Table1[Governate],Cal!J66)</f>
        <v>425</v>
      </c>
      <c r="S66">
        <f>IF(T66=" "," ",ROWS($T$56:T66))</f>
        <v>11</v>
      </c>
      <c r="T66" t="str">
        <f t="shared" si="18"/>
        <v>Gharbia</v>
      </c>
      <c r="U66" s="2">
        <f t="shared" si="19"/>
        <v>3120598</v>
      </c>
      <c r="V66" s="2">
        <f t="shared" si="20"/>
        <v>3936354</v>
      </c>
      <c r="X66" t="str">
        <f t="shared" si="21"/>
        <v>Beheira</v>
      </c>
      <c r="Y66" s="2">
        <f t="shared" si="22"/>
        <v>2100919</v>
      </c>
      <c r="Z66" s="2">
        <f t="shared" si="23"/>
        <v>958579</v>
      </c>
    </row>
    <row r="72" spans="1:26" x14ac:dyDescent="0.25">
      <c r="T72" t="e">
        <f ca="1">OFFSET($T$56,,,COUNTA(GOVINDEX))</f>
        <v>#VALUE!</v>
      </c>
      <c r="U72" t="e">
        <f ca="1">OFFSET($U$56,,,COUNTA(GOVINDEX))</f>
        <v>#VALUE!</v>
      </c>
      <c r="V72" t="e">
        <f ca="1">OFFSET($V$56,,,COUNTA(GOVINDEX))</f>
        <v>#VALUE!</v>
      </c>
      <c r="X72" t="e">
        <f ca="1">OFFSET($X$56,,,COUNTA(RankingGovvs))</f>
        <v>#VALUE!</v>
      </c>
      <c r="Y72" t="e">
        <f ca="1">OFFSET($Y$56,,,COUNTA(RankingGovvs))</f>
        <v>#VALUE!</v>
      </c>
      <c r="Z72" t="e">
        <f ca="1">OFFSET($Z$56,,,COUNTA(RankingGovvs))</f>
        <v>#VALUE!</v>
      </c>
    </row>
  </sheetData>
  <sheetProtection selectLockedCells="1" selectUnlockedCells="1"/>
  <mergeCells count="6">
    <mergeCell ref="A53:F54"/>
    <mergeCell ref="A9:G9"/>
    <mergeCell ref="A1:G1"/>
    <mergeCell ref="J10:L10"/>
    <mergeCell ref="J29:L29"/>
    <mergeCell ref="A48:D48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C5D6FC8-3E65-4340-A424-931BA5370B05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M29</xm:sqref>
        </x14:conditionalFormatting>
        <x14:conditionalFormatting xmlns:xm="http://schemas.microsoft.com/office/excel/2006/main">
          <x14:cfRule type="iconSet" priority="3" id="{E4BBA4BE-7872-4049-8287-82D864C15EA7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AB16</xm:sqref>
        </x14:conditionalFormatting>
        <x14:conditionalFormatting xmlns:xm="http://schemas.microsoft.com/office/excel/2006/main">
          <x14:cfRule type="iconSet" priority="2" id="{65FAE294-B1EB-423E-A9E6-E153CDCDAC6B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AD16</xm:sqref>
        </x14:conditionalFormatting>
        <x14:conditionalFormatting xmlns:xm="http://schemas.microsoft.com/office/excel/2006/main">
          <x14:cfRule type="iconSet" priority="1" id="{641BE5FA-D933-48B3-A8A8-5B75C322CB7D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AF16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6ECF0"/>
  </sheetPr>
  <dimension ref="A2:L14"/>
  <sheetViews>
    <sheetView showGridLines="0" showRowColHeaders="0" tabSelected="1" zoomScaleNormal="100" workbookViewId="0">
      <selection activeCell="K63" sqref="K63"/>
    </sheetView>
  </sheetViews>
  <sheetFormatPr defaultColWidth="9.140625" defaultRowHeight="15" x14ac:dyDescent="0.25"/>
  <cols>
    <col min="1" max="1" width="9.140625" style="14" customWidth="1"/>
    <col min="2" max="3" width="16.85546875" style="14" bestFit="1" customWidth="1"/>
    <col min="4" max="4" width="14.28515625" style="14" bestFit="1" customWidth="1"/>
    <col min="5" max="5" width="16" style="14" bestFit="1" customWidth="1"/>
    <col min="6" max="6" width="12.42578125" style="14" bestFit="1" customWidth="1"/>
    <col min="7" max="7" width="14.28515625" style="14" bestFit="1" customWidth="1"/>
    <col min="8" max="8" width="13.28515625" style="14" bestFit="1" customWidth="1"/>
    <col min="9" max="9" width="12.42578125" style="14" bestFit="1" customWidth="1"/>
    <col min="10" max="10" width="8" style="14" bestFit="1" customWidth="1"/>
    <col min="11" max="12" width="16" style="14" bestFit="1" customWidth="1"/>
    <col min="13" max="14" width="9.140625" style="14"/>
    <col min="15" max="15" width="16" style="14" bestFit="1" customWidth="1"/>
    <col min="16" max="16384" width="9.140625" style="14"/>
  </cols>
  <sheetData>
    <row r="2" spans="1:12" s="15" customFormat="1" x14ac:dyDescent="0.25">
      <c r="B2" s="20" t="s">
        <v>77</v>
      </c>
      <c r="E2" s="28" t="s">
        <v>85</v>
      </c>
    </row>
    <row r="3" spans="1:12" s="15" customFormat="1" x14ac:dyDescent="0.25">
      <c r="E3" s="20"/>
      <c r="H3" s="20"/>
      <c r="K3" s="20"/>
    </row>
    <row r="4" spans="1:12" x14ac:dyDescent="0.25">
      <c r="B4" s="28" t="s">
        <v>84</v>
      </c>
      <c r="E4" s="20" t="s">
        <v>4</v>
      </c>
      <c r="H4" s="15"/>
      <c r="L4" s="15"/>
    </row>
    <row r="6" spans="1:12" ht="5.25" customHeight="1" x14ac:dyDescent="0.25"/>
    <row r="7" spans="1:12" s="15" customFormat="1" ht="19.5" customHeight="1" x14ac:dyDescent="0.25"/>
    <row r="9" spans="1:12" ht="15.75" x14ac:dyDescent="0.25">
      <c r="A9" s="36" t="s">
        <v>74</v>
      </c>
      <c r="B9" s="36" t="s">
        <v>5</v>
      </c>
      <c r="C9" s="36" t="s">
        <v>55</v>
      </c>
      <c r="D9" s="36" t="s">
        <v>65</v>
      </c>
      <c r="E9" s="36" t="s">
        <v>75</v>
      </c>
      <c r="F9" s="36" t="s">
        <v>56</v>
      </c>
      <c r="G9" s="36" t="s">
        <v>67</v>
      </c>
      <c r="H9" s="36" t="s">
        <v>75</v>
      </c>
      <c r="I9" s="36" t="s">
        <v>57</v>
      </c>
      <c r="J9" s="36" t="s">
        <v>68</v>
      </c>
      <c r="K9" s="36" t="s">
        <v>75</v>
      </c>
      <c r="L9" s="15"/>
    </row>
    <row r="10" spans="1:12" x14ac:dyDescent="0.25">
      <c r="A10" s="14">
        <f>INDEX(Cal!I31:$I$45,Cal!$A$49)</f>
        <v>1</v>
      </c>
      <c r="B10" s="14" t="str">
        <f>INDEX(Cal!J31:$J$45,Cal!$A$49)</f>
        <v>AirBods</v>
      </c>
      <c r="C10" s="18">
        <f>INDEX(Cal!K31:$K$45,Cal!$A$49)</f>
        <v>467040</v>
      </c>
      <c r="D10" s="17">
        <f>INDEX(Cal!L31:$L$45,Cal!$A$49)</f>
        <v>464799</v>
      </c>
      <c r="E10" s="19">
        <f>IFERROR((C10-D10)/D10," ")</f>
        <v>4.8214389445760423E-3</v>
      </c>
      <c r="F10" s="17">
        <f>INDEX(Cal!O31:$O$45,Cal!$A$49)</f>
        <v>174098</v>
      </c>
      <c r="G10" s="17">
        <f>INDEX(Cal!P31:$P$45,Cal!$A$49)</f>
        <v>174008</v>
      </c>
      <c r="H10" s="19">
        <f>IFERROR((F10-G10)/G10," ")</f>
        <v>5.1721759919084185E-4</v>
      </c>
      <c r="I10" s="17">
        <f>INDEX(Cal!Q31:$Q$45,Cal!$A$49)</f>
        <v>531</v>
      </c>
      <c r="J10" s="17">
        <f>INDEX(Cal!R31:$R$45,Cal!$A$49)</f>
        <v>573</v>
      </c>
      <c r="K10" s="19">
        <f>IFERROR((I10-J10)/J10," ")</f>
        <v>-7.3298429319371722E-2</v>
      </c>
    </row>
    <row r="11" spans="1:12" x14ac:dyDescent="0.25">
      <c r="A11" s="14">
        <f>INDEX(Cal!I32:$I$45,Cal!$A$49)</f>
        <v>2</v>
      </c>
      <c r="B11" s="14" t="str">
        <f>INDEX(Cal!J32:$J$45,Cal!$A$49)</f>
        <v>Smartphone Pro</v>
      </c>
      <c r="C11" s="18">
        <f>INDEX(Cal!K32:$K$45,Cal!$A$49)</f>
        <v>13403227</v>
      </c>
      <c r="D11" s="17">
        <f>INDEX(Cal!L32:$L$45,Cal!$A$49)</f>
        <v>10486789</v>
      </c>
      <c r="E11" s="19">
        <f t="shared" ref="E11:E14" si="0">IFERROR((C11-D11)/D11," ")</f>
        <v>0.27810591020759551</v>
      </c>
      <c r="F11" s="17">
        <f>INDEX(Cal!O32:$O$45,Cal!$A$49)</f>
        <v>2631395</v>
      </c>
      <c r="G11" s="17">
        <f>INDEX(Cal!P32:$P$45,Cal!$A$49)</f>
        <v>1913363</v>
      </c>
      <c r="H11" s="19">
        <f t="shared" ref="H11:H14" si="1">IFERROR((F11-G11)/G11," ")</f>
        <v>0.37527223009956812</v>
      </c>
      <c r="I11" s="17">
        <f>INDEX(Cal!Q32:$Q$45,Cal!$A$49)</f>
        <v>477</v>
      </c>
      <c r="J11" s="17">
        <f>INDEX(Cal!R32:$R$45,Cal!$A$49)</f>
        <v>374</v>
      </c>
      <c r="K11" s="19">
        <f t="shared" ref="K11:K14" si="2">IFERROR((I11-J11)/J11," ")</f>
        <v>0.27540106951871657</v>
      </c>
    </row>
    <row r="12" spans="1:12" x14ac:dyDescent="0.25">
      <c r="A12" s="14">
        <f>INDEX(Cal!I33:$I$45,Cal!$A$49)</f>
        <v>3</v>
      </c>
      <c r="B12" s="14" t="str">
        <f>INDEX(Cal!J33:$J$45,Cal!$A$49)</f>
        <v>Charger</v>
      </c>
      <c r="C12" s="18">
        <f>INDEX(Cal!K33:$K$45,Cal!$A$49)</f>
        <v>172542</v>
      </c>
      <c r="D12" s="17">
        <f>INDEX(Cal!L33:$L$45,Cal!$A$49)</f>
        <v>149800</v>
      </c>
      <c r="E12" s="19">
        <f t="shared" si="0"/>
        <v>0.15181575433911881</v>
      </c>
      <c r="F12" s="17">
        <f>INDEX(Cal!O33:$O$45,Cal!$A$49)</f>
        <v>66544</v>
      </c>
      <c r="G12" s="17">
        <f>INDEX(Cal!P33:$P$45,Cal!$A$49)</f>
        <v>57481</v>
      </c>
      <c r="H12" s="19">
        <f t="shared" si="1"/>
        <v>0.15766949078826048</v>
      </c>
      <c r="I12" s="17">
        <f>INDEX(Cal!Q33:$Q$45,Cal!$A$49)</f>
        <v>457</v>
      </c>
      <c r="J12" s="17">
        <f>INDEX(Cal!R33:$R$45,Cal!$A$49)</f>
        <v>401</v>
      </c>
      <c r="K12" s="19">
        <f t="shared" si="2"/>
        <v>0.1396508728179551</v>
      </c>
    </row>
    <row r="13" spans="1:12" x14ac:dyDescent="0.25">
      <c r="A13" s="14">
        <f>INDEX(Cal!I34:$I$45,Cal!$A$49)</f>
        <v>4</v>
      </c>
      <c r="B13" s="14" t="str">
        <f>INDEX(Cal!J34:$J$45,Cal!$A$49)</f>
        <v>Smartphone Basic</v>
      </c>
      <c r="C13" s="18">
        <f>INDEX(Cal!K34:$K$45,Cal!$A$49)</f>
        <v>3650800</v>
      </c>
      <c r="D13" s="17">
        <f>INDEX(Cal!L34:$L$45,Cal!$A$49)</f>
        <v>2815026</v>
      </c>
      <c r="E13" s="19">
        <f t="shared" si="0"/>
        <v>0.29689743540556995</v>
      </c>
      <c r="F13" s="17">
        <f>INDEX(Cal!O34:$O$45,Cal!$A$49)</f>
        <v>677115</v>
      </c>
      <c r="G13" s="17">
        <f>INDEX(Cal!P34:$P$45,Cal!$A$49)</f>
        <v>513078</v>
      </c>
      <c r="H13" s="19">
        <f t="shared" si="1"/>
        <v>0.31971162279419502</v>
      </c>
      <c r="I13" s="17">
        <f>INDEX(Cal!Q34:$Q$45,Cal!$A$49)</f>
        <v>457</v>
      </c>
      <c r="J13" s="17">
        <f>INDEX(Cal!R34:$R$45,Cal!$A$49)</f>
        <v>358</v>
      </c>
      <c r="K13" s="19">
        <f t="shared" si="2"/>
        <v>0.27653631284916202</v>
      </c>
    </row>
    <row r="14" spans="1:12" x14ac:dyDescent="0.25">
      <c r="A14" s="14">
        <f>INDEX(Cal!I35:$I$45,Cal!$A$49)</f>
        <v>5</v>
      </c>
      <c r="B14" s="14" t="str">
        <f>INDEX(Cal!J35:$J$45,Cal!$A$49)</f>
        <v>Feature Phone</v>
      </c>
      <c r="C14" s="18">
        <f>INDEX(Cal!K35:$K$45,Cal!$A$49)</f>
        <v>631386</v>
      </c>
      <c r="D14" s="17">
        <f>INDEX(Cal!L35:$L$45,Cal!$A$49)</f>
        <v>497764</v>
      </c>
      <c r="E14" s="19">
        <f t="shared" si="0"/>
        <v>0.26844448373124613</v>
      </c>
      <c r="F14" s="17">
        <f>INDEX(Cal!O35:$O$45,Cal!$A$49)</f>
        <v>114649</v>
      </c>
      <c r="G14" s="17">
        <f>INDEX(Cal!P35:$P$45,Cal!$A$49)</f>
        <v>99012</v>
      </c>
      <c r="H14" s="19">
        <f t="shared" si="1"/>
        <v>0.15793035187654023</v>
      </c>
      <c r="I14" s="17">
        <f>INDEX(Cal!Q35:$Q$45,Cal!$A$49)</f>
        <v>498</v>
      </c>
      <c r="J14" s="17">
        <f>INDEX(Cal!R35:$R$45,Cal!$A$49)</f>
        <v>372</v>
      </c>
      <c r="K14" s="19">
        <f t="shared" si="2"/>
        <v>0.33870967741935482</v>
      </c>
    </row>
  </sheetData>
  <sheetProtection algorithmName="SHA-512" hashValue="0kEQke6owSn4tgmvnC07C+8ENxpMujoshbQaN2PIdE3isqslVz8De/YKFdWzczCrGyFnqC/nz+bfAxA/RI6fzw==" saltValue="JN1S2y+CC4uqE/GMwTE3Xw==" spinCount="100000" sheet="1" objects="1" selectLockedCells="1" autoFilter="0" pivotTables="0" selectUnlockedCells="1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>
                  <from>
                    <xdr:col>2</xdr:col>
                    <xdr:colOff>19050</xdr:colOff>
                    <xdr:row>0</xdr:row>
                    <xdr:rowOff>171450</xdr:rowOff>
                  </from>
                  <to>
                    <xdr:col>3</xdr:col>
                    <xdr:colOff>361950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>
                <anchor>
                  <from>
                    <xdr:col>2</xdr:col>
                    <xdr:colOff>19050</xdr:colOff>
                    <xdr:row>3</xdr:row>
                    <xdr:rowOff>0</xdr:rowOff>
                  </from>
                  <to>
                    <xdr:col>3</xdr:col>
                    <xdr:colOff>361950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Drop Down 3">
              <controlPr defaultSize="0" autoLine="0" autoPict="0">
                <anchor>
                  <from>
                    <xdr:col>5</xdr:col>
                    <xdr:colOff>95250</xdr:colOff>
                    <xdr:row>0</xdr:row>
                    <xdr:rowOff>152400</xdr:rowOff>
                  </from>
                  <to>
                    <xdr:col>6</xdr:col>
                    <xdr:colOff>733425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Drop Down 4">
              <controlPr defaultSize="0" autoLine="0" autoPict="0">
                <anchor>
                  <from>
                    <xdr:col>5</xdr:col>
                    <xdr:colOff>95250</xdr:colOff>
                    <xdr:row>2</xdr:row>
                    <xdr:rowOff>161925</xdr:rowOff>
                  </from>
                  <to>
                    <xdr:col>6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Scroll Bar 5">
              <controlPr defaultSize="0" autoPict="0">
                <anchor>
                  <from>
                    <xdr:col>11</xdr:col>
                    <xdr:colOff>9525</xdr:colOff>
                    <xdr:row>7</xdr:row>
                    <xdr:rowOff>152400</xdr:rowOff>
                  </from>
                  <to>
                    <xdr:col>11</xdr:col>
                    <xdr:colOff>228600</xdr:colOff>
                    <xdr:row>14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2619755-8E2E-461B-AFCC-986B02D1CD93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E10:E14</xm:sqref>
        </x14:conditionalFormatting>
        <x14:conditionalFormatting xmlns:xm="http://schemas.microsoft.com/office/excel/2006/main">
          <x14:cfRule type="iconSet" priority="2" id="{A56B2725-D2DC-4BAF-AE0A-BD89E83272D9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H10:H14</xm:sqref>
        </x14:conditionalFormatting>
        <x14:conditionalFormatting xmlns:xm="http://schemas.microsoft.com/office/excel/2006/main">
          <x14:cfRule type="iconSet" priority="1" id="{A47EC489-9A3B-42E9-B772-E2146514FCD1}">
            <x14:iconSet iconSet="3Arrow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K10:K14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ECF0"/>
  </sheetPr>
  <dimension ref="A1:S2"/>
  <sheetViews>
    <sheetView showGridLines="0" workbookViewId="0">
      <selection activeCell="I69" sqref="I69"/>
    </sheetView>
  </sheetViews>
  <sheetFormatPr defaultRowHeight="15" x14ac:dyDescent="0.25"/>
  <sheetData>
    <row r="1" spans="1:19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</sheetData>
  <mergeCells count="1">
    <mergeCell ref="A1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Before</vt:lpstr>
      <vt:lpstr>Cal</vt:lpstr>
      <vt:lpstr>DB</vt:lpstr>
      <vt:lpstr>Flow</vt:lpstr>
      <vt:lpstr>Governate</vt:lpstr>
      <vt:lpstr>KPI</vt:lpstr>
      <vt:lpstr>Month</vt:lpstr>
      <vt:lpstr>Product</vt:lpstr>
      <vt:lpstr>Product_category</vt:lpstr>
      <vt:lpstr>Territory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2025-09-27T18:41:58Z</dcterms:modified>
</cp:coreProperties>
</file>