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2CBCEE7E-F7FE-45C6-9BA3-1BFC71DE82AC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EnemyTable" sheetId="1" r:id="rId1"/>
    <sheet name="EnemyTableBackUp" sheetId="2" r:id="rId2"/>
    <sheet name="Sheet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405" i="1" l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404" i="1"/>
  <c r="I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403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G1402" i="1"/>
  <c r="G1401" i="1"/>
  <c r="G1400" i="1"/>
  <c r="G1399" i="1"/>
  <c r="G1398" i="1"/>
  <c r="G1397" i="1"/>
  <c r="G1396" i="1"/>
  <c r="G1395" i="1"/>
  <c r="G1394" i="1"/>
  <c r="G1393" i="1"/>
  <c r="G1384" i="1"/>
  <c r="G1385" i="1"/>
  <c r="G1386" i="1"/>
  <c r="G1387" i="1"/>
  <c r="G1388" i="1"/>
  <c r="G1389" i="1"/>
  <c r="G1390" i="1"/>
  <c r="G1391" i="1"/>
  <c r="G1392" i="1"/>
  <c r="G1383" i="1"/>
  <c r="G1374" i="1"/>
  <c r="G1375" i="1"/>
  <c r="G1376" i="1"/>
  <c r="G1377" i="1"/>
  <c r="G1378" i="1"/>
  <c r="G1379" i="1"/>
  <c r="G1380" i="1"/>
  <c r="G1381" i="1"/>
  <c r="G1382" i="1"/>
  <c r="G1373" i="1"/>
  <c r="G1364" i="1"/>
  <c r="G1365" i="1"/>
  <c r="G1366" i="1"/>
  <c r="G1367" i="1"/>
  <c r="G1368" i="1"/>
  <c r="G1369" i="1"/>
  <c r="G1370" i="1"/>
  <c r="G1371" i="1"/>
  <c r="G1372" i="1"/>
  <c r="G1363" i="1"/>
  <c r="G1354" i="1"/>
  <c r="G1355" i="1"/>
  <c r="G1356" i="1"/>
  <c r="G1357" i="1"/>
  <c r="G1358" i="1"/>
  <c r="G1359" i="1"/>
  <c r="G1360" i="1"/>
  <c r="G1361" i="1"/>
  <c r="G1362" i="1"/>
  <c r="G1353" i="1"/>
  <c r="G1344" i="1"/>
  <c r="G1345" i="1"/>
  <c r="G1346" i="1"/>
  <c r="G1347" i="1"/>
  <c r="G1348" i="1"/>
  <c r="G1349" i="1"/>
  <c r="G1350" i="1"/>
  <c r="G1351" i="1"/>
  <c r="G1352" i="1"/>
  <c r="G1343" i="1"/>
  <c r="G1334" i="1"/>
  <c r="G1335" i="1"/>
  <c r="G1336" i="1"/>
  <c r="G1337" i="1"/>
  <c r="G1338" i="1"/>
  <c r="G1339" i="1"/>
  <c r="G1340" i="1"/>
  <c r="G1341" i="1"/>
  <c r="G1342" i="1"/>
  <c r="G1333" i="1"/>
  <c r="G1324" i="1"/>
  <c r="G1325" i="1"/>
  <c r="G1326" i="1"/>
  <c r="G1327" i="1"/>
  <c r="G1328" i="1"/>
  <c r="G1329" i="1"/>
  <c r="G1330" i="1"/>
  <c r="G1331" i="1"/>
  <c r="G1332" i="1"/>
  <c r="G1323" i="1"/>
  <c r="G1314" i="1"/>
  <c r="G1315" i="1"/>
  <c r="G1316" i="1"/>
  <c r="G1317" i="1"/>
  <c r="G1318" i="1"/>
  <c r="G1319" i="1"/>
  <c r="G1320" i="1"/>
  <c r="G1321" i="1"/>
  <c r="G1322" i="1"/>
  <c r="G1313" i="1"/>
  <c r="G1304" i="1"/>
  <c r="G1305" i="1"/>
  <c r="G1306" i="1"/>
  <c r="G1307" i="1"/>
  <c r="G1308" i="1"/>
  <c r="G1309" i="1"/>
  <c r="G1310" i="1"/>
  <c r="G1311" i="1"/>
  <c r="G1312" i="1"/>
  <c r="G1303" i="1"/>
  <c r="G1294" i="1"/>
  <c r="G1295" i="1"/>
  <c r="G1296" i="1"/>
  <c r="G1297" i="1"/>
  <c r="G1298" i="1"/>
  <c r="G1299" i="1"/>
  <c r="G1300" i="1"/>
  <c r="G1301" i="1"/>
  <c r="G1302" i="1"/>
  <c r="G1293" i="1"/>
  <c r="G1284" i="1"/>
  <c r="G1285" i="1"/>
  <c r="G1286" i="1"/>
  <c r="G1287" i="1"/>
  <c r="G1288" i="1"/>
  <c r="G1289" i="1"/>
  <c r="G1290" i="1"/>
  <c r="G1291" i="1"/>
  <c r="G1292" i="1"/>
  <c r="G1283" i="1"/>
  <c r="G1274" i="1"/>
  <c r="G1275" i="1"/>
  <c r="G1276" i="1"/>
  <c r="G1277" i="1"/>
  <c r="G1278" i="1"/>
  <c r="G1279" i="1"/>
  <c r="G1280" i="1"/>
  <c r="G1281" i="1"/>
  <c r="G1282" i="1"/>
  <c r="G1273" i="1"/>
  <c r="G1264" i="1"/>
  <c r="G1265" i="1"/>
  <c r="G1266" i="1"/>
  <c r="G1267" i="1"/>
  <c r="G1268" i="1"/>
  <c r="G1269" i="1"/>
  <c r="G1270" i="1"/>
  <c r="G1271" i="1"/>
  <c r="G1272" i="1"/>
  <c r="G1263" i="1"/>
  <c r="G1254" i="1"/>
  <c r="G1255" i="1"/>
  <c r="G1256" i="1"/>
  <c r="G1257" i="1"/>
  <c r="G1258" i="1"/>
  <c r="G1259" i="1"/>
  <c r="G1260" i="1"/>
  <c r="G1261" i="1"/>
  <c r="G1262" i="1"/>
  <c r="G1253" i="1"/>
  <c r="G1244" i="1"/>
  <c r="G1245" i="1"/>
  <c r="G1246" i="1"/>
  <c r="G1247" i="1"/>
  <c r="G1248" i="1"/>
  <c r="G1249" i="1"/>
  <c r="G1250" i="1"/>
  <c r="G1251" i="1"/>
  <c r="G1252" i="1"/>
  <c r="G1243" i="1"/>
  <c r="G1233" i="1"/>
  <c r="G1234" i="1"/>
  <c r="G1235" i="1"/>
  <c r="G1236" i="1"/>
  <c r="G1237" i="1"/>
  <c r="G1238" i="1"/>
  <c r="G1239" i="1"/>
  <c r="G1240" i="1"/>
  <c r="G1241" i="1"/>
  <c r="G1242" i="1"/>
  <c r="G1232" i="1"/>
  <c r="G1223" i="1"/>
  <c r="G1224" i="1"/>
  <c r="G1225" i="1"/>
  <c r="G1226" i="1"/>
  <c r="G1227" i="1"/>
  <c r="G1228" i="1"/>
  <c r="G1229" i="1"/>
  <c r="G1230" i="1"/>
  <c r="G1231" i="1"/>
  <c r="G1222" i="1"/>
  <c r="G1213" i="1"/>
  <c r="G1214" i="1"/>
  <c r="G1215" i="1"/>
  <c r="G1216" i="1"/>
  <c r="G1217" i="1"/>
  <c r="G1218" i="1"/>
  <c r="G1219" i="1"/>
  <c r="G1220" i="1"/>
  <c r="G1221" i="1"/>
  <c r="G1212" i="1"/>
  <c r="G1203" i="1"/>
  <c r="G1204" i="1"/>
  <c r="G1205" i="1"/>
  <c r="G1206" i="1"/>
  <c r="G1207" i="1"/>
  <c r="G1208" i="1"/>
  <c r="G1209" i="1"/>
  <c r="G1210" i="1"/>
  <c r="G1211" i="1"/>
  <c r="G1202" i="1"/>
  <c r="G1194" i="1"/>
  <c r="G1195" i="1"/>
  <c r="G1196" i="1"/>
  <c r="G1197" i="1"/>
  <c r="G1198" i="1"/>
  <c r="G1199" i="1"/>
  <c r="G1200" i="1"/>
  <c r="G1201" i="1"/>
  <c r="G1193" i="1"/>
  <c r="G1184" i="1"/>
  <c r="G1185" i="1"/>
  <c r="G1186" i="1"/>
  <c r="G1187" i="1"/>
  <c r="G1188" i="1"/>
  <c r="G1189" i="1"/>
  <c r="G1190" i="1"/>
  <c r="G1191" i="1"/>
  <c r="G1192" i="1"/>
  <c r="G1183" i="1"/>
  <c r="G1174" i="1"/>
  <c r="G1175" i="1"/>
  <c r="G1176" i="1"/>
  <c r="G1177" i="1"/>
  <c r="G1178" i="1"/>
  <c r="G1179" i="1"/>
  <c r="G1180" i="1"/>
  <c r="G1181" i="1"/>
  <c r="G1182" i="1"/>
  <c r="G1173" i="1"/>
  <c r="G1164" i="1"/>
  <c r="G1165" i="1"/>
  <c r="G1166" i="1"/>
  <c r="G1167" i="1"/>
  <c r="G1168" i="1"/>
  <c r="G1169" i="1"/>
  <c r="G1170" i="1"/>
  <c r="G1171" i="1"/>
  <c r="G1172" i="1"/>
  <c r="G1163" i="1"/>
  <c r="G1154" i="1"/>
  <c r="G1155" i="1"/>
  <c r="G1156" i="1"/>
  <c r="G1157" i="1"/>
  <c r="G1158" i="1"/>
  <c r="G1159" i="1"/>
  <c r="G1160" i="1"/>
  <c r="G1161" i="1"/>
  <c r="G1162" i="1"/>
  <c r="G1153" i="1"/>
  <c r="E1153" i="1"/>
  <c r="H1153" i="1"/>
  <c r="I1153" i="1"/>
  <c r="E1154" i="1"/>
  <c r="H1154" i="1"/>
  <c r="I1154" i="1"/>
  <c r="E1155" i="1"/>
  <c r="H1155" i="1"/>
  <c r="I1155" i="1"/>
  <c r="E1156" i="1"/>
  <c r="H1156" i="1"/>
  <c r="I1156" i="1"/>
  <c r="E1157" i="1"/>
  <c r="H1157" i="1"/>
  <c r="I1157" i="1"/>
  <c r="E1158" i="1"/>
  <c r="H1158" i="1"/>
  <c r="I1158" i="1"/>
  <c r="E1159" i="1"/>
  <c r="H1159" i="1"/>
  <c r="I1159" i="1"/>
  <c r="E1160" i="1"/>
  <c r="H1160" i="1"/>
  <c r="I1160" i="1"/>
  <c r="E1161" i="1"/>
  <c r="H1161" i="1"/>
  <c r="I1161" i="1"/>
  <c r="E1162" i="1"/>
  <c r="H1162" i="1"/>
  <c r="I1162" i="1"/>
  <c r="E1163" i="1"/>
  <c r="H1163" i="1"/>
  <c r="I1163" i="1"/>
  <c r="E1164" i="1"/>
  <c r="H1164" i="1"/>
  <c r="I1164" i="1"/>
  <c r="E1165" i="1"/>
  <c r="H1165" i="1"/>
  <c r="I1165" i="1"/>
  <c r="E1166" i="1"/>
  <c r="H1166" i="1"/>
  <c r="I1166" i="1"/>
  <c r="E1167" i="1"/>
  <c r="H1167" i="1"/>
  <c r="I1167" i="1"/>
  <c r="E1168" i="1"/>
  <c r="H1168" i="1"/>
  <c r="I1168" i="1"/>
  <c r="E1169" i="1"/>
  <c r="H1169" i="1"/>
  <c r="I1169" i="1"/>
  <c r="E1170" i="1"/>
  <c r="H1170" i="1"/>
  <c r="I1170" i="1"/>
  <c r="E1171" i="1"/>
  <c r="H1171" i="1"/>
  <c r="I1171" i="1"/>
  <c r="E1172" i="1"/>
  <c r="H1172" i="1"/>
  <c r="I1172" i="1"/>
  <c r="E1173" i="1"/>
  <c r="H1173" i="1"/>
  <c r="I1173" i="1"/>
  <c r="E1174" i="1"/>
  <c r="H1174" i="1"/>
  <c r="I1174" i="1"/>
  <c r="E1175" i="1"/>
  <c r="H1175" i="1"/>
  <c r="I1175" i="1"/>
  <c r="E1176" i="1"/>
  <c r="H1176" i="1"/>
  <c r="I1176" i="1"/>
  <c r="E1177" i="1"/>
  <c r="H1177" i="1"/>
  <c r="I1177" i="1"/>
  <c r="E1178" i="1"/>
  <c r="H1178" i="1"/>
  <c r="I1178" i="1"/>
  <c r="E1179" i="1"/>
  <c r="H1179" i="1"/>
  <c r="I1179" i="1"/>
  <c r="E1180" i="1"/>
  <c r="H1180" i="1"/>
  <c r="I1180" i="1"/>
  <c r="E1181" i="1"/>
  <c r="H1181" i="1"/>
  <c r="I1181" i="1"/>
  <c r="E1182" i="1"/>
  <c r="H1182" i="1"/>
  <c r="I1182" i="1"/>
  <c r="E1183" i="1"/>
  <c r="H1183" i="1"/>
  <c r="I1183" i="1"/>
  <c r="E1184" i="1"/>
  <c r="H1184" i="1"/>
  <c r="I1184" i="1"/>
  <c r="E1185" i="1"/>
  <c r="H1185" i="1"/>
  <c r="I1185" i="1"/>
  <c r="E1186" i="1"/>
  <c r="H1186" i="1"/>
  <c r="I1186" i="1"/>
  <c r="E1187" i="1"/>
  <c r="H1187" i="1"/>
  <c r="I1187" i="1"/>
  <c r="E1188" i="1"/>
  <c r="H1188" i="1"/>
  <c r="I1188" i="1"/>
  <c r="E1189" i="1"/>
  <c r="H1189" i="1"/>
  <c r="I1189" i="1"/>
  <c r="E1190" i="1"/>
  <c r="H1190" i="1"/>
  <c r="I1190" i="1"/>
  <c r="E1191" i="1"/>
  <c r="H1191" i="1"/>
  <c r="I1191" i="1"/>
  <c r="E1192" i="1"/>
  <c r="H1192" i="1"/>
  <c r="I1192" i="1"/>
  <c r="E1193" i="1"/>
  <c r="H1193" i="1"/>
  <c r="I1193" i="1"/>
  <c r="E1194" i="1"/>
  <c r="H1194" i="1"/>
  <c r="I1194" i="1"/>
  <c r="E1195" i="1"/>
  <c r="H1195" i="1"/>
  <c r="I1195" i="1"/>
  <c r="E1196" i="1"/>
  <c r="H1196" i="1"/>
  <c r="I1196" i="1"/>
  <c r="E1197" i="1"/>
  <c r="H1197" i="1"/>
  <c r="I1197" i="1"/>
  <c r="E1198" i="1"/>
  <c r="H1198" i="1"/>
  <c r="I1198" i="1"/>
  <c r="E1199" i="1"/>
  <c r="H1199" i="1"/>
  <c r="I1199" i="1"/>
  <c r="E1200" i="1"/>
  <c r="H1200" i="1"/>
  <c r="I1200" i="1"/>
  <c r="E1201" i="1"/>
  <c r="H1201" i="1"/>
  <c r="I1201" i="1"/>
  <c r="E1202" i="1"/>
  <c r="H1202" i="1"/>
  <c r="I1202" i="1"/>
  <c r="E1203" i="1"/>
  <c r="H1203" i="1"/>
  <c r="I1203" i="1"/>
  <c r="E1204" i="1"/>
  <c r="H1204" i="1"/>
  <c r="I1204" i="1"/>
  <c r="E1205" i="1"/>
  <c r="H1205" i="1"/>
  <c r="I1205" i="1"/>
  <c r="E1206" i="1"/>
  <c r="H1206" i="1"/>
  <c r="I1206" i="1"/>
  <c r="E1207" i="1"/>
  <c r="H1207" i="1"/>
  <c r="I1207" i="1"/>
  <c r="E1208" i="1"/>
  <c r="H1208" i="1"/>
  <c r="I1208" i="1"/>
  <c r="E1209" i="1"/>
  <c r="H1209" i="1"/>
  <c r="I1209" i="1"/>
  <c r="E1210" i="1"/>
  <c r="H1210" i="1"/>
  <c r="I1210" i="1"/>
  <c r="E1211" i="1"/>
  <c r="H1211" i="1"/>
  <c r="I1211" i="1"/>
  <c r="E1212" i="1"/>
  <c r="H1212" i="1"/>
  <c r="I1212" i="1"/>
  <c r="E1213" i="1"/>
  <c r="H1213" i="1"/>
  <c r="I1213" i="1"/>
  <c r="E1214" i="1"/>
  <c r="H1214" i="1"/>
  <c r="I1214" i="1"/>
  <c r="E1215" i="1"/>
  <c r="H1215" i="1"/>
  <c r="I1215" i="1"/>
  <c r="E1216" i="1"/>
  <c r="H1216" i="1"/>
  <c r="I1216" i="1"/>
  <c r="E1217" i="1"/>
  <c r="H1217" i="1"/>
  <c r="I1217" i="1"/>
  <c r="E1218" i="1"/>
  <c r="H1218" i="1"/>
  <c r="I1218" i="1"/>
  <c r="E1219" i="1"/>
  <c r="H1219" i="1"/>
  <c r="I1219" i="1"/>
  <c r="E1220" i="1"/>
  <c r="H1220" i="1"/>
  <c r="I1220" i="1"/>
  <c r="E1221" i="1"/>
  <c r="H1221" i="1"/>
  <c r="I1221" i="1"/>
  <c r="E1222" i="1"/>
  <c r="H1222" i="1"/>
  <c r="I1222" i="1"/>
  <c r="E1223" i="1"/>
  <c r="H1223" i="1"/>
  <c r="I1223" i="1"/>
  <c r="E1224" i="1"/>
  <c r="H1224" i="1"/>
  <c r="I1224" i="1"/>
  <c r="E1225" i="1"/>
  <c r="H1225" i="1"/>
  <c r="I1225" i="1"/>
  <c r="E1226" i="1"/>
  <c r="H1226" i="1"/>
  <c r="I1226" i="1"/>
  <c r="E1227" i="1"/>
  <c r="H1227" i="1"/>
  <c r="I1227" i="1"/>
  <c r="E1228" i="1"/>
  <c r="H1228" i="1"/>
  <c r="I1228" i="1"/>
  <c r="E1229" i="1"/>
  <c r="H1229" i="1"/>
  <c r="I1229" i="1"/>
  <c r="E1230" i="1"/>
  <c r="H1230" i="1"/>
  <c r="I1230" i="1"/>
  <c r="E1231" i="1"/>
  <c r="H1231" i="1"/>
  <c r="I1231" i="1"/>
  <c r="E1232" i="1"/>
  <c r="H1232" i="1"/>
  <c r="I1232" i="1"/>
  <c r="E1233" i="1"/>
  <c r="H1233" i="1"/>
  <c r="I1233" i="1"/>
  <c r="E1234" i="1"/>
  <c r="H1234" i="1"/>
  <c r="I1234" i="1"/>
  <c r="E1235" i="1"/>
  <c r="H1235" i="1"/>
  <c r="I1235" i="1"/>
  <c r="E1236" i="1"/>
  <c r="H1236" i="1"/>
  <c r="I1236" i="1"/>
  <c r="E1237" i="1"/>
  <c r="H1237" i="1"/>
  <c r="I1237" i="1"/>
  <c r="E1238" i="1"/>
  <c r="H1238" i="1"/>
  <c r="I1238" i="1"/>
  <c r="E1239" i="1"/>
  <c r="H1239" i="1"/>
  <c r="I1239" i="1"/>
  <c r="E1240" i="1"/>
  <c r="H1240" i="1"/>
  <c r="I1240" i="1"/>
  <c r="E1241" i="1"/>
  <c r="H1241" i="1"/>
  <c r="I1241" i="1"/>
  <c r="E1242" i="1"/>
  <c r="H1242" i="1"/>
  <c r="I1242" i="1"/>
  <c r="E1243" i="1"/>
  <c r="H1243" i="1"/>
  <c r="I1243" i="1"/>
  <c r="E1244" i="1"/>
  <c r="H1244" i="1"/>
  <c r="I1244" i="1"/>
  <c r="E1245" i="1"/>
  <c r="H1245" i="1"/>
  <c r="I1245" i="1"/>
  <c r="E1246" i="1"/>
  <c r="H1246" i="1"/>
  <c r="I1246" i="1"/>
  <c r="E1247" i="1"/>
  <c r="H1247" i="1"/>
  <c r="I1247" i="1"/>
  <c r="E1248" i="1"/>
  <c r="H1248" i="1"/>
  <c r="I1248" i="1"/>
  <c r="E1249" i="1"/>
  <c r="H1249" i="1"/>
  <c r="I1249" i="1"/>
  <c r="E1250" i="1"/>
  <c r="H1250" i="1"/>
  <c r="I1250" i="1"/>
  <c r="E1251" i="1"/>
  <c r="H1251" i="1"/>
  <c r="I1251" i="1"/>
  <c r="E1252" i="1"/>
  <c r="H1252" i="1"/>
  <c r="I1252" i="1"/>
  <c r="E1253" i="1"/>
  <c r="H1253" i="1"/>
  <c r="I1253" i="1"/>
  <c r="E1254" i="1"/>
  <c r="H1254" i="1"/>
  <c r="I1254" i="1"/>
  <c r="E1255" i="1"/>
  <c r="H1255" i="1"/>
  <c r="I1255" i="1"/>
  <c r="E1256" i="1"/>
  <c r="H1256" i="1"/>
  <c r="I1256" i="1"/>
  <c r="E1257" i="1"/>
  <c r="H1257" i="1"/>
  <c r="I1257" i="1"/>
  <c r="E1258" i="1"/>
  <c r="H1258" i="1"/>
  <c r="I1258" i="1"/>
  <c r="E1259" i="1"/>
  <c r="H1259" i="1"/>
  <c r="I1259" i="1"/>
  <c r="E1260" i="1"/>
  <c r="H1260" i="1"/>
  <c r="I1260" i="1"/>
  <c r="E1261" i="1"/>
  <c r="H1261" i="1"/>
  <c r="I1261" i="1"/>
  <c r="E1262" i="1"/>
  <c r="H1262" i="1"/>
  <c r="I1262" i="1"/>
  <c r="E1263" i="1"/>
  <c r="H1263" i="1"/>
  <c r="I1263" i="1"/>
  <c r="E1264" i="1"/>
  <c r="H1264" i="1"/>
  <c r="I1264" i="1"/>
  <c r="E1265" i="1"/>
  <c r="H1265" i="1"/>
  <c r="I1265" i="1"/>
  <c r="E1266" i="1"/>
  <c r="H1266" i="1"/>
  <c r="I1266" i="1"/>
  <c r="E1267" i="1"/>
  <c r="H1267" i="1"/>
  <c r="I1267" i="1"/>
  <c r="E1268" i="1"/>
  <c r="H1268" i="1"/>
  <c r="I1268" i="1"/>
  <c r="E1269" i="1"/>
  <c r="H1269" i="1"/>
  <c r="I1269" i="1"/>
  <c r="E1270" i="1"/>
  <c r="H1270" i="1"/>
  <c r="I1270" i="1"/>
  <c r="E1271" i="1"/>
  <c r="H1271" i="1"/>
  <c r="I1271" i="1"/>
  <c r="E1272" i="1"/>
  <c r="H1272" i="1"/>
  <c r="I1272" i="1"/>
  <c r="E1273" i="1"/>
  <c r="H1273" i="1"/>
  <c r="I1273" i="1"/>
  <c r="E1274" i="1"/>
  <c r="H1274" i="1"/>
  <c r="I1274" i="1"/>
  <c r="E1275" i="1"/>
  <c r="H1275" i="1"/>
  <c r="I1275" i="1"/>
  <c r="E1276" i="1"/>
  <c r="H1276" i="1"/>
  <c r="I1276" i="1"/>
  <c r="E1277" i="1"/>
  <c r="H1277" i="1"/>
  <c r="I1277" i="1"/>
  <c r="E1278" i="1"/>
  <c r="H1278" i="1"/>
  <c r="I1278" i="1"/>
  <c r="E1279" i="1"/>
  <c r="H1279" i="1"/>
  <c r="I1279" i="1"/>
  <c r="E1280" i="1"/>
  <c r="H1280" i="1"/>
  <c r="I1280" i="1"/>
  <c r="E1281" i="1"/>
  <c r="H1281" i="1"/>
  <c r="I1281" i="1"/>
  <c r="E1282" i="1"/>
  <c r="H1282" i="1"/>
  <c r="I1282" i="1"/>
  <c r="E1283" i="1"/>
  <c r="H1283" i="1"/>
  <c r="I1283" i="1"/>
  <c r="E1284" i="1"/>
  <c r="H1284" i="1"/>
  <c r="I1284" i="1"/>
  <c r="E1285" i="1"/>
  <c r="H1285" i="1"/>
  <c r="I1285" i="1"/>
  <c r="E1286" i="1"/>
  <c r="H1286" i="1"/>
  <c r="I1286" i="1"/>
  <c r="E1287" i="1"/>
  <c r="H1287" i="1"/>
  <c r="I1287" i="1"/>
  <c r="E1288" i="1"/>
  <c r="H1288" i="1"/>
  <c r="I1288" i="1"/>
  <c r="E1289" i="1"/>
  <c r="H1289" i="1"/>
  <c r="I1289" i="1"/>
  <c r="E1290" i="1"/>
  <c r="H1290" i="1"/>
  <c r="I1290" i="1"/>
  <c r="E1291" i="1"/>
  <c r="H1291" i="1"/>
  <c r="I1291" i="1"/>
  <c r="E1292" i="1"/>
  <c r="H1292" i="1"/>
  <c r="I1292" i="1"/>
  <c r="E1293" i="1"/>
  <c r="H1293" i="1"/>
  <c r="I1293" i="1"/>
  <c r="E1294" i="1"/>
  <c r="H1294" i="1"/>
  <c r="I1294" i="1"/>
  <c r="E1295" i="1"/>
  <c r="H1295" i="1"/>
  <c r="I1295" i="1"/>
  <c r="E1296" i="1"/>
  <c r="H1296" i="1"/>
  <c r="I1296" i="1"/>
  <c r="E1297" i="1"/>
  <c r="H1297" i="1"/>
  <c r="I1297" i="1"/>
  <c r="E1298" i="1"/>
  <c r="H1298" i="1"/>
  <c r="I1298" i="1"/>
  <c r="E1299" i="1"/>
  <c r="H1299" i="1"/>
  <c r="I1299" i="1"/>
  <c r="E1300" i="1"/>
  <c r="H1300" i="1"/>
  <c r="I1300" i="1"/>
  <c r="E1301" i="1"/>
  <c r="H1301" i="1"/>
  <c r="I1301" i="1"/>
  <c r="E1302" i="1"/>
  <c r="H1302" i="1"/>
  <c r="I1302" i="1"/>
  <c r="E1303" i="1"/>
  <c r="H1303" i="1"/>
  <c r="I1303" i="1"/>
  <c r="E1304" i="1"/>
  <c r="H1304" i="1"/>
  <c r="I1304" i="1"/>
  <c r="E1305" i="1"/>
  <c r="H1305" i="1"/>
  <c r="I1305" i="1"/>
  <c r="E1306" i="1"/>
  <c r="H1306" i="1"/>
  <c r="I1306" i="1"/>
  <c r="E1307" i="1"/>
  <c r="H1307" i="1"/>
  <c r="I1307" i="1"/>
  <c r="E1308" i="1"/>
  <c r="H1308" i="1"/>
  <c r="I1308" i="1"/>
  <c r="E1309" i="1"/>
  <c r="H1309" i="1"/>
  <c r="I1309" i="1"/>
  <c r="E1310" i="1"/>
  <c r="H1310" i="1"/>
  <c r="I1310" i="1"/>
  <c r="E1311" i="1"/>
  <c r="H1311" i="1"/>
  <c r="I1311" i="1"/>
  <c r="E1312" i="1"/>
  <c r="H1312" i="1"/>
  <c r="I1312" i="1"/>
  <c r="E1313" i="1"/>
  <c r="H1313" i="1"/>
  <c r="I1313" i="1"/>
  <c r="E1314" i="1"/>
  <c r="H1314" i="1"/>
  <c r="I1314" i="1"/>
  <c r="E1315" i="1"/>
  <c r="H1315" i="1"/>
  <c r="I1315" i="1"/>
  <c r="E1316" i="1"/>
  <c r="H1316" i="1"/>
  <c r="I1316" i="1"/>
  <c r="E1317" i="1"/>
  <c r="H1317" i="1"/>
  <c r="I1317" i="1"/>
  <c r="E1318" i="1"/>
  <c r="H1318" i="1"/>
  <c r="I1318" i="1"/>
  <c r="E1319" i="1"/>
  <c r="H1319" i="1"/>
  <c r="I1319" i="1"/>
  <c r="E1320" i="1"/>
  <c r="H1320" i="1"/>
  <c r="I1320" i="1"/>
  <c r="E1321" i="1"/>
  <c r="H1321" i="1"/>
  <c r="I1321" i="1"/>
  <c r="E1322" i="1"/>
  <c r="H1322" i="1"/>
  <c r="I1322" i="1"/>
  <c r="E1323" i="1"/>
  <c r="H1323" i="1"/>
  <c r="I1323" i="1"/>
  <c r="E1324" i="1"/>
  <c r="H1324" i="1"/>
  <c r="I1324" i="1"/>
  <c r="E1325" i="1"/>
  <c r="H1325" i="1"/>
  <c r="I1325" i="1"/>
  <c r="E1326" i="1"/>
  <c r="H1326" i="1"/>
  <c r="I1326" i="1"/>
  <c r="E1327" i="1"/>
  <c r="H1327" i="1"/>
  <c r="I1327" i="1"/>
  <c r="E1328" i="1"/>
  <c r="H1328" i="1"/>
  <c r="I1328" i="1"/>
  <c r="E1329" i="1"/>
  <c r="H1329" i="1"/>
  <c r="I1329" i="1"/>
  <c r="E1330" i="1"/>
  <c r="H1330" i="1"/>
  <c r="I1330" i="1"/>
  <c r="E1331" i="1"/>
  <c r="H1331" i="1"/>
  <c r="I1331" i="1"/>
  <c r="E1332" i="1"/>
  <c r="H1332" i="1"/>
  <c r="I1332" i="1"/>
  <c r="E1333" i="1"/>
  <c r="H1333" i="1"/>
  <c r="I1333" i="1"/>
  <c r="E1334" i="1"/>
  <c r="H1334" i="1"/>
  <c r="I1334" i="1"/>
  <c r="E1335" i="1"/>
  <c r="H1335" i="1"/>
  <c r="I1335" i="1"/>
  <c r="E1336" i="1"/>
  <c r="H1336" i="1"/>
  <c r="I1336" i="1"/>
  <c r="E1337" i="1"/>
  <c r="H1337" i="1"/>
  <c r="I1337" i="1"/>
  <c r="E1338" i="1"/>
  <c r="H1338" i="1"/>
  <c r="I1338" i="1"/>
  <c r="E1339" i="1"/>
  <c r="H1339" i="1"/>
  <c r="I1339" i="1"/>
  <c r="E1340" i="1"/>
  <c r="H1340" i="1"/>
  <c r="I1340" i="1"/>
  <c r="E1341" i="1"/>
  <c r="H1341" i="1"/>
  <c r="I1341" i="1"/>
  <c r="E1342" i="1"/>
  <c r="H1342" i="1"/>
  <c r="I1342" i="1"/>
  <c r="E1343" i="1"/>
  <c r="H1343" i="1"/>
  <c r="I1343" i="1"/>
  <c r="E1344" i="1"/>
  <c r="H1344" i="1"/>
  <c r="I1344" i="1"/>
  <c r="E1345" i="1"/>
  <c r="H1345" i="1"/>
  <c r="I1345" i="1"/>
  <c r="E1346" i="1"/>
  <c r="H1346" i="1"/>
  <c r="I1346" i="1"/>
  <c r="E1347" i="1"/>
  <c r="H1347" i="1"/>
  <c r="I1347" i="1"/>
  <c r="E1348" i="1"/>
  <c r="H1348" i="1"/>
  <c r="I1348" i="1"/>
  <c r="E1349" i="1"/>
  <c r="H1349" i="1"/>
  <c r="I1349" i="1"/>
  <c r="E1350" i="1"/>
  <c r="H1350" i="1"/>
  <c r="I1350" i="1"/>
  <c r="E1351" i="1"/>
  <c r="H1351" i="1"/>
  <c r="I1351" i="1"/>
  <c r="E1352" i="1"/>
  <c r="H1352" i="1"/>
  <c r="I1352" i="1"/>
  <c r="E1353" i="1"/>
  <c r="H1353" i="1"/>
  <c r="I1353" i="1"/>
  <c r="E1354" i="1"/>
  <c r="H1354" i="1"/>
  <c r="I1354" i="1"/>
  <c r="E1355" i="1"/>
  <c r="H1355" i="1"/>
  <c r="I1355" i="1"/>
  <c r="E1356" i="1"/>
  <c r="H1356" i="1"/>
  <c r="I1356" i="1"/>
  <c r="E1357" i="1"/>
  <c r="H1357" i="1"/>
  <c r="I1357" i="1"/>
  <c r="E1358" i="1"/>
  <c r="H1358" i="1"/>
  <c r="I1358" i="1"/>
  <c r="E1359" i="1"/>
  <c r="H1359" i="1"/>
  <c r="I1359" i="1"/>
  <c r="E1360" i="1"/>
  <c r="H1360" i="1"/>
  <c r="I1360" i="1"/>
  <c r="E1361" i="1"/>
  <c r="H1361" i="1"/>
  <c r="I1361" i="1"/>
  <c r="E1362" i="1"/>
  <c r="H1362" i="1"/>
  <c r="I1362" i="1"/>
  <c r="E1363" i="1"/>
  <c r="H1363" i="1"/>
  <c r="I1363" i="1"/>
  <c r="E1364" i="1"/>
  <c r="H1364" i="1"/>
  <c r="I1364" i="1"/>
  <c r="E1365" i="1"/>
  <c r="H1365" i="1"/>
  <c r="I1365" i="1"/>
  <c r="E1366" i="1"/>
  <c r="H1366" i="1"/>
  <c r="I1366" i="1"/>
  <c r="E1367" i="1"/>
  <c r="H1367" i="1"/>
  <c r="I1367" i="1"/>
  <c r="E1368" i="1"/>
  <c r="H1368" i="1"/>
  <c r="I1368" i="1"/>
  <c r="E1369" i="1"/>
  <c r="H1369" i="1"/>
  <c r="I1369" i="1"/>
  <c r="E1370" i="1"/>
  <c r="H1370" i="1"/>
  <c r="I1370" i="1"/>
  <c r="E1371" i="1"/>
  <c r="H1371" i="1"/>
  <c r="I1371" i="1"/>
  <c r="E1372" i="1"/>
  <c r="H1372" i="1"/>
  <c r="I1372" i="1"/>
  <c r="E1373" i="1"/>
  <c r="H1373" i="1"/>
  <c r="I1373" i="1"/>
  <c r="E1374" i="1"/>
  <c r="H1374" i="1"/>
  <c r="I1374" i="1"/>
  <c r="E1375" i="1"/>
  <c r="H1375" i="1"/>
  <c r="I1375" i="1"/>
  <c r="E1376" i="1"/>
  <c r="H1376" i="1"/>
  <c r="I1376" i="1"/>
  <c r="E1377" i="1"/>
  <c r="H1377" i="1"/>
  <c r="I1377" i="1"/>
  <c r="E1378" i="1"/>
  <c r="H1378" i="1"/>
  <c r="I1378" i="1"/>
  <c r="E1379" i="1"/>
  <c r="H1379" i="1"/>
  <c r="I1379" i="1"/>
  <c r="E1380" i="1"/>
  <c r="H1380" i="1"/>
  <c r="I1380" i="1"/>
  <c r="E1381" i="1"/>
  <c r="H1381" i="1"/>
  <c r="I1381" i="1"/>
  <c r="E1382" i="1"/>
  <c r="H1382" i="1"/>
  <c r="I1382" i="1"/>
  <c r="E1383" i="1"/>
  <c r="H1383" i="1"/>
  <c r="I1383" i="1"/>
  <c r="E1384" i="1"/>
  <c r="H1384" i="1"/>
  <c r="I1384" i="1"/>
  <c r="E1385" i="1"/>
  <c r="H1385" i="1"/>
  <c r="I1385" i="1"/>
  <c r="E1386" i="1"/>
  <c r="H1386" i="1"/>
  <c r="I1386" i="1"/>
  <c r="E1387" i="1"/>
  <c r="H1387" i="1"/>
  <c r="I1387" i="1"/>
  <c r="E1388" i="1"/>
  <c r="H1388" i="1"/>
  <c r="I1388" i="1"/>
  <c r="E1389" i="1"/>
  <c r="H1389" i="1"/>
  <c r="I1389" i="1"/>
  <c r="E1390" i="1"/>
  <c r="H1390" i="1"/>
  <c r="I1390" i="1"/>
  <c r="E1391" i="1"/>
  <c r="H1391" i="1"/>
  <c r="I1391" i="1"/>
  <c r="E1392" i="1"/>
  <c r="H1392" i="1"/>
  <c r="I1392" i="1"/>
  <c r="E1393" i="1"/>
  <c r="H1393" i="1"/>
  <c r="I1393" i="1"/>
  <c r="E1394" i="1"/>
  <c r="H1394" i="1"/>
  <c r="I1394" i="1"/>
  <c r="E1395" i="1"/>
  <c r="H1395" i="1"/>
  <c r="I1395" i="1"/>
  <c r="E1396" i="1"/>
  <c r="H1396" i="1"/>
  <c r="I1396" i="1"/>
  <c r="E1397" i="1"/>
  <c r="H1397" i="1"/>
  <c r="I1397" i="1"/>
  <c r="E1398" i="1"/>
  <c r="H1398" i="1"/>
  <c r="I1398" i="1"/>
  <c r="E1399" i="1"/>
  <c r="H1399" i="1"/>
  <c r="I1399" i="1"/>
  <c r="E1400" i="1"/>
  <c r="H1400" i="1"/>
  <c r="I1400" i="1"/>
  <c r="E1401" i="1"/>
  <c r="H1401" i="1"/>
  <c r="I1401" i="1"/>
  <c r="E1402" i="1"/>
  <c r="H1402" i="1"/>
  <c r="I1402" i="1"/>
  <c r="G1152" i="1"/>
  <c r="G1151" i="1"/>
  <c r="G1150" i="1"/>
  <c r="G1149" i="1"/>
  <c r="G1148" i="1"/>
  <c r="G1146" i="1"/>
  <c r="G1147" i="1"/>
  <c r="G1144" i="1"/>
  <c r="G1145" i="1"/>
  <c r="G1143" i="1"/>
  <c r="G1134" i="1"/>
  <c r="G1135" i="1"/>
  <c r="G1136" i="1"/>
  <c r="G1137" i="1"/>
  <c r="G1138" i="1"/>
  <c r="G1139" i="1"/>
  <c r="G1140" i="1"/>
  <c r="G1141" i="1"/>
  <c r="G1142" i="1"/>
  <c r="G1133" i="1"/>
  <c r="G1124" i="1"/>
  <c r="G1125" i="1"/>
  <c r="G1126" i="1"/>
  <c r="G1127" i="1"/>
  <c r="G1128" i="1"/>
  <c r="G1129" i="1"/>
  <c r="G1130" i="1"/>
  <c r="G1131" i="1"/>
  <c r="G1132" i="1"/>
  <c r="G1123" i="1"/>
  <c r="G1114" i="1"/>
  <c r="G1115" i="1"/>
  <c r="G1116" i="1"/>
  <c r="G1117" i="1"/>
  <c r="G1118" i="1"/>
  <c r="G1119" i="1"/>
  <c r="G1120" i="1"/>
  <c r="G1121" i="1"/>
  <c r="G1122" i="1"/>
  <c r="G1113" i="1"/>
  <c r="G1104" i="1"/>
  <c r="G1105" i="1"/>
  <c r="G1106" i="1"/>
  <c r="G1107" i="1"/>
  <c r="G1108" i="1"/>
  <c r="G1109" i="1"/>
  <c r="G1110" i="1"/>
  <c r="G1111" i="1"/>
  <c r="G1112" i="1"/>
  <c r="G1103" i="1"/>
  <c r="G1094" i="1"/>
  <c r="G1095" i="1"/>
  <c r="G1096" i="1"/>
  <c r="G1097" i="1"/>
  <c r="G1098" i="1"/>
  <c r="G1099" i="1"/>
  <c r="G1100" i="1"/>
  <c r="G1101" i="1"/>
  <c r="G1102" i="1"/>
  <c r="G1093" i="1"/>
  <c r="G1084" i="1"/>
  <c r="G1085" i="1"/>
  <c r="G1086" i="1"/>
  <c r="G1087" i="1"/>
  <c r="G1088" i="1"/>
  <c r="G1089" i="1"/>
  <c r="G1090" i="1"/>
  <c r="G1091" i="1"/>
  <c r="G1092" i="1"/>
  <c r="G1083" i="1"/>
  <c r="G1074" i="1"/>
  <c r="G1075" i="1"/>
  <c r="G1076" i="1"/>
  <c r="G1077" i="1"/>
  <c r="G1078" i="1"/>
  <c r="G1079" i="1"/>
  <c r="G1080" i="1"/>
  <c r="G1081" i="1"/>
  <c r="G1082" i="1"/>
  <c r="G1073" i="1"/>
  <c r="G1064" i="1"/>
  <c r="G1065" i="1"/>
  <c r="G1066" i="1"/>
  <c r="G1067" i="1"/>
  <c r="G1068" i="1"/>
  <c r="G1069" i="1"/>
  <c r="G1070" i="1"/>
  <c r="G1071" i="1"/>
  <c r="G1072" i="1"/>
  <c r="G1063" i="1"/>
  <c r="G1054" i="1"/>
  <c r="G1055" i="1"/>
  <c r="G1056" i="1"/>
  <c r="G1057" i="1"/>
  <c r="G1058" i="1"/>
  <c r="G1059" i="1"/>
  <c r="G1060" i="1"/>
  <c r="G1061" i="1"/>
  <c r="G1062" i="1"/>
  <c r="G1053" i="1"/>
  <c r="H1055" i="1"/>
  <c r="I1055" i="1"/>
  <c r="H1056" i="1"/>
  <c r="I1056" i="1"/>
  <c r="H1057" i="1"/>
  <c r="I1057" i="1"/>
  <c r="H1058" i="1"/>
  <c r="I1058" i="1"/>
  <c r="H1059" i="1"/>
  <c r="I1059" i="1"/>
  <c r="H1060" i="1"/>
  <c r="I1060" i="1"/>
  <c r="H1061" i="1"/>
  <c r="I1061" i="1"/>
  <c r="H1062" i="1"/>
  <c r="I1062" i="1"/>
  <c r="H1063" i="1"/>
  <c r="I1063" i="1"/>
  <c r="H1064" i="1"/>
  <c r="I1064" i="1"/>
  <c r="H1065" i="1"/>
  <c r="I1065" i="1"/>
  <c r="H1066" i="1"/>
  <c r="I1066" i="1"/>
  <c r="H1067" i="1"/>
  <c r="I1067" i="1"/>
  <c r="H1068" i="1"/>
  <c r="I1068" i="1"/>
  <c r="H1069" i="1"/>
  <c r="I1069" i="1"/>
  <c r="H1070" i="1"/>
  <c r="I1070" i="1"/>
  <c r="H1071" i="1"/>
  <c r="I1071" i="1"/>
  <c r="H1072" i="1"/>
  <c r="I1072" i="1"/>
  <c r="H1073" i="1"/>
  <c r="I1073" i="1"/>
  <c r="H1074" i="1"/>
  <c r="I1074" i="1"/>
  <c r="H1075" i="1"/>
  <c r="I1075" i="1"/>
  <c r="H1076" i="1"/>
  <c r="I1076" i="1"/>
  <c r="H1077" i="1"/>
  <c r="I1077" i="1"/>
  <c r="H1078" i="1"/>
  <c r="I1078" i="1"/>
  <c r="H1079" i="1"/>
  <c r="I1079" i="1"/>
  <c r="H1080" i="1"/>
  <c r="I1080" i="1"/>
  <c r="H1081" i="1"/>
  <c r="I1081" i="1"/>
  <c r="H1082" i="1"/>
  <c r="I1082" i="1"/>
  <c r="H1083" i="1"/>
  <c r="I1083" i="1"/>
  <c r="H1084" i="1"/>
  <c r="I1084" i="1"/>
  <c r="H1085" i="1"/>
  <c r="I1085" i="1"/>
  <c r="H1086" i="1"/>
  <c r="I1086" i="1"/>
  <c r="H1087" i="1"/>
  <c r="I1087" i="1"/>
  <c r="H1088" i="1"/>
  <c r="I1088" i="1"/>
  <c r="H1089" i="1"/>
  <c r="I1089" i="1"/>
  <c r="H1090" i="1"/>
  <c r="I1090" i="1"/>
  <c r="H1091" i="1"/>
  <c r="I1091" i="1"/>
  <c r="H1092" i="1"/>
  <c r="I1092" i="1"/>
  <c r="H1093" i="1"/>
  <c r="I1093" i="1"/>
  <c r="H1094" i="1"/>
  <c r="I1094" i="1"/>
  <c r="H1095" i="1"/>
  <c r="I1095" i="1"/>
  <c r="H1096" i="1"/>
  <c r="I1096" i="1"/>
  <c r="H1097" i="1"/>
  <c r="I1097" i="1"/>
  <c r="H1098" i="1"/>
  <c r="I1098" i="1"/>
  <c r="H1099" i="1"/>
  <c r="I1099" i="1"/>
  <c r="H1100" i="1"/>
  <c r="I1100" i="1"/>
  <c r="H1101" i="1"/>
  <c r="I1101" i="1"/>
  <c r="H1102" i="1"/>
  <c r="I1102" i="1"/>
  <c r="H1103" i="1"/>
  <c r="I1103" i="1"/>
  <c r="H1104" i="1"/>
  <c r="I1104" i="1"/>
  <c r="H1105" i="1"/>
  <c r="I1105" i="1"/>
  <c r="H1106" i="1"/>
  <c r="I1106" i="1"/>
  <c r="H1107" i="1"/>
  <c r="I1107" i="1"/>
  <c r="H1108" i="1"/>
  <c r="I1108" i="1"/>
  <c r="H1109" i="1"/>
  <c r="I1109" i="1"/>
  <c r="H1110" i="1"/>
  <c r="I1110" i="1"/>
  <c r="H1111" i="1"/>
  <c r="I1111" i="1"/>
  <c r="H1112" i="1"/>
  <c r="I1112" i="1"/>
  <c r="H1113" i="1"/>
  <c r="I1113" i="1"/>
  <c r="H1114" i="1"/>
  <c r="I1114" i="1"/>
  <c r="H1115" i="1"/>
  <c r="I1115" i="1"/>
  <c r="H1116" i="1"/>
  <c r="I1116" i="1"/>
  <c r="H1117" i="1"/>
  <c r="I1117" i="1"/>
  <c r="H1118" i="1"/>
  <c r="I1118" i="1"/>
  <c r="H1119" i="1"/>
  <c r="I1119" i="1"/>
  <c r="H1120" i="1"/>
  <c r="I1120" i="1"/>
  <c r="H1121" i="1"/>
  <c r="I1121" i="1"/>
  <c r="H1122" i="1"/>
  <c r="I1122" i="1"/>
  <c r="H1123" i="1"/>
  <c r="I1123" i="1"/>
  <c r="H1124" i="1"/>
  <c r="I1124" i="1"/>
  <c r="H1125" i="1"/>
  <c r="I1125" i="1"/>
  <c r="H1126" i="1"/>
  <c r="I1126" i="1"/>
  <c r="H1127" i="1"/>
  <c r="I1127" i="1"/>
  <c r="H1128" i="1"/>
  <c r="I1128" i="1"/>
  <c r="H1129" i="1"/>
  <c r="I1129" i="1"/>
  <c r="H1130" i="1"/>
  <c r="I1130" i="1"/>
  <c r="H1131" i="1"/>
  <c r="I1131" i="1"/>
  <c r="H1132" i="1"/>
  <c r="I1132" i="1"/>
  <c r="H1133" i="1"/>
  <c r="I1133" i="1"/>
  <c r="H1134" i="1"/>
  <c r="I1134" i="1"/>
  <c r="H1135" i="1"/>
  <c r="I1135" i="1"/>
  <c r="H1136" i="1"/>
  <c r="I1136" i="1"/>
  <c r="H1137" i="1"/>
  <c r="I1137" i="1"/>
  <c r="H1138" i="1"/>
  <c r="I1138" i="1"/>
  <c r="H1139" i="1"/>
  <c r="I1139" i="1"/>
  <c r="H1140" i="1"/>
  <c r="I1140" i="1"/>
  <c r="H1141" i="1"/>
  <c r="I1141" i="1"/>
  <c r="H1142" i="1"/>
  <c r="I1142" i="1"/>
  <c r="H1143" i="1"/>
  <c r="I1143" i="1"/>
  <c r="H1144" i="1"/>
  <c r="I1144" i="1"/>
  <c r="H1145" i="1"/>
  <c r="I1145" i="1"/>
  <c r="H1146" i="1"/>
  <c r="I1146" i="1"/>
  <c r="H1147" i="1"/>
  <c r="I1147" i="1"/>
  <c r="H1148" i="1"/>
  <c r="I1148" i="1"/>
  <c r="H1149" i="1"/>
  <c r="I1149" i="1"/>
  <c r="H1150" i="1"/>
  <c r="I1150" i="1"/>
  <c r="H1151" i="1"/>
  <c r="I1151" i="1"/>
  <c r="H1152" i="1"/>
  <c r="I1152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054" i="1"/>
  <c r="H1054" i="1"/>
  <c r="I1054" i="1"/>
  <c r="E1053" i="1"/>
  <c r="H1053" i="1"/>
  <c r="I1053" i="1"/>
  <c r="G1044" i="1"/>
  <c r="G1045" i="1"/>
  <c r="G1046" i="1"/>
  <c r="G1047" i="1"/>
  <c r="G1048" i="1"/>
  <c r="G1049" i="1"/>
  <c r="G1050" i="1"/>
  <c r="G1051" i="1"/>
  <c r="G1052" i="1"/>
  <c r="G1043" i="1"/>
  <c r="G1034" i="1"/>
  <c r="G1035" i="1"/>
  <c r="G1036" i="1"/>
  <c r="G1037" i="1"/>
  <c r="G1038" i="1"/>
  <c r="G1039" i="1"/>
  <c r="G1040" i="1"/>
  <c r="G1041" i="1"/>
  <c r="G1042" i="1"/>
  <c r="G1033" i="1"/>
  <c r="G1024" i="1"/>
  <c r="G1025" i="1"/>
  <c r="G1026" i="1"/>
  <c r="G1027" i="1"/>
  <c r="G1028" i="1"/>
  <c r="G1029" i="1"/>
  <c r="G1030" i="1"/>
  <c r="G1031" i="1"/>
  <c r="G1032" i="1"/>
  <c r="G1023" i="1"/>
  <c r="G1014" i="1"/>
  <c r="G1015" i="1"/>
  <c r="G1016" i="1"/>
  <c r="G1017" i="1"/>
  <c r="G1018" i="1"/>
  <c r="G1019" i="1"/>
  <c r="G1020" i="1"/>
  <c r="G1021" i="1"/>
  <c r="G1022" i="1"/>
  <c r="G1013" i="1"/>
  <c r="G1004" i="1"/>
  <c r="G1005" i="1"/>
  <c r="G1006" i="1"/>
  <c r="G1007" i="1"/>
  <c r="G1008" i="1"/>
  <c r="G1009" i="1"/>
  <c r="G1010" i="1"/>
  <c r="G1011" i="1"/>
  <c r="G1012" i="1"/>
  <c r="G1003" i="1"/>
  <c r="G994" i="1"/>
  <c r="G995" i="1"/>
  <c r="G996" i="1"/>
  <c r="G997" i="1"/>
  <c r="G998" i="1"/>
  <c r="G999" i="1"/>
  <c r="G1000" i="1"/>
  <c r="G1001" i="1"/>
  <c r="G1002" i="1"/>
  <c r="G993" i="1"/>
  <c r="G984" i="1"/>
  <c r="G985" i="1"/>
  <c r="G986" i="1"/>
  <c r="G987" i="1"/>
  <c r="G988" i="1"/>
  <c r="G989" i="1"/>
  <c r="G990" i="1"/>
  <c r="G991" i="1"/>
  <c r="G992" i="1"/>
  <c r="G983" i="1"/>
  <c r="G974" i="1"/>
  <c r="G975" i="1"/>
  <c r="G976" i="1"/>
  <c r="G977" i="1"/>
  <c r="G978" i="1"/>
  <c r="G979" i="1"/>
  <c r="G980" i="1"/>
  <c r="G981" i="1"/>
  <c r="G982" i="1"/>
  <c r="G973" i="1"/>
  <c r="G964" i="1"/>
  <c r="G965" i="1"/>
  <c r="G966" i="1"/>
  <c r="G967" i="1"/>
  <c r="G968" i="1"/>
  <c r="G969" i="1"/>
  <c r="G970" i="1"/>
  <c r="G971" i="1"/>
  <c r="G972" i="1"/>
  <c r="G963" i="1"/>
  <c r="G954" i="1"/>
  <c r="G955" i="1"/>
  <c r="G956" i="1"/>
  <c r="G957" i="1"/>
  <c r="G958" i="1"/>
  <c r="G959" i="1"/>
  <c r="G960" i="1"/>
  <c r="G961" i="1"/>
  <c r="G962" i="1"/>
  <c r="G953" i="1"/>
  <c r="E953" i="1"/>
  <c r="H953" i="1"/>
  <c r="I953" i="1"/>
  <c r="E954" i="1"/>
  <c r="H954" i="1"/>
  <c r="I954" i="1"/>
  <c r="E955" i="1"/>
  <c r="H955" i="1"/>
  <c r="I955" i="1"/>
  <c r="E956" i="1"/>
  <c r="H956" i="1"/>
  <c r="I956" i="1"/>
  <c r="E957" i="1"/>
  <c r="H957" i="1"/>
  <c r="I957" i="1"/>
  <c r="E958" i="1"/>
  <c r="H958" i="1"/>
  <c r="I958" i="1"/>
  <c r="E959" i="1"/>
  <c r="H959" i="1"/>
  <c r="I959" i="1"/>
  <c r="E960" i="1"/>
  <c r="H960" i="1"/>
  <c r="I960" i="1"/>
  <c r="E961" i="1"/>
  <c r="H961" i="1"/>
  <c r="I961" i="1"/>
  <c r="E962" i="1"/>
  <c r="H962" i="1"/>
  <c r="I962" i="1"/>
  <c r="E963" i="1"/>
  <c r="H963" i="1"/>
  <c r="I963" i="1"/>
  <c r="E964" i="1"/>
  <c r="H964" i="1"/>
  <c r="I964" i="1"/>
  <c r="E965" i="1"/>
  <c r="H965" i="1"/>
  <c r="I965" i="1"/>
  <c r="E966" i="1"/>
  <c r="H966" i="1"/>
  <c r="I966" i="1"/>
  <c r="E967" i="1"/>
  <c r="H967" i="1"/>
  <c r="I967" i="1"/>
  <c r="E968" i="1"/>
  <c r="H968" i="1"/>
  <c r="I968" i="1"/>
  <c r="E969" i="1"/>
  <c r="H969" i="1"/>
  <c r="I969" i="1"/>
  <c r="E970" i="1"/>
  <c r="H970" i="1"/>
  <c r="I970" i="1"/>
  <c r="E971" i="1"/>
  <c r="H971" i="1"/>
  <c r="I971" i="1"/>
  <c r="E972" i="1"/>
  <c r="H972" i="1"/>
  <c r="I972" i="1"/>
  <c r="E973" i="1"/>
  <c r="H973" i="1"/>
  <c r="I973" i="1"/>
  <c r="E974" i="1"/>
  <c r="H974" i="1"/>
  <c r="I974" i="1"/>
  <c r="E975" i="1"/>
  <c r="H975" i="1"/>
  <c r="I975" i="1"/>
  <c r="E976" i="1"/>
  <c r="H976" i="1"/>
  <c r="I976" i="1"/>
  <c r="E977" i="1"/>
  <c r="H977" i="1"/>
  <c r="I977" i="1"/>
  <c r="E978" i="1"/>
  <c r="H978" i="1"/>
  <c r="I978" i="1"/>
  <c r="E979" i="1"/>
  <c r="H979" i="1"/>
  <c r="I979" i="1"/>
  <c r="E980" i="1"/>
  <c r="H980" i="1"/>
  <c r="I980" i="1"/>
  <c r="E981" i="1"/>
  <c r="H981" i="1"/>
  <c r="I981" i="1"/>
  <c r="E982" i="1"/>
  <c r="H982" i="1"/>
  <c r="I982" i="1"/>
  <c r="E983" i="1"/>
  <c r="H983" i="1"/>
  <c r="I983" i="1"/>
  <c r="E984" i="1"/>
  <c r="H984" i="1"/>
  <c r="I984" i="1"/>
  <c r="E985" i="1"/>
  <c r="H985" i="1"/>
  <c r="I985" i="1"/>
  <c r="E986" i="1"/>
  <c r="H986" i="1"/>
  <c r="I986" i="1"/>
  <c r="E987" i="1"/>
  <c r="H987" i="1"/>
  <c r="I987" i="1"/>
  <c r="E988" i="1"/>
  <c r="H988" i="1"/>
  <c r="I988" i="1"/>
  <c r="E989" i="1"/>
  <c r="H989" i="1"/>
  <c r="I989" i="1"/>
  <c r="E990" i="1"/>
  <c r="H990" i="1"/>
  <c r="I990" i="1"/>
  <c r="E991" i="1"/>
  <c r="H991" i="1"/>
  <c r="I991" i="1"/>
  <c r="E992" i="1"/>
  <c r="H992" i="1"/>
  <c r="I992" i="1"/>
  <c r="E993" i="1"/>
  <c r="H993" i="1"/>
  <c r="I993" i="1"/>
  <c r="E994" i="1"/>
  <c r="H994" i="1"/>
  <c r="I994" i="1"/>
  <c r="E995" i="1"/>
  <c r="H995" i="1"/>
  <c r="I995" i="1"/>
  <c r="E996" i="1"/>
  <c r="H996" i="1"/>
  <c r="I996" i="1"/>
  <c r="E997" i="1"/>
  <c r="H997" i="1"/>
  <c r="I997" i="1"/>
  <c r="E998" i="1"/>
  <c r="H998" i="1"/>
  <c r="I998" i="1"/>
  <c r="E999" i="1"/>
  <c r="H999" i="1"/>
  <c r="I999" i="1"/>
  <c r="E1000" i="1"/>
  <c r="H1000" i="1"/>
  <c r="I1000" i="1"/>
  <c r="E1001" i="1"/>
  <c r="H1001" i="1"/>
  <c r="I1001" i="1"/>
  <c r="E1002" i="1"/>
  <c r="H1002" i="1"/>
  <c r="I1002" i="1"/>
  <c r="E1003" i="1"/>
  <c r="H1003" i="1"/>
  <c r="I1003" i="1"/>
  <c r="E1004" i="1"/>
  <c r="H1004" i="1"/>
  <c r="I1004" i="1"/>
  <c r="E1005" i="1"/>
  <c r="H1005" i="1"/>
  <c r="I1005" i="1"/>
  <c r="E1006" i="1"/>
  <c r="H1006" i="1"/>
  <c r="I1006" i="1"/>
  <c r="E1007" i="1"/>
  <c r="H1007" i="1"/>
  <c r="I1007" i="1"/>
  <c r="E1008" i="1"/>
  <c r="H1008" i="1"/>
  <c r="I1008" i="1"/>
  <c r="E1009" i="1"/>
  <c r="H1009" i="1"/>
  <c r="I1009" i="1"/>
  <c r="E1010" i="1"/>
  <c r="H1010" i="1"/>
  <c r="I1010" i="1"/>
  <c r="E1011" i="1"/>
  <c r="H1011" i="1"/>
  <c r="I1011" i="1"/>
  <c r="E1012" i="1"/>
  <c r="H1012" i="1"/>
  <c r="I1012" i="1"/>
  <c r="E1013" i="1"/>
  <c r="H1013" i="1"/>
  <c r="I1013" i="1"/>
  <c r="E1014" i="1"/>
  <c r="H1014" i="1"/>
  <c r="I1014" i="1"/>
  <c r="E1015" i="1"/>
  <c r="H1015" i="1"/>
  <c r="I1015" i="1"/>
  <c r="E1016" i="1"/>
  <c r="H1016" i="1"/>
  <c r="I1016" i="1"/>
  <c r="E1017" i="1"/>
  <c r="H1017" i="1"/>
  <c r="I1017" i="1"/>
  <c r="E1018" i="1"/>
  <c r="H1018" i="1"/>
  <c r="I1018" i="1"/>
  <c r="E1019" i="1"/>
  <c r="H1019" i="1"/>
  <c r="I1019" i="1"/>
  <c r="E1020" i="1"/>
  <c r="H1020" i="1"/>
  <c r="I1020" i="1"/>
  <c r="E1021" i="1"/>
  <c r="H1021" i="1"/>
  <c r="I1021" i="1"/>
  <c r="E1022" i="1"/>
  <c r="H1022" i="1"/>
  <c r="I1022" i="1"/>
  <c r="E1023" i="1"/>
  <c r="H1023" i="1"/>
  <c r="I1023" i="1"/>
  <c r="E1024" i="1"/>
  <c r="H1024" i="1"/>
  <c r="I1024" i="1"/>
  <c r="E1025" i="1"/>
  <c r="H1025" i="1"/>
  <c r="I1025" i="1"/>
  <c r="E1026" i="1"/>
  <c r="H1026" i="1"/>
  <c r="I1026" i="1"/>
  <c r="E1027" i="1"/>
  <c r="H1027" i="1"/>
  <c r="I1027" i="1"/>
  <c r="E1028" i="1"/>
  <c r="H1028" i="1"/>
  <c r="I1028" i="1"/>
  <c r="E1029" i="1"/>
  <c r="H1029" i="1"/>
  <c r="I1029" i="1"/>
  <c r="E1030" i="1"/>
  <c r="H1030" i="1"/>
  <c r="I1030" i="1"/>
  <c r="E1031" i="1"/>
  <c r="H1031" i="1"/>
  <c r="I1031" i="1"/>
  <c r="E1032" i="1"/>
  <c r="H1032" i="1"/>
  <c r="I1032" i="1"/>
  <c r="E1033" i="1"/>
  <c r="H1033" i="1"/>
  <c r="I1033" i="1"/>
  <c r="E1034" i="1"/>
  <c r="H1034" i="1"/>
  <c r="I1034" i="1"/>
  <c r="E1035" i="1"/>
  <c r="H1035" i="1"/>
  <c r="I1035" i="1"/>
  <c r="E1036" i="1"/>
  <c r="H1036" i="1"/>
  <c r="I1036" i="1"/>
  <c r="E1037" i="1"/>
  <c r="H1037" i="1"/>
  <c r="I1037" i="1"/>
  <c r="E1038" i="1"/>
  <c r="H1038" i="1"/>
  <c r="I1038" i="1"/>
  <c r="E1039" i="1"/>
  <c r="H1039" i="1"/>
  <c r="I1039" i="1"/>
  <c r="E1040" i="1"/>
  <c r="H1040" i="1"/>
  <c r="I1040" i="1"/>
  <c r="E1041" i="1"/>
  <c r="H1041" i="1"/>
  <c r="I1041" i="1"/>
  <c r="E1042" i="1"/>
  <c r="H1042" i="1"/>
  <c r="I1042" i="1"/>
  <c r="E1043" i="1"/>
  <c r="H1043" i="1"/>
  <c r="I1043" i="1"/>
  <c r="E1044" i="1"/>
  <c r="H1044" i="1"/>
  <c r="I1044" i="1"/>
  <c r="E1045" i="1"/>
  <c r="H1045" i="1"/>
  <c r="I1045" i="1"/>
  <c r="E1046" i="1"/>
  <c r="H1046" i="1"/>
  <c r="I1046" i="1"/>
  <c r="E1047" i="1"/>
  <c r="H1047" i="1"/>
  <c r="I1047" i="1"/>
  <c r="E1048" i="1"/>
  <c r="H1048" i="1"/>
  <c r="I1048" i="1"/>
  <c r="E1049" i="1"/>
  <c r="H1049" i="1"/>
  <c r="I1049" i="1"/>
  <c r="E1050" i="1"/>
  <c r="H1050" i="1"/>
  <c r="I1050" i="1"/>
  <c r="E1051" i="1"/>
  <c r="H1051" i="1"/>
  <c r="I1051" i="1"/>
  <c r="E1052" i="1"/>
  <c r="H1052" i="1"/>
  <c r="I1052" i="1"/>
  <c r="G944" i="1"/>
  <c r="G945" i="1"/>
  <c r="G946" i="1"/>
  <c r="G947" i="1"/>
  <c r="G948" i="1"/>
  <c r="G949" i="1"/>
  <c r="G950" i="1"/>
  <c r="G951" i="1"/>
  <c r="G952" i="1"/>
  <c r="G943" i="1"/>
  <c r="G934" i="1"/>
  <c r="G935" i="1"/>
  <c r="G936" i="1"/>
  <c r="G937" i="1"/>
  <c r="G938" i="1"/>
  <c r="G939" i="1"/>
  <c r="G940" i="1"/>
  <c r="G941" i="1"/>
  <c r="G942" i="1"/>
  <c r="G933" i="1"/>
  <c r="G924" i="1"/>
  <c r="G925" i="1"/>
  <c r="G926" i="1"/>
  <c r="G927" i="1"/>
  <c r="G928" i="1"/>
  <c r="G929" i="1"/>
  <c r="G930" i="1"/>
  <c r="G931" i="1"/>
  <c r="G932" i="1"/>
  <c r="G923" i="1"/>
  <c r="G914" i="1"/>
  <c r="G915" i="1"/>
  <c r="G916" i="1"/>
  <c r="G917" i="1"/>
  <c r="G918" i="1"/>
  <c r="G919" i="1"/>
  <c r="G920" i="1"/>
  <c r="G921" i="1"/>
  <c r="G922" i="1"/>
  <c r="G913" i="1"/>
  <c r="G904" i="1"/>
  <c r="G905" i="1"/>
  <c r="G906" i="1"/>
  <c r="G907" i="1"/>
  <c r="G908" i="1"/>
  <c r="G909" i="1"/>
  <c r="G910" i="1"/>
  <c r="G911" i="1"/>
  <c r="G912" i="1"/>
  <c r="G903" i="1"/>
  <c r="G894" i="1"/>
  <c r="G895" i="1"/>
  <c r="G896" i="1"/>
  <c r="G897" i="1"/>
  <c r="G898" i="1"/>
  <c r="G899" i="1"/>
  <c r="G900" i="1"/>
  <c r="G901" i="1"/>
  <c r="G902" i="1"/>
  <c r="G893" i="1"/>
  <c r="G884" i="1"/>
  <c r="G885" i="1"/>
  <c r="G886" i="1"/>
  <c r="G887" i="1"/>
  <c r="G888" i="1"/>
  <c r="G889" i="1"/>
  <c r="G890" i="1"/>
  <c r="G891" i="1"/>
  <c r="G892" i="1"/>
  <c r="G883" i="1"/>
  <c r="G874" i="1"/>
  <c r="G875" i="1"/>
  <c r="G876" i="1"/>
  <c r="G877" i="1"/>
  <c r="G878" i="1"/>
  <c r="G879" i="1"/>
  <c r="G880" i="1"/>
  <c r="G881" i="1"/>
  <c r="G882" i="1"/>
  <c r="G873" i="1"/>
  <c r="G864" i="1"/>
  <c r="G865" i="1"/>
  <c r="G866" i="1"/>
  <c r="G867" i="1"/>
  <c r="G868" i="1"/>
  <c r="G869" i="1"/>
  <c r="G870" i="1"/>
  <c r="G871" i="1"/>
  <c r="G872" i="1"/>
  <c r="G863" i="1"/>
  <c r="G854" i="1"/>
  <c r="G855" i="1"/>
  <c r="G856" i="1"/>
  <c r="G857" i="1"/>
  <c r="G858" i="1"/>
  <c r="G859" i="1"/>
  <c r="G860" i="1"/>
  <c r="G861" i="1"/>
  <c r="G862" i="1"/>
  <c r="G853" i="1"/>
  <c r="E853" i="1"/>
  <c r="H853" i="1"/>
  <c r="I853" i="1"/>
  <c r="E854" i="1"/>
  <c r="H854" i="1"/>
  <c r="I854" i="1"/>
  <c r="E855" i="1"/>
  <c r="H855" i="1"/>
  <c r="I855" i="1"/>
  <c r="E856" i="1"/>
  <c r="H856" i="1"/>
  <c r="I856" i="1"/>
  <c r="E857" i="1"/>
  <c r="H857" i="1"/>
  <c r="I857" i="1"/>
  <c r="E858" i="1"/>
  <c r="H858" i="1"/>
  <c r="I858" i="1"/>
  <c r="E859" i="1"/>
  <c r="H859" i="1"/>
  <c r="I859" i="1"/>
  <c r="E860" i="1"/>
  <c r="H860" i="1"/>
  <c r="I860" i="1"/>
  <c r="E861" i="1"/>
  <c r="H861" i="1"/>
  <c r="I861" i="1"/>
  <c r="E862" i="1"/>
  <c r="H862" i="1"/>
  <c r="I862" i="1"/>
  <c r="E863" i="1"/>
  <c r="H863" i="1"/>
  <c r="I863" i="1"/>
  <c r="E864" i="1"/>
  <c r="H864" i="1"/>
  <c r="I864" i="1"/>
  <c r="E865" i="1"/>
  <c r="H865" i="1"/>
  <c r="I865" i="1"/>
  <c r="E866" i="1"/>
  <c r="H866" i="1"/>
  <c r="I866" i="1"/>
  <c r="E867" i="1"/>
  <c r="H867" i="1"/>
  <c r="I867" i="1"/>
  <c r="E868" i="1"/>
  <c r="H868" i="1"/>
  <c r="I868" i="1"/>
  <c r="E869" i="1"/>
  <c r="H869" i="1"/>
  <c r="I869" i="1"/>
  <c r="E870" i="1"/>
  <c r="H870" i="1"/>
  <c r="I870" i="1"/>
  <c r="E871" i="1"/>
  <c r="H871" i="1"/>
  <c r="I871" i="1"/>
  <c r="E872" i="1"/>
  <c r="H872" i="1"/>
  <c r="I872" i="1"/>
  <c r="E873" i="1"/>
  <c r="H873" i="1"/>
  <c r="I873" i="1"/>
  <c r="E874" i="1"/>
  <c r="H874" i="1"/>
  <c r="I874" i="1"/>
  <c r="E875" i="1"/>
  <c r="H875" i="1"/>
  <c r="I875" i="1"/>
  <c r="E876" i="1"/>
  <c r="H876" i="1"/>
  <c r="I876" i="1"/>
  <c r="E877" i="1"/>
  <c r="H877" i="1"/>
  <c r="I877" i="1"/>
  <c r="E878" i="1"/>
  <c r="H878" i="1"/>
  <c r="I878" i="1"/>
  <c r="E879" i="1"/>
  <c r="H879" i="1"/>
  <c r="I879" i="1"/>
  <c r="E880" i="1"/>
  <c r="H880" i="1"/>
  <c r="I880" i="1"/>
  <c r="E881" i="1"/>
  <c r="H881" i="1"/>
  <c r="I881" i="1"/>
  <c r="E882" i="1"/>
  <c r="H882" i="1"/>
  <c r="I882" i="1"/>
  <c r="E883" i="1"/>
  <c r="H883" i="1"/>
  <c r="I883" i="1"/>
  <c r="E884" i="1"/>
  <c r="H884" i="1"/>
  <c r="I884" i="1"/>
  <c r="E885" i="1"/>
  <c r="H885" i="1"/>
  <c r="I885" i="1"/>
  <c r="E886" i="1"/>
  <c r="H886" i="1"/>
  <c r="I886" i="1"/>
  <c r="E887" i="1"/>
  <c r="H887" i="1"/>
  <c r="I887" i="1"/>
  <c r="E888" i="1"/>
  <c r="H888" i="1"/>
  <c r="I888" i="1"/>
  <c r="E889" i="1"/>
  <c r="H889" i="1"/>
  <c r="I889" i="1"/>
  <c r="E890" i="1"/>
  <c r="H890" i="1"/>
  <c r="I890" i="1"/>
  <c r="E891" i="1"/>
  <c r="H891" i="1"/>
  <c r="I891" i="1"/>
  <c r="E892" i="1"/>
  <c r="H892" i="1"/>
  <c r="I892" i="1"/>
  <c r="E893" i="1"/>
  <c r="H893" i="1"/>
  <c r="I893" i="1"/>
  <c r="E894" i="1"/>
  <c r="H894" i="1"/>
  <c r="I894" i="1"/>
  <c r="E895" i="1"/>
  <c r="H895" i="1"/>
  <c r="I895" i="1"/>
  <c r="E896" i="1"/>
  <c r="H896" i="1"/>
  <c r="I896" i="1"/>
  <c r="E897" i="1"/>
  <c r="H897" i="1"/>
  <c r="I897" i="1"/>
  <c r="E898" i="1"/>
  <c r="H898" i="1"/>
  <c r="I898" i="1"/>
  <c r="E899" i="1"/>
  <c r="H899" i="1"/>
  <c r="I899" i="1"/>
  <c r="E900" i="1"/>
  <c r="H900" i="1"/>
  <c r="I900" i="1"/>
  <c r="E901" i="1"/>
  <c r="H901" i="1"/>
  <c r="I901" i="1"/>
  <c r="E902" i="1"/>
  <c r="H902" i="1"/>
  <c r="I902" i="1"/>
  <c r="E903" i="1"/>
  <c r="H903" i="1"/>
  <c r="I903" i="1"/>
  <c r="E904" i="1"/>
  <c r="H904" i="1"/>
  <c r="I904" i="1"/>
  <c r="E905" i="1"/>
  <c r="H905" i="1"/>
  <c r="I905" i="1"/>
  <c r="E906" i="1"/>
  <c r="H906" i="1"/>
  <c r="I906" i="1"/>
  <c r="E907" i="1"/>
  <c r="H907" i="1"/>
  <c r="I907" i="1"/>
  <c r="E908" i="1"/>
  <c r="H908" i="1"/>
  <c r="I908" i="1"/>
  <c r="E909" i="1"/>
  <c r="H909" i="1"/>
  <c r="I909" i="1"/>
  <c r="E910" i="1"/>
  <c r="H910" i="1"/>
  <c r="I910" i="1"/>
  <c r="E911" i="1"/>
  <c r="H911" i="1"/>
  <c r="I911" i="1"/>
  <c r="E912" i="1"/>
  <c r="H912" i="1"/>
  <c r="I912" i="1"/>
  <c r="E913" i="1"/>
  <c r="H913" i="1"/>
  <c r="I913" i="1"/>
  <c r="E914" i="1"/>
  <c r="H914" i="1"/>
  <c r="I914" i="1"/>
  <c r="E915" i="1"/>
  <c r="H915" i="1"/>
  <c r="I915" i="1"/>
  <c r="E916" i="1"/>
  <c r="H916" i="1"/>
  <c r="I916" i="1"/>
  <c r="E917" i="1"/>
  <c r="H917" i="1"/>
  <c r="I917" i="1"/>
  <c r="E918" i="1"/>
  <c r="H918" i="1"/>
  <c r="I918" i="1"/>
  <c r="E919" i="1"/>
  <c r="H919" i="1"/>
  <c r="I919" i="1"/>
  <c r="E920" i="1"/>
  <c r="H920" i="1"/>
  <c r="I920" i="1"/>
  <c r="E921" i="1"/>
  <c r="H921" i="1"/>
  <c r="I921" i="1"/>
  <c r="E922" i="1"/>
  <c r="H922" i="1"/>
  <c r="I922" i="1"/>
  <c r="E923" i="1"/>
  <c r="H923" i="1"/>
  <c r="I923" i="1"/>
  <c r="E924" i="1"/>
  <c r="H924" i="1"/>
  <c r="I924" i="1"/>
  <c r="E925" i="1"/>
  <c r="H925" i="1"/>
  <c r="I925" i="1"/>
  <c r="E926" i="1"/>
  <c r="H926" i="1"/>
  <c r="I926" i="1"/>
  <c r="E927" i="1"/>
  <c r="H927" i="1"/>
  <c r="I927" i="1"/>
  <c r="E928" i="1"/>
  <c r="H928" i="1"/>
  <c r="I928" i="1"/>
  <c r="E929" i="1"/>
  <c r="H929" i="1"/>
  <c r="I929" i="1"/>
  <c r="E930" i="1"/>
  <c r="H930" i="1"/>
  <c r="I930" i="1"/>
  <c r="E931" i="1"/>
  <c r="H931" i="1"/>
  <c r="I931" i="1"/>
  <c r="E932" i="1"/>
  <c r="H932" i="1"/>
  <c r="I932" i="1"/>
  <c r="E933" i="1"/>
  <c r="H933" i="1"/>
  <c r="I933" i="1"/>
  <c r="E934" i="1"/>
  <c r="H934" i="1"/>
  <c r="I934" i="1"/>
  <c r="E935" i="1"/>
  <c r="H935" i="1"/>
  <c r="I935" i="1"/>
  <c r="E936" i="1"/>
  <c r="H936" i="1"/>
  <c r="I936" i="1"/>
  <c r="E937" i="1"/>
  <c r="H937" i="1"/>
  <c r="I937" i="1"/>
  <c r="E938" i="1"/>
  <c r="H938" i="1"/>
  <c r="I938" i="1"/>
  <c r="E939" i="1"/>
  <c r="H939" i="1"/>
  <c r="I939" i="1"/>
  <c r="E940" i="1"/>
  <c r="H940" i="1"/>
  <c r="I940" i="1"/>
  <c r="E941" i="1"/>
  <c r="H941" i="1"/>
  <c r="I941" i="1"/>
  <c r="E942" i="1"/>
  <c r="H942" i="1"/>
  <c r="I942" i="1"/>
  <c r="E943" i="1"/>
  <c r="H943" i="1"/>
  <c r="I943" i="1"/>
  <c r="E944" i="1"/>
  <c r="H944" i="1"/>
  <c r="I944" i="1"/>
  <c r="E945" i="1"/>
  <c r="H945" i="1"/>
  <c r="I945" i="1"/>
  <c r="E946" i="1"/>
  <c r="H946" i="1"/>
  <c r="I946" i="1"/>
  <c r="E947" i="1"/>
  <c r="H947" i="1"/>
  <c r="I947" i="1"/>
  <c r="E948" i="1"/>
  <c r="H948" i="1"/>
  <c r="I948" i="1"/>
  <c r="E949" i="1"/>
  <c r="H949" i="1"/>
  <c r="I949" i="1"/>
  <c r="E950" i="1"/>
  <c r="H950" i="1"/>
  <c r="I950" i="1"/>
  <c r="E951" i="1"/>
  <c r="H951" i="1"/>
  <c r="I951" i="1"/>
  <c r="E952" i="1"/>
  <c r="H952" i="1"/>
  <c r="I9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752" i="1"/>
  <c r="G844" i="1"/>
  <c r="G845" i="1"/>
  <c r="G846" i="1"/>
  <c r="G847" i="1"/>
  <c r="G848" i="1"/>
  <c r="G849" i="1"/>
  <c r="G850" i="1"/>
  <c r="G851" i="1"/>
  <c r="G852" i="1"/>
  <c r="G843" i="1"/>
  <c r="G834" i="1"/>
  <c r="G835" i="1"/>
  <c r="G836" i="1"/>
  <c r="G837" i="1"/>
  <c r="G838" i="1"/>
  <c r="G839" i="1"/>
  <c r="G840" i="1"/>
  <c r="G841" i="1"/>
  <c r="G842" i="1"/>
  <c r="G833" i="1"/>
  <c r="G824" i="1"/>
  <c r="G825" i="1"/>
  <c r="G826" i="1"/>
  <c r="G827" i="1"/>
  <c r="G828" i="1"/>
  <c r="G829" i="1"/>
  <c r="G830" i="1"/>
  <c r="G831" i="1"/>
  <c r="G832" i="1"/>
  <c r="G823" i="1"/>
  <c r="G814" i="1"/>
  <c r="G815" i="1"/>
  <c r="G816" i="1"/>
  <c r="G817" i="1"/>
  <c r="G818" i="1"/>
  <c r="G819" i="1"/>
  <c r="G820" i="1"/>
  <c r="G821" i="1"/>
  <c r="G822" i="1"/>
  <c r="G813" i="1"/>
  <c r="G804" i="1"/>
  <c r="G805" i="1"/>
  <c r="G806" i="1"/>
  <c r="G807" i="1"/>
  <c r="G808" i="1"/>
  <c r="G809" i="1"/>
  <c r="G810" i="1"/>
  <c r="G811" i="1"/>
  <c r="G812" i="1"/>
  <c r="G803" i="1"/>
  <c r="G794" i="1"/>
  <c r="G795" i="1"/>
  <c r="G796" i="1"/>
  <c r="G797" i="1"/>
  <c r="G798" i="1"/>
  <c r="G799" i="1"/>
  <c r="G800" i="1"/>
  <c r="G801" i="1"/>
  <c r="G802" i="1"/>
  <c r="G793" i="1"/>
  <c r="G784" i="1"/>
  <c r="G785" i="1"/>
  <c r="G786" i="1"/>
  <c r="G787" i="1"/>
  <c r="G788" i="1"/>
  <c r="G789" i="1"/>
  <c r="G790" i="1"/>
  <c r="G791" i="1"/>
  <c r="G792" i="1"/>
  <c r="G783" i="1"/>
  <c r="G774" i="1"/>
  <c r="G775" i="1"/>
  <c r="G776" i="1"/>
  <c r="G777" i="1"/>
  <c r="G778" i="1"/>
  <c r="G779" i="1"/>
  <c r="G780" i="1"/>
  <c r="G781" i="1"/>
  <c r="G782" i="1"/>
  <c r="G773" i="1"/>
  <c r="G764" i="1"/>
  <c r="G765" i="1"/>
  <c r="G766" i="1"/>
  <c r="G767" i="1"/>
  <c r="G768" i="1"/>
  <c r="G769" i="1"/>
  <c r="G770" i="1"/>
  <c r="G771" i="1"/>
  <c r="G772" i="1"/>
  <c r="G763" i="1"/>
  <c r="G754" i="1"/>
  <c r="G755" i="1"/>
  <c r="G756" i="1"/>
  <c r="G757" i="1"/>
  <c r="G758" i="1"/>
  <c r="G759" i="1"/>
  <c r="G760" i="1"/>
  <c r="G761" i="1"/>
  <c r="G762" i="1"/>
  <c r="G753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752" i="1"/>
  <c r="G752" i="1"/>
  <c r="H752" i="1"/>
  <c r="E743" i="1"/>
  <c r="E744" i="1"/>
  <c r="E745" i="1"/>
  <c r="E746" i="1"/>
  <c r="E747" i="1"/>
  <c r="E748" i="1"/>
  <c r="E749" i="1"/>
  <c r="E750" i="1"/>
  <c r="E751" i="1"/>
  <c r="E742" i="1"/>
  <c r="E733" i="1"/>
  <c r="E734" i="1"/>
  <c r="E735" i="1"/>
  <c r="E736" i="1"/>
  <c r="E737" i="1"/>
  <c r="E738" i="1"/>
  <c r="E739" i="1"/>
  <c r="E740" i="1"/>
  <c r="E741" i="1"/>
  <c r="E732" i="1"/>
  <c r="E723" i="1"/>
  <c r="E724" i="1"/>
  <c r="E725" i="1"/>
  <c r="E726" i="1"/>
  <c r="E727" i="1"/>
  <c r="E728" i="1"/>
  <c r="E729" i="1"/>
  <c r="E730" i="1"/>
  <c r="E731" i="1"/>
  <c r="E722" i="1"/>
  <c r="E713" i="1"/>
  <c r="E714" i="1"/>
  <c r="E715" i="1"/>
  <c r="E716" i="1"/>
  <c r="E717" i="1"/>
  <c r="E718" i="1"/>
  <c r="E719" i="1"/>
  <c r="E720" i="1"/>
  <c r="E721" i="1"/>
  <c r="E712" i="1"/>
  <c r="E703" i="1"/>
  <c r="E704" i="1"/>
  <c r="E705" i="1"/>
  <c r="E706" i="1"/>
  <c r="E707" i="1"/>
  <c r="E708" i="1"/>
  <c r="E709" i="1"/>
  <c r="E710" i="1"/>
  <c r="E711" i="1"/>
  <c r="E702" i="1"/>
  <c r="E693" i="1"/>
  <c r="E694" i="1"/>
  <c r="E695" i="1"/>
  <c r="E696" i="1"/>
  <c r="E697" i="1"/>
  <c r="E698" i="1"/>
  <c r="E699" i="1"/>
  <c r="E700" i="1"/>
  <c r="E701" i="1"/>
  <c r="E692" i="1"/>
  <c r="E683" i="1"/>
  <c r="E684" i="1"/>
  <c r="E685" i="1"/>
  <c r="E686" i="1"/>
  <c r="E687" i="1"/>
  <c r="E688" i="1"/>
  <c r="E689" i="1"/>
  <c r="E690" i="1"/>
  <c r="E691" i="1"/>
  <c r="E682" i="1"/>
  <c r="E673" i="1"/>
  <c r="E674" i="1"/>
  <c r="E675" i="1"/>
  <c r="E676" i="1"/>
  <c r="E677" i="1"/>
  <c r="E678" i="1"/>
  <c r="E679" i="1"/>
  <c r="E680" i="1"/>
  <c r="E681" i="1"/>
  <c r="E672" i="1"/>
  <c r="E663" i="1"/>
  <c r="E664" i="1"/>
  <c r="E665" i="1"/>
  <c r="E666" i="1"/>
  <c r="E667" i="1"/>
  <c r="E668" i="1"/>
  <c r="E669" i="1"/>
  <c r="E670" i="1"/>
  <c r="E671" i="1"/>
  <c r="E662" i="1"/>
  <c r="E653" i="1"/>
  <c r="E654" i="1"/>
  <c r="E655" i="1"/>
  <c r="E656" i="1"/>
  <c r="E657" i="1"/>
  <c r="E658" i="1"/>
  <c r="E659" i="1"/>
  <c r="E660" i="1"/>
  <c r="E661" i="1"/>
  <c r="E652" i="1"/>
  <c r="G743" i="1"/>
  <c r="G744" i="1"/>
  <c r="G745" i="1"/>
  <c r="G746" i="1"/>
  <c r="G747" i="1"/>
  <c r="G748" i="1"/>
  <c r="G749" i="1"/>
  <c r="G750" i="1"/>
  <c r="G751" i="1"/>
  <c r="G742" i="1"/>
  <c r="G733" i="1"/>
  <c r="G734" i="1"/>
  <c r="G735" i="1"/>
  <c r="G736" i="1"/>
  <c r="G737" i="1"/>
  <c r="G738" i="1"/>
  <c r="G739" i="1"/>
  <c r="G740" i="1"/>
  <c r="G741" i="1"/>
  <c r="G732" i="1"/>
  <c r="G723" i="1"/>
  <c r="G724" i="1"/>
  <c r="G725" i="1"/>
  <c r="G726" i="1"/>
  <c r="G727" i="1"/>
  <c r="G728" i="1"/>
  <c r="G729" i="1"/>
  <c r="G730" i="1"/>
  <c r="G731" i="1"/>
  <c r="G722" i="1"/>
  <c r="G713" i="1"/>
  <c r="G714" i="1"/>
  <c r="G715" i="1"/>
  <c r="G716" i="1"/>
  <c r="G717" i="1"/>
  <c r="G718" i="1"/>
  <c r="G719" i="1"/>
  <c r="G720" i="1"/>
  <c r="G721" i="1"/>
  <c r="G712" i="1"/>
  <c r="G703" i="1"/>
  <c r="G704" i="1"/>
  <c r="G705" i="1"/>
  <c r="G706" i="1"/>
  <c r="G707" i="1"/>
  <c r="G708" i="1"/>
  <c r="G709" i="1"/>
  <c r="G710" i="1"/>
  <c r="G711" i="1"/>
  <c r="G702" i="1"/>
  <c r="G693" i="1"/>
  <c r="G694" i="1"/>
  <c r="G695" i="1"/>
  <c r="G696" i="1"/>
  <c r="G697" i="1"/>
  <c r="G698" i="1"/>
  <c r="G699" i="1"/>
  <c r="G700" i="1"/>
  <c r="G701" i="1"/>
  <c r="G692" i="1"/>
  <c r="G683" i="1"/>
  <c r="G684" i="1"/>
  <c r="G685" i="1"/>
  <c r="G686" i="1"/>
  <c r="G687" i="1"/>
  <c r="G688" i="1"/>
  <c r="G689" i="1"/>
  <c r="G690" i="1"/>
  <c r="G691" i="1"/>
  <c r="G682" i="1"/>
  <c r="G673" i="1"/>
  <c r="G674" i="1"/>
  <c r="G675" i="1"/>
  <c r="G676" i="1"/>
  <c r="G677" i="1"/>
  <c r="G678" i="1"/>
  <c r="G679" i="1"/>
  <c r="G680" i="1"/>
  <c r="G681" i="1"/>
  <c r="G672" i="1"/>
  <c r="G663" i="1"/>
  <c r="G664" i="1"/>
  <c r="G665" i="1"/>
  <c r="G666" i="1"/>
  <c r="G667" i="1"/>
  <c r="G668" i="1"/>
  <c r="G669" i="1"/>
  <c r="G670" i="1"/>
  <c r="G671" i="1"/>
  <c r="G662" i="1"/>
  <c r="G653" i="1"/>
  <c r="G654" i="1"/>
  <c r="G655" i="1"/>
  <c r="G656" i="1"/>
  <c r="G657" i="1"/>
  <c r="G658" i="1"/>
  <c r="G659" i="1"/>
  <c r="G660" i="1"/>
  <c r="G661" i="1"/>
  <c r="G652" i="1"/>
  <c r="H652" i="1"/>
  <c r="I652" i="1"/>
  <c r="H653" i="1"/>
  <c r="I653" i="1"/>
  <c r="H654" i="1"/>
  <c r="I654" i="1"/>
  <c r="H655" i="1"/>
  <c r="I655" i="1"/>
  <c r="H656" i="1"/>
  <c r="I656" i="1"/>
  <c r="H657" i="1"/>
  <c r="I657" i="1"/>
  <c r="H658" i="1"/>
  <c r="I658" i="1"/>
  <c r="H659" i="1"/>
  <c r="I659" i="1"/>
  <c r="H660" i="1"/>
  <c r="I660" i="1"/>
  <c r="H661" i="1"/>
  <c r="I661" i="1"/>
  <c r="H662" i="1"/>
  <c r="I662" i="1"/>
  <c r="H663" i="1"/>
  <c r="I663" i="1"/>
  <c r="H664" i="1"/>
  <c r="I664" i="1"/>
  <c r="H665" i="1"/>
  <c r="I665" i="1"/>
  <c r="H666" i="1"/>
  <c r="I666" i="1"/>
  <c r="H667" i="1"/>
  <c r="I667" i="1"/>
  <c r="H668" i="1"/>
  <c r="I668" i="1"/>
  <c r="H669" i="1"/>
  <c r="I669" i="1"/>
  <c r="H670" i="1"/>
  <c r="I670" i="1"/>
  <c r="H671" i="1"/>
  <c r="I671" i="1"/>
  <c r="H672" i="1"/>
  <c r="I672" i="1"/>
  <c r="H673" i="1"/>
  <c r="I673" i="1"/>
  <c r="H674" i="1"/>
  <c r="I674" i="1"/>
  <c r="H675" i="1"/>
  <c r="I675" i="1"/>
  <c r="H676" i="1"/>
  <c r="I676" i="1"/>
  <c r="H677" i="1"/>
  <c r="I677" i="1"/>
  <c r="H678" i="1"/>
  <c r="I678" i="1"/>
  <c r="H679" i="1"/>
  <c r="I679" i="1"/>
  <c r="H680" i="1"/>
  <c r="I680" i="1"/>
  <c r="H681" i="1"/>
  <c r="I681" i="1"/>
  <c r="H682" i="1"/>
  <c r="I682" i="1"/>
  <c r="H683" i="1"/>
  <c r="I683" i="1"/>
  <c r="H684" i="1"/>
  <c r="I684" i="1"/>
  <c r="H685" i="1"/>
  <c r="I685" i="1"/>
  <c r="H686" i="1"/>
  <c r="I686" i="1"/>
  <c r="H687" i="1"/>
  <c r="I687" i="1"/>
  <c r="H688" i="1"/>
  <c r="I688" i="1"/>
  <c r="H689" i="1"/>
  <c r="I689" i="1"/>
  <c r="H690" i="1"/>
  <c r="I690" i="1"/>
  <c r="H691" i="1"/>
  <c r="I691" i="1"/>
  <c r="H692" i="1"/>
  <c r="I692" i="1"/>
  <c r="H693" i="1"/>
  <c r="I693" i="1"/>
  <c r="H694" i="1"/>
  <c r="I694" i="1"/>
  <c r="H695" i="1"/>
  <c r="I695" i="1"/>
  <c r="H696" i="1"/>
  <c r="I696" i="1"/>
  <c r="H697" i="1"/>
  <c r="I697" i="1"/>
  <c r="H698" i="1"/>
  <c r="I698" i="1"/>
  <c r="H699" i="1"/>
  <c r="I699" i="1"/>
  <c r="H700" i="1"/>
  <c r="I700" i="1"/>
  <c r="H701" i="1"/>
  <c r="I701" i="1"/>
  <c r="H702" i="1"/>
  <c r="I702" i="1"/>
  <c r="H703" i="1"/>
  <c r="I703" i="1"/>
  <c r="H704" i="1"/>
  <c r="I704" i="1"/>
  <c r="H705" i="1"/>
  <c r="I705" i="1"/>
  <c r="H706" i="1"/>
  <c r="I706" i="1"/>
  <c r="H707" i="1"/>
  <c r="I707" i="1"/>
  <c r="H708" i="1"/>
  <c r="I708" i="1"/>
  <c r="H709" i="1"/>
  <c r="I709" i="1"/>
  <c r="H710" i="1"/>
  <c r="I710" i="1"/>
  <c r="H711" i="1"/>
  <c r="I711" i="1"/>
  <c r="H712" i="1"/>
  <c r="I712" i="1"/>
  <c r="H713" i="1"/>
  <c r="I713" i="1"/>
  <c r="H714" i="1"/>
  <c r="I714" i="1"/>
  <c r="H715" i="1"/>
  <c r="I715" i="1"/>
  <c r="H716" i="1"/>
  <c r="I716" i="1"/>
  <c r="H717" i="1"/>
  <c r="I717" i="1"/>
  <c r="H718" i="1"/>
  <c r="I718" i="1"/>
  <c r="H719" i="1"/>
  <c r="I719" i="1"/>
  <c r="H720" i="1"/>
  <c r="I720" i="1"/>
  <c r="H721" i="1"/>
  <c r="I721" i="1"/>
  <c r="H722" i="1"/>
  <c r="I722" i="1"/>
  <c r="H723" i="1"/>
  <c r="I723" i="1"/>
  <c r="H724" i="1"/>
  <c r="I724" i="1"/>
  <c r="H725" i="1"/>
  <c r="I725" i="1"/>
  <c r="H726" i="1"/>
  <c r="I726" i="1"/>
  <c r="H727" i="1"/>
  <c r="I727" i="1"/>
  <c r="H728" i="1"/>
  <c r="I728" i="1"/>
  <c r="H729" i="1"/>
  <c r="I729" i="1"/>
  <c r="H730" i="1"/>
  <c r="I730" i="1"/>
  <c r="H731" i="1"/>
  <c r="I731" i="1"/>
  <c r="H732" i="1"/>
  <c r="I732" i="1"/>
  <c r="H733" i="1"/>
  <c r="I733" i="1"/>
  <c r="H734" i="1"/>
  <c r="I734" i="1"/>
  <c r="H735" i="1"/>
  <c r="I735" i="1"/>
  <c r="H736" i="1"/>
  <c r="I736" i="1"/>
  <c r="H737" i="1"/>
  <c r="I737" i="1"/>
  <c r="H738" i="1"/>
  <c r="I738" i="1"/>
  <c r="H739" i="1"/>
  <c r="I739" i="1"/>
  <c r="H740" i="1"/>
  <c r="I740" i="1"/>
  <c r="H741" i="1"/>
  <c r="I741" i="1"/>
  <c r="H742" i="1"/>
  <c r="I742" i="1"/>
  <c r="H743" i="1"/>
  <c r="I743" i="1"/>
  <c r="H744" i="1"/>
  <c r="I744" i="1"/>
  <c r="H745" i="1"/>
  <c r="I745" i="1"/>
  <c r="H746" i="1"/>
  <c r="I746" i="1"/>
  <c r="H747" i="1"/>
  <c r="I747" i="1"/>
  <c r="H748" i="1"/>
  <c r="I748" i="1"/>
  <c r="H749" i="1"/>
  <c r="I749" i="1"/>
  <c r="H750" i="1"/>
  <c r="I750" i="1"/>
  <c r="H751" i="1"/>
  <c r="I751" i="1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1" i="3"/>
  <c r="D299" i="3"/>
  <c r="G648" i="1"/>
  <c r="G649" i="1"/>
  <c r="G650" i="1"/>
  <c r="G651" i="1"/>
  <c r="G647" i="1"/>
  <c r="G643" i="1"/>
  <c r="G644" i="1"/>
  <c r="G645" i="1"/>
  <c r="G646" i="1"/>
  <c r="G642" i="1"/>
  <c r="G633" i="1"/>
  <c r="G634" i="1"/>
  <c r="G635" i="1"/>
  <c r="G636" i="1"/>
  <c r="G637" i="1"/>
  <c r="G638" i="1"/>
  <c r="G639" i="1"/>
  <c r="G640" i="1"/>
  <c r="G641" i="1"/>
  <c r="G632" i="1"/>
  <c r="G623" i="1"/>
  <c r="G624" i="1"/>
  <c r="G625" i="1"/>
  <c r="G626" i="1"/>
  <c r="G627" i="1"/>
  <c r="G628" i="1"/>
  <c r="G629" i="1"/>
  <c r="G630" i="1"/>
  <c r="G631" i="1"/>
  <c r="G622" i="1"/>
  <c r="G613" i="1"/>
  <c r="G614" i="1"/>
  <c r="G615" i="1"/>
  <c r="G616" i="1"/>
  <c r="G617" i="1"/>
  <c r="G618" i="1"/>
  <c r="G619" i="1"/>
  <c r="G620" i="1"/>
  <c r="G621" i="1"/>
  <c r="G612" i="1"/>
  <c r="G603" i="1"/>
  <c r="G604" i="1"/>
  <c r="G605" i="1"/>
  <c r="G606" i="1"/>
  <c r="G607" i="1"/>
  <c r="G608" i="1"/>
  <c r="G609" i="1"/>
  <c r="G610" i="1"/>
  <c r="G611" i="1"/>
  <c r="G602" i="1"/>
  <c r="G593" i="1"/>
  <c r="G594" i="1"/>
  <c r="G595" i="1"/>
  <c r="G596" i="1"/>
  <c r="G597" i="1"/>
  <c r="G598" i="1"/>
  <c r="G599" i="1"/>
  <c r="G600" i="1"/>
  <c r="G601" i="1"/>
  <c r="G592" i="1"/>
  <c r="G583" i="1"/>
  <c r="G584" i="1"/>
  <c r="G585" i="1"/>
  <c r="G586" i="1"/>
  <c r="G587" i="1"/>
  <c r="G588" i="1"/>
  <c r="G589" i="1"/>
  <c r="G590" i="1"/>
  <c r="G591" i="1"/>
  <c r="G582" i="1"/>
  <c r="G574" i="1"/>
  <c r="G575" i="1"/>
  <c r="G576" i="1"/>
  <c r="G577" i="1"/>
  <c r="G578" i="1"/>
  <c r="G579" i="1"/>
  <c r="G580" i="1"/>
  <c r="G581" i="1"/>
  <c r="G573" i="1"/>
  <c r="G564" i="1"/>
  <c r="G565" i="1"/>
  <c r="G566" i="1"/>
  <c r="G567" i="1"/>
  <c r="G568" i="1"/>
  <c r="G569" i="1"/>
  <c r="G570" i="1"/>
  <c r="G571" i="1"/>
  <c r="G572" i="1"/>
  <c r="G563" i="1"/>
  <c r="G554" i="1"/>
  <c r="G555" i="1"/>
  <c r="G556" i="1"/>
  <c r="G557" i="1"/>
  <c r="G558" i="1"/>
  <c r="G559" i="1"/>
  <c r="G560" i="1"/>
  <c r="G561" i="1"/>
  <c r="G562" i="1"/>
  <c r="G553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0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554" i="1"/>
  <c r="E55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03" i="1"/>
  <c r="G544" i="1"/>
  <c r="G545" i="1"/>
  <c r="G546" i="1"/>
  <c r="G547" i="1"/>
  <c r="G548" i="1"/>
  <c r="G549" i="1"/>
  <c r="G550" i="1"/>
  <c r="G551" i="1"/>
  <c r="G552" i="1"/>
  <c r="G543" i="1"/>
  <c r="G534" i="1"/>
  <c r="G535" i="1"/>
  <c r="G536" i="1"/>
  <c r="G537" i="1"/>
  <c r="G538" i="1"/>
  <c r="G539" i="1"/>
  <c r="G540" i="1"/>
  <c r="G541" i="1"/>
  <c r="G542" i="1"/>
  <c r="G533" i="1"/>
  <c r="G524" i="1"/>
  <c r="G525" i="1"/>
  <c r="G526" i="1"/>
  <c r="G527" i="1"/>
  <c r="G528" i="1"/>
  <c r="G529" i="1"/>
  <c r="G530" i="1"/>
  <c r="G531" i="1"/>
  <c r="G532" i="1"/>
  <c r="G523" i="1"/>
  <c r="G514" i="1"/>
  <c r="G515" i="1"/>
  <c r="G516" i="1"/>
  <c r="G517" i="1"/>
  <c r="G518" i="1"/>
  <c r="G519" i="1"/>
  <c r="G520" i="1"/>
  <c r="G521" i="1"/>
  <c r="G522" i="1"/>
  <c r="G51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G504" i="1"/>
  <c r="G505" i="1"/>
  <c r="G506" i="1"/>
  <c r="G507" i="1"/>
  <c r="G508" i="1"/>
  <c r="G509" i="1"/>
  <c r="G510" i="1"/>
  <c r="G511" i="1"/>
  <c r="G512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03" i="1"/>
  <c r="G503" i="1"/>
  <c r="H503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440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G434" i="1"/>
  <c r="G435" i="1"/>
  <c r="G436" i="1"/>
  <c r="G437" i="1"/>
  <c r="G438" i="1"/>
  <c r="G439" i="1"/>
  <c r="G433" i="1"/>
  <c r="G424" i="1"/>
  <c r="G425" i="1"/>
  <c r="G426" i="1"/>
  <c r="G427" i="1"/>
  <c r="G428" i="1"/>
  <c r="G429" i="1"/>
  <c r="G430" i="1"/>
  <c r="G431" i="1"/>
  <c r="G432" i="1"/>
  <c r="G423" i="1"/>
  <c r="G414" i="1"/>
  <c r="G415" i="1"/>
  <c r="G416" i="1"/>
  <c r="G417" i="1"/>
  <c r="G418" i="1"/>
  <c r="G419" i="1"/>
  <c r="G420" i="1"/>
  <c r="G421" i="1"/>
  <c r="G422" i="1"/>
  <c r="G413" i="1"/>
  <c r="G404" i="1"/>
  <c r="G405" i="1"/>
  <c r="G406" i="1"/>
  <c r="G407" i="1"/>
  <c r="G408" i="1"/>
  <c r="G409" i="1"/>
  <c r="G410" i="1"/>
  <c r="G411" i="1"/>
  <c r="G412" i="1"/>
  <c r="G403" i="1"/>
  <c r="E447" i="1"/>
  <c r="E448" i="1"/>
  <c r="E449" i="1"/>
  <c r="E450" i="1"/>
  <c r="E451" i="1"/>
  <c r="E452" i="1"/>
  <c r="E453" i="1"/>
  <c r="E446" i="1"/>
  <c r="E438" i="1"/>
  <c r="E439" i="1"/>
  <c r="E440" i="1"/>
  <c r="E441" i="1"/>
  <c r="E442" i="1"/>
  <c r="E443" i="1"/>
  <c r="E444" i="1"/>
  <c r="E445" i="1"/>
  <c r="E437" i="1"/>
  <c r="E427" i="1"/>
  <c r="E428" i="1"/>
  <c r="E429" i="1"/>
  <c r="E430" i="1"/>
  <c r="E431" i="1"/>
  <c r="E432" i="1"/>
  <c r="E433" i="1"/>
  <c r="E434" i="1"/>
  <c r="E435" i="1"/>
  <c r="E436" i="1"/>
  <c r="E426" i="1"/>
  <c r="E415" i="1"/>
  <c r="E416" i="1"/>
  <c r="E417" i="1"/>
  <c r="E418" i="1"/>
  <c r="E419" i="1"/>
  <c r="E420" i="1"/>
  <c r="E421" i="1"/>
  <c r="E422" i="1"/>
  <c r="E423" i="1"/>
  <c r="E424" i="1"/>
  <c r="E425" i="1"/>
  <c r="E414" i="1"/>
  <c r="I453" i="1"/>
  <c r="H453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E403" i="1"/>
  <c r="E404" i="1"/>
  <c r="E405" i="1"/>
  <c r="E406" i="1"/>
  <c r="E407" i="1"/>
  <c r="E408" i="1"/>
  <c r="E409" i="1"/>
  <c r="E410" i="1"/>
  <c r="E411" i="1"/>
  <c r="E412" i="1"/>
  <c r="E413" i="1"/>
  <c r="G393" i="1"/>
  <c r="G394" i="1"/>
  <c r="G395" i="1"/>
  <c r="G396" i="1"/>
  <c r="G397" i="1"/>
  <c r="G398" i="1"/>
  <c r="G399" i="1"/>
  <c r="G400" i="1"/>
  <c r="G401" i="1"/>
  <c r="G402" i="1"/>
  <c r="G392" i="1"/>
  <c r="G391" i="1"/>
  <c r="G383" i="1"/>
  <c r="G384" i="1"/>
  <c r="G385" i="1"/>
  <c r="G386" i="1"/>
  <c r="G387" i="1"/>
  <c r="G388" i="1"/>
  <c r="G389" i="1"/>
  <c r="G390" i="1"/>
  <c r="G38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62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303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287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72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57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42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27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12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257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42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26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212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213" i="1"/>
  <c r="E212" i="1"/>
  <c r="G208" i="1" l="1"/>
  <c r="X208" i="1" s="1"/>
  <c r="G209" i="1"/>
  <c r="X209" i="1" s="1"/>
  <c r="G210" i="1"/>
  <c r="X210" i="1" s="1"/>
  <c r="G211" i="1"/>
  <c r="X211" i="1" s="1"/>
  <c r="G207" i="1"/>
  <c r="X207" i="1" s="1"/>
  <c r="G198" i="1"/>
  <c r="G199" i="1"/>
  <c r="X199" i="1" s="1"/>
  <c r="G200" i="1"/>
  <c r="G201" i="1"/>
  <c r="X201" i="1" s="1"/>
  <c r="G202" i="1"/>
  <c r="X202" i="1" s="1"/>
  <c r="G203" i="1"/>
  <c r="X203" i="1" s="1"/>
  <c r="G204" i="1"/>
  <c r="X204" i="1" s="1"/>
  <c r="G205" i="1"/>
  <c r="X205" i="1" s="1"/>
  <c r="G206" i="1"/>
  <c r="X206" i="1" s="1"/>
  <c r="G197" i="1"/>
  <c r="X197" i="1" s="1"/>
  <c r="G188" i="1"/>
  <c r="X188" i="1" s="1"/>
  <c r="G189" i="1"/>
  <c r="G190" i="1"/>
  <c r="X190" i="1" s="1"/>
  <c r="G191" i="1"/>
  <c r="X191" i="1" s="1"/>
  <c r="G192" i="1"/>
  <c r="G193" i="1"/>
  <c r="X193" i="1" s="1"/>
  <c r="G194" i="1"/>
  <c r="X194" i="1" s="1"/>
  <c r="G195" i="1"/>
  <c r="X195" i="1" s="1"/>
  <c r="G196" i="1"/>
  <c r="X196" i="1" s="1"/>
  <c r="G187" i="1"/>
  <c r="X187" i="1" s="1"/>
  <c r="G183" i="1"/>
  <c r="G184" i="1"/>
  <c r="X184" i="1" s="1"/>
  <c r="G185" i="1"/>
  <c r="G186" i="1"/>
  <c r="X192" i="1"/>
  <c r="G182" i="1"/>
  <c r="X189" i="1"/>
  <c r="X182" i="1"/>
  <c r="X186" i="1"/>
  <c r="E182" i="1"/>
  <c r="Y182" i="1" s="1"/>
  <c r="H182" i="1"/>
  <c r="I182" i="1"/>
  <c r="U182" i="1"/>
  <c r="E183" i="1"/>
  <c r="Y183" i="1" s="1"/>
  <c r="X183" i="1"/>
  <c r="H183" i="1"/>
  <c r="I183" i="1"/>
  <c r="U183" i="1"/>
  <c r="E184" i="1"/>
  <c r="Y184" i="1" s="1"/>
  <c r="H184" i="1"/>
  <c r="I184" i="1"/>
  <c r="U184" i="1"/>
  <c r="E185" i="1"/>
  <c r="Y185" i="1" s="1"/>
  <c r="X185" i="1"/>
  <c r="H185" i="1"/>
  <c r="I185" i="1"/>
  <c r="U185" i="1"/>
  <c r="E186" i="1"/>
  <c r="Y186" i="1" s="1"/>
  <c r="H186" i="1"/>
  <c r="I186" i="1"/>
  <c r="U186" i="1"/>
  <c r="E187" i="1"/>
  <c r="Y187" i="1" s="1"/>
  <c r="H187" i="1"/>
  <c r="I187" i="1"/>
  <c r="U187" i="1"/>
  <c r="E188" i="1"/>
  <c r="Y188" i="1" s="1"/>
  <c r="H188" i="1"/>
  <c r="I188" i="1"/>
  <c r="U188" i="1"/>
  <c r="E189" i="1"/>
  <c r="Y189" i="1" s="1"/>
  <c r="H189" i="1"/>
  <c r="I189" i="1"/>
  <c r="U189" i="1"/>
  <c r="E190" i="1"/>
  <c r="Y190" i="1" s="1"/>
  <c r="H190" i="1"/>
  <c r="I190" i="1"/>
  <c r="U190" i="1"/>
  <c r="E191" i="1"/>
  <c r="Y191" i="1" s="1"/>
  <c r="H191" i="1"/>
  <c r="I191" i="1"/>
  <c r="U191" i="1"/>
  <c r="E192" i="1"/>
  <c r="Y192" i="1" s="1"/>
  <c r="H192" i="1"/>
  <c r="I192" i="1"/>
  <c r="U192" i="1"/>
  <c r="E193" i="1"/>
  <c r="Y193" i="1" s="1"/>
  <c r="H193" i="1"/>
  <c r="I193" i="1"/>
  <c r="U193" i="1"/>
  <c r="E194" i="1"/>
  <c r="Y194" i="1" s="1"/>
  <c r="H194" i="1"/>
  <c r="I194" i="1"/>
  <c r="U194" i="1"/>
  <c r="E195" i="1"/>
  <c r="Y195" i="1" s="1"/>
  <c r="H195" i="1"/>
  <c r="I195" i="1"/>
  <c r="U195" i="1"/>
  <c r="E196" i="1"/>
  <c r="Y196" i="1" s="1"/>
  <c r="H196" i="1"/>
  <c r="I196" i="1"/>
  <c r="U196" i="1"/>
  <c r="E197" i="1"/>
  <c r="Y197" i="1" s="1"/>
  <c r="H197" i="1"/>
  <c r="I197" i="1"/>
  <c r="U197" i="1"/>
  <c r="E198" i="1"/>
  <c r="Y198" i="1" s="1"/>
  <c r="H198" i="1"/>
  <c r="I198" i="1"/>
  <c r="U198" i="1"/>
  <c r="X198" i="1"/>
  <c r="E199" i="1"/>
  <c r="Y199" i="1" s="1"/>
  <c r="H199" i="1"/>
  <c r="I199" i="1"/>
  <c r="U199" i="1"/>
  <c r="E200" i="1"/>
  <c r="Y200" i="1" s="1"/>
  <c r="H200" i="1"/>
  <c r="I200" i="1"/>
  <c r="U200" i="1"/>
  <c r="X200" i="1"/>
  <c r="E201" i="1"/>
  <c r="Y201" i="1" s="1"/>
  <c r="H201" i="1"/>
  <c r="I201" i="1"/>
  <c r="U201" i="1"/>
  <c r="E202" i="1"/>
  <c r="Y202" i="1" s="1"/>
  <c r="H202" i="1"/>
  <c r="I202" i="1"/>
  <c r="U202" i="1"/>
  <c r="E203" i="1"/>
  <c r="Y203" i="1" s="1"/>
  <c r="H203" i="1"/>
  <c r="I203" i="1"/>
  <c r="U203" i="1"/>
  <c r="E204" i="1"/>
  <c r="Y204" i="1" s="1"/>
  <c r="H204" i="1"/>
  <c r="I204" i="1"/>
  <c r="U204" i="1"/>
  <c r="E205" i="1"/>
  <c r="Y205" i="1" s="1"/>
  <c r="H205" i="1"/>
  <c r="I205" i="1"/>
  <c r="U205" i="1"/>
  <c r="E206" i="1"/>
  <c r="Y206" i="1" s="1"/>
  <c r="H206" i="1"/>
  <c r="I206" i="1"/>
  <c r="U206" i="1"/>
  <c r="E207" i="1"/>
  <c r="Y207" i="1" s="1"/>
  <c r="H207" i="1"/>
  <c r="I207" i="1"/>
  <c r="U207" i="1"/>
  <c r="E208" i="1"/>
  <c r="Y208" i="1" s="1"/>
  <c r="H208" i="1"/>
  <c r="I208" i="1"/>
  <c r="U208" i="1"/>
  <c r="E209" i="1"/>
  <c r="Y209" i="1" s="1"/>
  <c r="H209" i="1"/>
  <c r="I209" i="1"/>
  <c r="U209" i="1"/>
  <c r="E210" i="1"/>
  <c r="Y210" i="1" s="1"/>
  <c r="H210" i="1"/>
  <c r="I210" i="1"/>
  <c r="U210" i="1"/>
  <c r="E211" i="1"/>
  <c r="Y211" i="1" s="1"/>
  <c r="H211" i="1"/>
  <c r="I211" i="1"/>
  <c r="U211" i="1"/>
  <c r="G178" i="1"/>
  <c r="G179" i="1"/>
  <c r="X179" i="1" s="1"/>
  <c r="G180" i="1"/>
  <c r="X180" i="1" s="1"/>
  <c r="G181" i="1"/>
  <c r="X181" i="1" s="1"/>
  <c r="G177" i="1"/>
  <c r="X177" i="1" s="1"/>
  <c r="G153" i="1"/>
  <c r="X153" i="1" s="1"/>
  <c r="G154" i="1"/>
  <c r="X154" i="1" s="1"/>
  <c r="G155" i="1"/>
  <c r="X155" i="1" s="1"/>
  <c r="G156" i="1"/>
  <c r="X156" i="1" s="1"/>
  <c r="G157" i="1"/>
  <c r="X157" i="1" s="1"/>
  <c r="G158" i="1"/>
  <c r="X158" i="1" s="1"/>
  <c r="G159" i="1"/>
  <c r="X159" i="1" s="1"/>
  <c r="G160" i="1"/>
  <c r="X160" i="1" s="1"/>
  <c r="G161" i="1"/>
  <c r="X161" i="1" s="1"/>
  <c r="G162" i="1"/>
  <c r="X162" i="1" s="1"/>
  <c r="G163" i="1"/>
  <c r="X163" i="1" s="1"/>
  <c r="G164" i="1"/>
  <c r="X164" i="1" s="1"/>
  <c r="G165" i="1"/>
  <c r="X165" i="1" s="1"/>
  <c r="G166" i="1"/>
  <c r="X166" i="1" s="1"/>
  <c r="G167" i="1"/>
  <c r="X167" i="1" s="1"/>
  <c r="G168" i="1"/>
  <c r="X168" i="1" s="1"/>
  <c r="G169" i="1"/>
  <c r="X169" i="1" s="1"/>
  <c r="G170" i="1"/>
  <c r="X170" i="1" s="1"/>
  <c r="G171" i="1"/>
  <c r="X171" i="1" s="1"/>
  <c r="G172" i="1"/>
  <c r="X172" i="1" s="1"/>
  <c r="G173" i="1"/>
  <c r="X173" i="1" s="1"/>
  <c r="G174" i="1"/>
  <c r="X174" i="1" s="1"/>
  <c r="G175" i="1"/>
  <c r="X175" i="1" s="1"/>
  <c r="G176" i="1"/>
  <c r="X176" i="1" s="1"/>
  <c r="G152" i="1"/>
  <c r="X152" i="1"/>
  <c r="X178" i="1"/>
  <c r="E152" i="1"/>
  <c r="Y152" i="1" s="1"/>
  <c r="E153" i="1"/>
  <c r="Y153" i="1" s="1"/>
  <c r="E154" i="1"/>
  <c r="Y154" i="1" s="1"/>
  <c r="E155" i="1"/>
  <c r="Y155" i="1" s="1"/>
  <c r="E156" i="1"/>
  <c r="Y156" i="1" s="1"/>
  <c r="E157" i="1"/>
  <c r="Y157" i="1" s="1"/>
  <c r="E158" i="1"/>
  <c r="Y158" i="1" s="1"/>
  <c r="E159" i="1"/>
  <c r="Y159" i="1" s="1"/>
  <c r="E160" i="1"/>
  <c r="Y160" i="1" s="1"/>
  <c r="E161" i="1"/>
  <c r="Y161" i="1" s="1"/>
  <c r="E162" i="1"/>
  <c r="Y162" i="1" s="1"/>
  <c r="E163" i="1"/>
  <c r="Y163" i="1" s="1"/>
  <c r="E164" i="1"/>
  <c r="Y164" i="1" s="1"/>
  <c r="E165" i="1"/>
  <c r="Y165" i="1" s="1"/>
  <c r="E166" i="1"/>
  <c r="Y166" i="1" s="1"/>
  <c r="E167" i="1"/>
  <c r="Y167" i="1" s="1"/>
  <c r="E168" i="1"/>
  <c r="Y168" i="1" s="1"/>
  <c r="E169" i="1"/>
  <c r="Y169" i="1" s="1"/>
  <c r="E170" i="1"/>
  <c r="Y170" i="1" s="1"/>
  <c r="E171" i="1"/>
  <c r="Y171" i="1" s="1"/>
  <c r="E172" i="1"/>
  <c r="Y172" i="1" s="1"/>
  <c r="E173" i="1"/>
  <c r="Y173" i="1" s="1"/>
  <c r="E174" i="1"/>
  <c r="Y174" i="1" s="1"/>
  <c r="E175" i="1"/>
  <c r="Y175" i="1" s="1"/>
  <c r="E176" i="1"/>
  <c r="Y176" i="1" s="1"/>
  <c r="E177" i="1"/>
  <c r="Y177" i="1" s="1"/>
  <c r="E178" i="1"/>
  <c r="Y178" i="1" s="1"/>
  <c r="E179" i="1"/>
  <c r="Y179" i="1" s="1"/>
  <c r="E180" i="1"/>
  <c r="Y180" i="1" s="1"/>
  <c r="E181" i="1"/>
  <c r="Y181" i="1" s="1"/>
  <c r="H176" i="1"/>
  <c r="I176" i="1"/>
  <c r="U176" i="1"/>
  <c r="H177" i="1"/>
  <c r="I177" i="1"/>
  <c r="U177" i="1"/>
  <c r="H178" i="1"/>
  <c r="I178" i="1"/>
  <c r="U178" i="1"/>
  <c r="H179" i="1"/>
  <c r="I179" i="1"/>
  <c r="U179" i="1"/>
  <c r="H180" i="1"/>
  <c r="I180" i="1"/>
  <c r="U180" i="1"/>
  <c r="H181" i="1"/>
  <c r="I181" i="1"/>
  <c r="U181" i="1"/>
  <c r="H152" i="1"/>
  <c r="I152" i="1"/>
  <c r="U152" i="1"/>
  <c r="H153" i="1"/>
  <c r="I153" i="1"/>
  <c r="U153" i="1"/>
  <c r="H154" i="1"/>
  <c r="I154" i="1"/>
  <c r="U154" i="1"/>
  <c r="H155" i="1"/>
  <c r="I155" i="1"/>
  <c r="U155" i="1"/>
  <c r="H156" i="1"/>
  <c r="I156" i="1"/>
  <c r="U156" i="1"/>
  <c r="H157" i="1"/>
  <c r="I157" i="1"/>
  <c r="U157" i="1"/>
  <c r="H158" i="1"/>
  <c r="I158" i="1"/>
  <c r="U158" i="1"/>
  <c r="H159" i="1"/>
  <c r="I159" i="1"/>
  <c r="U159" i="1"/>
  <c r="H160" i="1"/>
  <c r="I160" i="1"/>
  <c r="U160" i="1"/>
  <c r="H161" i="1"/>
  <c r="I161" i="1"/>
  <c r="U161" i="1"/>
  <c r="H162" i="1"/>
  <c r="I162" i="1"/>
  <c r="U162" i="1"/>
  <c r="H163" i="1"/>
  <c r="I163" i="1"/>
  <c r="U163" i="1"/>
  <c r="H164" i="1"/>
  <c r="I164" i="1"/>
  <c r="U164" i="1"/>
  <c r="H165" i="1"/>
  <c r="I165" i="1"/>
  <c r="U165" i="1"/>
  <c r="H166" i="1"/>
  <c r="I166" i="1"/>
  <c r="U166" i="1"/>
  <c r="H167" i="1"/>
  <c r="I167" i="1"/>
  <c r="U167" i="1"/>
  <c r="H168" i="1"/>
  <c r="I168" i="1"/>
  <c r="U168" i="1"/>
  <c r="H169" i="1"/>
  <c r="I169" i="1"/>
  <c r="U169" i="1"/>
  <c r="H170" i="1"/>
  <c r="I170" i="1"/>
  <c r="U170" i="1"/>
  <c r="H171" i="1"/>
  <c r="I171" i="1"/>
  <c r="U171" i="1"/>
  <c r="H172" i="1"/>
  <c r="I172" i="1"/>
  <c r="U172" i="1"/>
  <c r="H173" i="1"/>
  <c r="I173" i="1"/>
  <c r="U173" i="1"/>
  <c r="H174" i="1"/>
  <c r="I174" i="1"/>
  <c r="U174" i="1"/>
  <c r="H175" i="1"/>
  <c r="I175" i="1"/>
  <c r="U175" i="1"/>
  <c r="G141" i="1"/>
  <c r="X141" i="1" s="1"/>
  <c r="G142" i="1"/>
  <c r="X142" i="1" s="1"/>
  <c r="G143" i="1"/>
  <c r="X143" i="1" s="1"/>
  <c r="G144" i="1"/>
  <c r="X144" i="1" s="1"/>
  <c r="G145" i="1"/>
  <c r="X145" i="1" s="1"/>
  <c r="G146" i="1"/>
  <c r="X146" i="1" s="1"/>
  <c r="G147" i="1"/>
  <c r="X147" i="1" s="1"/>
  <c r="G148" i="1"/>
  <c r="X148" i="1" s="1"/>
  <c r="G149" i="1"/>
  <c r="X149" i="1" s="1"/>
  <c r="G150" i="1"/>
  <c r="X150" i="1" s="1"/>
  <c r="G151" i="1"/>
  <c r="X151" i="1" s="1"/>
  <c r="G140" i="1"/>
  <c r="X140" i="1" s="1"/>
  <c r="G138" i="1"/>
  <c r="X138" i="1" s="1"/>
  <c r="G139" i="1"/>
  <c r="X139" i="1" s="1"/>
  <c r="G137" i="1"/>
  <c r="X137" i="1" s="1"/>
  <c r="G123" i="1"/>
  <c r="X123" i="1" s="1"/>
  <c r="G124" i="1"/>
  <c r="X124" i="1" s="1"/>
  <c r="G125" i="1"/>
  <c r="X125" i="1" s="1"/>
  <c r="G126" i="1"/>
  <c r="X126" i="1" s="1"/>
  <c r="G127" i="1"/>
  <c r="X127" i="1" s="1"/>
  <c r="G128" i="1"/>
  <c r="X128" i="1" s="1"/>
  <c r="G129" i="1"/>
  <c r="X129" i="1" s="1"/>
  <c r="G130" i="1"/>
  <c r="X130" i="1" s="1"/>
  <c r="G131" i="1"/>
  <c r="X131" i="1" s="1"/>
  <c r="G132" i="1"/>
  <c r="X132" i="1" s="1"/>
  <c r="G133" i="1"/>
  <c r="X133" i="1" s="1"/>
  <c r="G134" i="1"/>
  <c r="X134" i="1" s="1"/>
  <c r="G135" i="1"/>
  <c r="X135" i="1" s="1"/>
  <c r="G136" i="1"/>
  <c r="X136" i="1" s="1"/>
  <c r="G122" i="1"/>
  <c r="X122" i="1" s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22" i="1"/>
  <c r="U151" i="1" l="1"/>
  <c r="E151" i="1"/>
  <c r="Y151" i="1" s="1"/>
  <c r="U150" i="1"/>
  <c r="E150" i="1"/>
  <c r="Y150" i="1" s="1"/>
  <c r="U149" i="1"/>
  <c r="E149" i="1"/>
  <c r="Y149" i="1" s="1"/>
  <c r="U148" i="1"/>
  <c r="E148" i="1"/>
  <c r="Y148" i="1" s="1"/>
  <c r="U147" i="1"/>
  <c r="E147" i="1"/>
  <c r="Y147" i="1" s="1"/>
  <c r="U146" i="1"/>
  <c r="E146" i="1"/>
  <c r="Y146" i="1" s="1"/>
  <c r="U145" i="1"/>
  <c r="E145" i="1"/>
  <c r="Y145" i="1" s="1"/>
  <c r="U144" i="1"/>
  <c r="E144" i="1"/>
  <c r="Y144" i="1" s="1"/>
  <c r="U143" i="1"/>
  <c r="E143" i="1"/>
  <c r="Y143" i="1" s="1"/>
  <c r="U142" i="1"/>
  <c r="E142" i="1"/>
  <c r="Y142" i="1" s="1"/>
  <c r="U141" i="1"/>
  <c r="E141" i="1"/>
  <c r="Y141" i="1" s="1"/>
  <c r="U140" i="1"/>
  <c r="E140" i="1"/>
  <c r="Y140" i="1" s="1"/>
  <c r="U139" i="1"/>
  <c r="E139" i="1"/>
  <c r="Y139" i="1" s="1"/>
  <c r="U138" i="1"/>
  <c r="E138" i="1"/>
  <c r="Y138" i="1" s="1"/>
  <c r="U137" i="1"/>
  <c r="E137" i="1"/>
  <c r="Y137" i="1" s="1"/>
  <c r="U136" i="1"/>
  <c r="E136" i="1"/>
  <c r="Y136" i="1" s="1"/>
  <c r="U135" i="1"/>
  <c r="E135" i="1"/>
  <c r="Y135" i="1" s="1"/>
  <c r="U134" i="1"/>
  <c r="E134" i="1"/>
  <c r="Y134" i="1" s="1"/>
  <c r="U133" i="1"/>
  <c r="E133" i="1"/>
  <c r="Y133" i="1" s="1"/>
  <c r="U132" i="1"/>
  <c r="E132" i="1"/>
  <c r="Y132" i="1" s="1"/>
  <c r="U131" i="1"/>
  <c r="E131" i="1"/>
  <c r="Y131" i="1" s="1"/>
  <c r="U130" i="1"/>
  <c r="E130" i="1"/>
  <c r="Y130" i="1" s="1"/>
  <c r="U129" i="1"/>
  <c r="E129" i="1"/>
  <c r="Y129" i="1" s="1"/>
  <c r="U128" i="1"/>
  <c r="E128" i="1"/>
  <c r="Y128" i="1" s="1"/>
  <c r="U127" i="1"/>
  <c r="E127" i="1"/>
  <c r="Y127" i="1" s="1"/>
  <c r="U126" i="1"/>
  <c r="E126" i="1"/>
  <c r="Y126" i="1" s="1"/>
  <c r="U125" i="1"/>
  <c r="E125" i="1"/>
  <c r="Y125" i="1" s="1"/>
  <c r="U124" i="1"/>
  <c r="E124" i="1"/>
  <c r="Y124" i="1" s="1"/>
  <c r="U123" i="1"/>
  <c r="E123" i="1"/>
  <c r="Y123" i="1" s="1"/>
  <c r="U122" i="1"/>
  <c r="E122" i="1"/>
  <c r="Y122" i="1" s="1"/>
  <c r="G108" i="1"/>
  <c r="X108" i="1" s="1"/>
  <c r="G109" i="1"/>
  <c r="X109" i="1" s="1"/>
  <c r="G110" i="1"/>
  <c r="X110" i="1" s="1"/>
  <c r="G111" i="1"/>
  <c r="X111" i="1" s="1"/>
  <c r="G112" i="1"/>
  <c r="X112" i="1" s="1"/>
  <c r="G113" i="1"/>
  <c r="X113" i="1" s="1"/>
  <c r="G114" i="1"/>
  <c r="X114" i="1" s="1"/>
  <c r="G115" i="1"/>
  <c r="X115" i="1" s="1"/>
  <c r="G116" i="1"/>
  <c r="X116" i="1" s="1"/>
  <c r="G117" i="1"/>
  <c r="X117" i="1" s="1"/>
  <c r="G118" i="1"/>
  <c r="X118" i="1" s="1"/>
  <c r="G119" i="1"/>
  <c r="X119" i="1" s="1"/>
  <c r="G120" i="1"/>
  <c r="X120" i="1" s="1"/>
  <c r="G121" i="1"/>
  <c r="X121" i="1" s="1"/>
  <c r="G107" i="1"/>
  <c r="X107" i="1" s="1"/>
  <c r="G93" i="1"/>
  <c r="X93" i="1" s="1"/>
  <c r="G94" i="1"/>
  <c r="X94" i="1" s="1"/>
  <c r="G95" i="1"/>
  <c r="X95" i="1" s="1"/>
  <c r="G96" i="1"/>
  <c r="X96" i="1" s="1"/>
  <c r="G97" i="1"/>
  <c r="X97" i="1" s="1"/>
  <c r="G98" i="1"/>
  <c r="X98" i="1" s="1"/>
  <c r="G99" i="1"/>
  <c r="X99" i="1" s="1"/>
  <c r="G100" i="1"/>
  <c r="X100" i="1" s="1"/>
  <c r="G101" i="1"/>
  <c r="X101" i="1" s="1"/>
  <c r="G102" i="1"/>
  <c r="X102" i="1" s="1"/>
  <c r="G103" i="1"/>
  <c r="X103" i="1" s="1"/>
  <c r="G104" i="1"/>
  <c r="X104" i="1" s="1"/>
  <c r="G105" i="1"/>
  <c r="X105" i="1" s="1"/>
  <c r="G106" i="1"/>
  <c r="X106" i="1" s="1"/>
  <c r="G92" i="1"/>
  <c r="X92" i="1" s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E107" i="1"/>
  <c r="Y107" i="1" s="1"/>
  <c r="E108" i="1"/>
  <c r="Y108" i="1" s="1"/>
  <c r="E109" i="1"/>
  <c r="Y109" i="1" s="1"/>
  <c r="E110" i="1"/>
  <c r="Y110" i="1" s="1"/>
  <c r="E111" i="1"/>
  <c r="Y111" i="1" s="1"/>
  <c r="E112" i="1"/>
  <c r="Y112" i="1" s="1"/>
  <c r="E113" i="1"/>
  <c r="Y113" i="1" s="1"/>
  <c r="E114" i="1"/>
  <c r="Y114" i="1" s="1"/>
  <c r="E115" i="1"/>
  <c r="Y115" i="1" s="1"/>
  <c r="E116" i="1"/>
  <c r="Y116" i="1" s="1"/>
  <c r="E117" i="1"/>
  <c r="Y117" i="1" s="1"/>
  <c r="E118" i="1"/>
  <c r="Y118" i="1" s="1"/>
  <c r="E119" i="1"/>
  <c r="Y119" i="1" s="1"/>
  <c r="E120" i="1"/>
  <c r="Y120" i="1" s="1"/>
  <c r="E121" i="1"/>
  <c r="Y121" i="1" s="1"/>
  <c r="U121" i="1"/>
  <c r="I121" i="1"/>
  <c r="U120" i="1"/>
  <c r="I120" i="1"/>
  <c r="U119" i="1"/>
  <c r="I119" i="1"/>
  <c r="U118" i="1"/>
  <c r="I118" i="1"/>
  <c r="U117" i="1"/>
  <c r="I117" i="1"/>
  <c r="U116" i="1"/>
  <c r="I116" i="1"/>
  <c r="U115" i="1"/>
  <c r="I115" i="1"/>
  <c r="U114" i="1"/>
  <c r="I114" i="1"/>
  <c r="U113" i="1"/>
  <c r="I113" i="1"/>
  <c r="U112" i="1"/>
  <c r="I112" i="1"/>
  <c r="U111" i="1"/>
  <c r="I111" i="1"/>
  <c r="U110" i="1"/>
  <c r="I110" i="1"/>
  <c r="U109" i="1"/>
  <c r="I109" i="1"/>
  <c r="U108" i="1"/>
  <c r="I108" i="1"/>
  <c r="U107" i="1"/>
  <c r="I107" i="1"/>
  <c r="U106" i="1"/>
  <c r="I106" i="1"/>
  <c r="E106" i="1"/>
  <c r="Y106" i="1" s="1"/>
  <c r="U105" i="1"/>
  <c r="I105" i="1"/>
  <c r="E105" i="1"/>
  <c r="Y105" i="1" s="1"/>
  <c r="U104" i="1"/>
  <c r="I104" i="1"/>
  <c r="E104" i="1"/>
  <c r="Y104" i="1" s="1"/>
  <c r="U103" i="1"/>
  <c r="I103" i="1"/>
  <c r="E103" i="1"/>
  <c r="Y103" i="1" s="1"/>
  <c r="U102" i="1"/>
  <c r="I102" i="1"/>
  <c r="E102" i="1"/>
  <c r="Y102" i="1" s="1"/>
  <c r="U101" i="1"/>
  <c r="I101" i="1"/>
  <c r="E101" i="1"/>
  <c r="Y101" i="1" s="1"/>
  <c r="U100" i="1"/>
  <c r="I100" i="1"/>
  <c r="E100" i="1"/>
  <c r="Y100" i="1" s="1"/>
  <c r="U99" i="1"/>
  <c r="I99" i="1"/>
  <c r="E99" i="1"/>
  <c r="Y99" i="1" s="1"/>
  <c r="U98" i="1"/>
  <c r="I98" i="1"/>
  <c r="E98" i="1"/>
  <c r="Y98" i="1" s="1"/>
  <c r="U97" i="1"/>
  <c r="I97" i="1"/>
  <c r="E97" i="1"/>
  <c r="Y97" i="1" s="1"/>
  <c r="U96" i="1"/>
  <c r="I96" i="1"/>
  <c r="E96" i="1"/>
  <c r="Y96" i="1" s="1"/>
  <c r="U95" i="1"/>
  <c r="I95" i="1"/>
  <c r="E95" i="1"/>
  <c r="Y95" i="1" s="1"/>
  <c r="U94" i="1"/>
  <c r="I94" i="1"/>
  <c r="E94" i="1"/>
  <c r="Y94" i="1" s="1"/>
  <c r="U93" i="1"/>
  <c r="I93" i="1"/>
  <c r="E93" i="1"/>
  <c r="Y93" i="1" s="1"/>
  <c r="U92" i="1"/>
  <c r="I92" i="1"/>
  <c r="E92" i="1"/>
  <c r="Y92" i="1" s="1"/>
  <c r="G63" i="1" l="1"/>
  <c r="X63" i="1" s="1"/>
  <c r="G64" i="1"/>
  <c r="X64" i="1" s="1"/>
  <c r="G65" i="1"/>
  <c r="X65" i="1" s="1"/>
  <c r="G66" i="1"/>
  <c r="X66" i="1" s="1"/>
  <c r="G67" i="1"/>
  <c r="X67" i="1" s="1"/>
  <c r="G68" i="1"/>
  <c r="X68" i="1" s="1"/>
  <c r="G69" i="1"/>
  <c r="X69" i="1" s="1"/>
  <c r="G70" i="1"/>
  <c r="X70" i="1" s="1"/>
  <c r="G71" i="1"/>
  <c r="X71" i="1" s="1"/>
  <c r="G72" i="1"/>
  <c r="X72" i="1" s="1"/>
  <c r="G73" i="1"/>
  <c r="X73" i="1" s="1"/>
  <c r="G74" i="1"/>
  <c r="X74" i="1" s="1"/>
  <c r="G75" i="1"/>
  <c r="X75" i="1" s="1"/>
  <c r="G76" i="1"/>
  <c r="X76" i="1" s="1"/>
  <c r="G77" i="1"/>
  <c r="X77" i="1" s="1"/>
  <c r="G78" i="1"/>
  <c r="X78" i="1" s="1"/>
  <c r="G79" i="1"/>
  <c r="X79" i="1" s="1"/>
  <c r="G80" i="1"/>
  <c r="X80" i="1" s="1"/>
  <c r="G81" i="1"/>
  <c r="X81" i="1" s="1"/>
  <c r="G82" i="1"/>
  <c r="X82" i="1" s="1"/>
  <c r="G83" i="1"/>
  <c r="X83" i="1" s="1"/>
  <c r="G84" i="1"/>
  <c r="X84" i="1" s="1"/>
  <c r="G85" i="1"/>
  <c r="X85" i="1" s="1"/>
  <c r="G86" i="1"/>
  <c r="X86" i="1" s="1"/>
  <c r="G87" i="1"/>
  <c r="X87" i="1" s="1"/>
  <c r="G88" i="1"/>
  <c r="X88" i="1" s="1"/>
  <c r="G89" i="1"/>
  <c r="X89" i="1" s="1"/>
  <c r="G90" i="1"/>
  <c r="X90" i="1" s="1"/>
  <c r="G91" i="1"/>
  <c r="X91" i="1" s="1"/>
  <c r="G62" i="1"/>
  <c r="X62" i="1" s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2" i="1"/>
  <c r="G3" i="1"/>
  <c r="X3" i="1" s="1"/>
  <c r="G4" i="1"/>
  <c r="X4" i="1" s="1"/>
  <c r="G5" i="1"/>
  <c r="X5" i="1" s="1"/>
  <c r="G6" i="1"/>
  <c r="X6" i="1" s="1"/>
  <c r="G7" i="1"/>
  <c r="X7" i="1" s="1"/>
  <c r="G8" i="1"/>
  <c r="X8" i="1" s="1"/>
  <c r="G9" i="1"/>
  <c r="X9" i="1" s="1"/>
  <c r="G10" i="1"/>
  <c r="X10" i="1" s="1"/>
  <c r="G11" i="1"/>
  <c r="X11" i="1" s="1"/>
  <c r="G12" i="1"/>
  <c r="X12" i="1" s="1"/>
  <c r="G13" i="1"/>
  <c r="X13" i="1" s="1"/>
  <c r="G14" i="1"/>
  <c r="X14" i="1" s="1"/>
  <c r="G15" i="1"/>
  <c r="X15" i="1" s="1"/>
  <c r="G16" i="1"/>
  <c r="X16" i="1" s="1"/>
  <c r="G17" i="1"/>
  <c r="X17" i="1" s="1"/>
  <c r="G18" i="1"/>
  <c r="X18" i="1" s="1"/>
  <c r="G19" i="1"/>
  <c r="X19" i="1" s="1"/>
  <c r="G20" i="1"/>
  <c r="X20" i="1" s="1"/>
  <c r="G21" i="1"/>
  <c r="X21" i="1" s="1"/>
  <c r="G22" i="1"/>
  <c r="X22" i="1" s="1"/>
  <c r="G23" i="1"/>
  <c r="X23" i="1" s="1"/>
  <c r="G24" i="1"/>
  <c r="X24" i="1" s="1"/>
  <c r="G25" i="1"/>
  <c r="X25" i="1" s="1"/>
  <c r="G26" i="1"/>
  <c r="X26" i="1" s="1"/>
  <c r="G27" i="1"/>
  <c r="X27" i="1" s="1"/>
  <c r="G28" i="1"/>
  <c r="X28" i="1" s="1"/>
  <c r="G29" i="1"/>
  <c r="X29" i="1" s="1"/>
  <c r="G30" i="1"/>
  <c r="X30" i="1" s="1"/>
  <c r="G31" i="1"/>
  <c r="X31" i="1" s="1"/>
  <c r="G32" i="1"/>
  <c r="X32" i="1" s="1"/>
  <c r="G33" i="1"/>
  <c r="X33" i="1" s="1"/>
  <c r="G34" i="1"/>
  <c r="X34" i="1" s="1"/>
  <c r="G35" i="1"/>
  <c r="X35" i="1" s="1"/>
  <c r="G36" i="1"/>
  <c r="X36" i="1" s="1"/>
  <c r="G37" i="1"/>
  <c r="X37" i="1" s="1"/>
  <c r="G38" i="1"/>
  <c r="X38" i="1" s="1"/>
  <c r="G39" i="1"/>
  <c r="X39" i="1" s="1"/>
  <c r="G40" i="1"/>
  <c r="X40" i="1" s="1"/>
  <c r="G41" i="1"/>
  <c r="X41" i="1" s="1"/>
  <c r="G42" i="1"/>
  <c r="X42" i="1" s="1"/>
  <c r="G43" i="1"/>
  <c r="X43" i="1" s="1"/>
  <c r="G44" i="1"/>
  <c r="X44" i="1" s="1"/>
  <c r="G45" i="1"/>
  <c r="X45" i="1" s="1"/>
  <c r="G46" i="1"/>
  <c r="X46" i="1" s="1"/>
  <c r="G47" i="1"/>
  <c r="X47" i="1" s="1"/>
  <c r="G48" i="1"/>
  <c r="X48" i="1" s="1"/>
  <c r="G49" i="1"/>
  <c r="X49" i="1" s="1"/>
  <c r="G50" i="1"/>
  <c r="X50" i="1" s="1"/>
  <c r="G51" i="1"/>
  <c r="X51" i="1" s="1"/>
  <c r="G52" i="1"/>
  <c r="X52" i="1" s="1"/>
  <c r="G53" i="1"/>
  <c r="X53" i="1" s="1"/>
  <c r="G54" i="1"/>
  <c r="X54" i="1" s="1"/>
  <c r="G55" i="1"/>
  <c r="X55" i="1" s="1"/>
  <c r="G56" i="1"/>
  <c r="X56" i="1" s="1"/>
  <c r="G57" i="1"/>
  <c r="X57" i="1" s="1"/>
  <c r="G58" i="1"/>
  <c r="X58" i="1" s="1"/>
  <c r="G59" i="1"/>
  <c r="X59" i="1" s="1"/>
  <c r="G60" i="1"/>
  <c r="X60" i="1" s="1"/>
  <c r="G61" i="1"/>
  <c r="X61" i="1" s="1"/>
  <c r="G2" i="1"/>
  <c r="X2" i="1" s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77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62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47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32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2" i="1"/>
  <c r="E3" i="1"/>
  <c r="Y3" i="1" s="1"/>
  <c r="E4" i="1"/>
  <c r="Y4" i="1" s="1"/>
  <c r="E5" i="1"/>
  <c r="Y5" i="1" s="1"/>
  <c r="E6" i="1"/>
  <c r="Y6" i="1" s="1"/>
  <c r="E7" i="1"/>
  <c r="Y7" i="1" s="1"/>
  <c r="E8" i="1"/>
  <c r="Y8" i="1" s="1"/>
  <c r="E9" i="1"/>
  <c r="Y9" i="1" s="1"/>
  <c r="E10" i="1"/>
  <c r="Y10" i="1" s="1"/>
  <c r="E11" i="1"/>
  <c r="Y11" i="1" s="1"/>
  <c r="E12" i="1"/>
  <c r="Y12" i="1" s="1"/>
  <c r="E13" i="1"/>
  <c r="Y13" i="1" s="1"/>
  <c r="E14" i="1"/>
  <c r="Y14" i="1" s="1"/>
  <c r="E15" i="1"/>
  <c r="Y15" i="1" s="1"/>
  <c r="E16" i="1"/>
  <c r="Y16" i="1" s="1"/>
  <c r="E17" i="1"/>
  <c r="Y17" i="1" s="1"/>
  <c r="E18" i="1"/>
  <c r="Y18" i="1" s="1"/>
  <c r="E19" i="1"/>
  <c r="Y19" i="1" s="1"/>
  <c r="E20" i="1"/>
  <c r="Y20" i="1" s="1"/>
  <c r="E21" i="1"/>
  <c r="Y21" i="1" s="1"/>
  <c r="E22" i="1"/>
  <c r="Y22" i="1" s="1"/>
  <c r="E23" i="1"/>
  <c r="Y23" i="1" s="1"/>
  <c r="E24" i="1"/>
  <c r="Y24" i="1" s="1"/>
  <c r="E25" i="1"/>
  <c r="Y25" i="1" s="1"/>
  <c r="E26" i="1"/>
  <c r="Y26" i="1" s="1"/>
  <c r="E27" i="1"/>
  <c r="Y27" i="1" s="1"/>
  <c r="E28" i="1"/>
  <c r="Y28" i="1" s="1"/>
  <c r="E29" i="1"/>
  <c r="Y29" i="1" s="1"/>
  <c r="E30" i="1"/>
  <c r="Y30" i="1" s="1"/>
  <c r="E31" i="1"/>
  <c r="Y31" i="1" s="1"/>
  <c r="E32" i="1"/>
  <c r="Y32" i="1" s="1"/>
  <c r="E33" i="1"/>
  <c r="Y33" i="1" s="1"/>
  <c r="E34" i="1"/>
  <c r="Y34" i="1" s="1"/>
  <c r="E35" i="1"/>
  <c r="Y35" i="1" s="1"/>
  <c r="E36" i="1"/>
  <c r="Y36" i="1" s="1"/>
  <c r="E37" i="1"/>
  <c r="Y37" i="1" s="1"/>
  <c r="E38" i="1"/>
  <c r="Y38" i="1" s="1"/>
  <c r="E39" i="1"/>
  <c r="Y39" i="1" s="1"/>
  <c r="E40" i="1"/>
  <c r="Y40" i="1" s="1"/>
  <c r="E41" i="1"/>
  <c r="Y41" i="1" s="1"/>
  <c r="E42" i="1"/>
  <c r="Y42" i="1" s="1"/>
  <c r="E43" i="1"/>
  <c r="Y43" i="1" s="1"/>
  <c r="E44" i="1"/>
  <c r="Y44" i="1" s="1"/>
  <c r="E45" i="1"/>
  <c r="Y45" i="1" s="1"/>
  <c r="E46" i="1"/>
  <c r="Y46" i="1" s="1"/>
  <c r="E47" i="1"/>
  <c r="Y47" i="1" s="1"/>
  <c r="E48" i="1"/>
  <c r="Y48" i="1" s="1"/>
  <c r="E49" i="1"/>
  <c r="Y49" i="1" s="1"/>
  <c r="E50" i="1"/>
  <c r="Y50" i="1" s="1"/>
  <c r="E51" i="1"/>
  <c r="Y51" i="1" s="1"/>
  <c r="E52" i="1"/>
  <c r="Y52" i="1" s="1"/>
  <c r="E53" i="1"/>
  <c r="Y53" i="1" s="1"/>
  <c r="E54" i="1"/>
  <c r="Y54" i="1" s="1"/>
  <c r="E55" i="1"/>
  <c r="Y55" i="1" s="1"/>
  <c r="E56" i="1"/>
  <c r="Y56" i="1" s="1"/>
  <c r="E57" i="1"/>
  <c r="Y57" i="1" s="1"/>
  <c r="E58" i="1"/>
  <c r="Y58" i="1" s="1"/>
  <c r="E59" i="1"/>
  <c r="Y59" i="1" s="1"/>
  <c r="E60" i="1"/>
  <c r="Y60" i="1" s="1"/>
  <c r="E61" i="1"/>
  <c r="Y61" i="1" s="1"/>
  <c r="E62" i="1"/>
  <c r="Y62" i="1" s="1"/>
  <c r="E63" i="1"/>
  <c r="Y63" i="1" s="1"/>
  <c r="E64" i="1"/>
  <c r="Y64" i="1" s="1"/>
  <c r="E65" i="1"/>
  <c r="Y65" i="1" s="1"/>
  <c r="E66" i="1"/>
  <c r="Y66" i="1" s="1"/>
  <c r="E67" i="1"/>
  <c r="Y67" i="1" s="1"/>
  <c r="E68" i="1"/>
  <c r="Y68" i="1" s="1"/>
  <c r="E69" i="1"/>
  <c r="Y69" i="1" s="1"/>
  <c r="E70" i="1"/>
  <c r="Y70" i="1" s="1"/>
  <c r="E71" i="1"/>
  <c r="Y71" i="1" s="1"/>
  <c r="E72" i="1"/>
  <c r="Y72" i="1" s="1"/>
  <c r="E73" i="1"/>
  <c r="Y73" i="1" s="1"/>
  <c r="E74" i="1"/>
  <c r="Y74" i="1" s="1"/>
  <c r="E75" i="1"/>
  <c r="Y75" i="1" s="1"/>
  <c r="E76" i="1"/>
  <c r="Y76" i="1" s="1"/>
  <c r="E77" i="1"/>
  <c r="Y77" i="1" s="1"/>
  <c r="E78" i="1"/>
  <c r="Y78" i="1" s="1"/>
  <c r="E79" i="1"/>
  <c r="Y79" i="1" s="1"/>
  <c r="E80" i="1"/>
  <c r="Y80" i="1" s="1"/>
  <c r="E81" i="1"/>
  <c r="Y81" i="1" s="1"/>
  <c r="E82" i="1"/>
  <c r="Y82" i="1" s="1"/>
  <c r="E83" i="1"/>
  <c r="Y83" i="1" s="1"/>
  <c r="E84" i="1"/>
  <c r="Y84" i="1" s="1"/>
  <c r="E85" i="1"/>
  <c r="Y85" i="1" s="1"/>
  <c r="E86" i="1"/>
  <c r="Y86" i="1" s="1"/>
  <c r="E87" i="1"/>
  <c r="Y87" i="1" s="1"/>
  <c r="E88" i="1"/>
  <c r="Y88" i="1" s="1"/>
  <c r="E89" i="1"/>
  <c r="Y89" i="1" s="1"/>
  <c r="E90" i="1"/>
  <c r="Y90" i="1" s="1"/>
  <c r="E91" i="1"/>
  <c r="Y91" i="1" s="1"/>
  <c r="E2" i="1"/>
  <c r="Y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" i="1"/>
  <c r="H19" i="2"/>
  <c r="G19" i="2"/>
  <c r="E19" i="2"/>
  <c r="H18" i="2"/>
  <c r="G18" i="2"/>
  <c r="E18" i="2"/>
  <c r="H17" i="2"/>
  <c r="G17" i="2"/>
  <c r="E17" i="2"/>
  <c r="H16" i="2"/>
  <c r="G16" i="2"/>
  <c r="E16" i="2"/>
  <c r="H15" i="2"/>
  <c r="G15" i="2"/>
  <c r="E15" i="2"/>
  <c r="H14" i="2"/>
  <c r="G14" i="2"/>
  <c r="E14" i="2"/>
  <c r="H13" i="2"/>
  <c r="G13" i="2"/>
  <c r="E13" i="2"/>
  <c r="H12" i="2"/>
  <c r="G12" i="2"/>
  <c r="E12" i="2"/>
  <c r="H11" i="2"/>
  <c r="G11" i="2"/>
  <c r="E11" i="2"/>
  <c r="H10" i="2"/>
  <c r="G10" i="2"/>
  <c r="E10" i="2"/>
  <c r="H9" i="2"/>
  <c r="G9" i="2"/>
  <c r="E9" i="2"/>
  <c r="H8" i="2"/>
  <c r="G8" i="2"/>
  <c r="E8" i="2"/>
  <c r="H7" i="2"/>
  <c r="G7" i="2"/>
  <c r="E7" i="2"/>
  <c r="H6" i="2"/>
  <c r="G6" i="2"/>
  <c r="E6" i="2"/>
  <c r="H5" i="2"/>
  <c r="G5" i="2"/>
  <c r="E5" i="2"/>
  <c r="H4" i="2"/>
  <c r="G4" i="2"/>
  <c r="E4" i="2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H3" i="2"/>
  <c r="G3" i="2"/>
  <c r="E3" i="2"/>
  <c r="H2" i="2"/>
  <c r="G2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2645FACD-F5FD-4BD1-8C24-A1D52492861F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CD38B9C4-7BFD-451A-8EC7-0F0542B6C12B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sharedStrings.xml><?xml version="1.0" encoding="utf-8"?>
<sst xmlns="http://schemas.openxmlformats.org/spreadsheetml/2006/main" count="4882" uniqueCount="140">
  <si>
    <t>Id</t>
    <phoneticPr fontId="1" type="noConversion"/>
  </si>
  <si>
    <t>Name</t>
    <phoneticPr fontId="1" type="noConversion"/>
  </si>
  <si>
    <t>AttackPower</t>
    <phoneticPr fontId="1" type="noConversion"/>
  </si>
  <si>
    <t>MoveSpeed</t>
    <phoneticPr fontId="1" type="noConversion"/>
  </si>
  <si>
    <t>Hp</t>
  </si>
  <si>
    <t>Exp</t>
  </si>
  <si>
    <t>Gold</t>
  </si>
  <si>
    <t>Gold_fac</t>
  </si>
  <si>
    <t>BodyType</t>
    <phoneticPr fontId="1" type="noConversion"/>
  </si>
  <si>
    <t>MaterialType</t>
    <phoneticPr fontId="1" type="noConversion"/>
  </si>
  <si>
    <t>CollectionAbilType</t>
    <phoneticPr fontId="1" type="noConversion"/>
  </si>
  <si>
    <t>CollectionMaxLevel</t>
    <phoneticPr fontId="1" type="noConversion"/>
  </si>
  <si>
    <t>CollectionNeedAmount</t>
    <phoneticPr fontId="1" type="noConversion"/>
  </si>
  <si>
    <t>StonePrice</t>
    <phoneticPr fontId="1" type="noConversion"/>
  </si>
  <si>
    <t>CollectionAbilValue</t>
    <phoneticPr fontId="1" type="noConversion"/>
  </si>
  <si>
    <t>UseCollection</t>
    <phoneticPr fontId="1" type="noConversion"/>
  </si>
  <si>
    <t>KnockBackPower</t>
    <phoneticPr fontId="1" type="noConversion"/>
  </si>
  <si>
    <t>UseOneDamage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</si>
  <si>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</si>
  <si>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</si>
  <si>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</si>
  <si>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</si>
  <si>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</si>
  <si>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</si>
  <si>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</si>
  <si>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</si>
  <si>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</si>
  <si>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</si>
  <si>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</si>
  <si>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</si>
  <si>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</si>
  <si>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</si>
  <si>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</si>
  <si>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</si>
  <si>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</si>
  <si>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</si>
  <si>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</si>
  <si>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</si>
  <si>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</si>
  <si>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</si>
  <si>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</si>
  <si>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</si>
  <si>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</si>
  <si>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</si>
  <si>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</si>
  <si>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</si>
  <si>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</si>
  <si>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</si>
  <si>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</si>
  <si>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</si>
  <si>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</si>
  <si>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</si>
  <si>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</si>
  <si>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</si>
  <si>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PrefabName</t>
    <phoneticPr fontId="1" type="noConversion"/>
  </si>
  <si>
    <t>Color</t>
    <phoneticPr fontId="1" type="noConversion"/>
  </si>
  <si>
    <t>#FFFFFF</t>
    <phoneticPr fontId="1" type="noConversion"/>
  </si>
  <si>
    <t>enemy0</t>
    <phoneticPr fontId="1" type="noConversion"/>
  </si>
  <si>
    <t>collectionKey</t>
    <phoneticPr fontId="1" type="noConversion"/>
  </si>
  <si>
    <t>enemy0</t>
  </si>
  <si>
    <t>bossHpRatio</t>
    <phoneticPr fontId="1" type="noConversion"/>
  </si>
  <si>
    <t>bossAttackRatio</t>
    <phoneticPr fontId="1" type="noConversion"/>
  </si>
  <si>
    <t>defense</t>
    <phoneticPr fontId="1" type="noConversion"/>
  </si>
  <si>
    <t>EnemyGrade</t>
    <phoneticPr fontId="1" type="noConversion"/>
  </si>
  <si>
    <t>7-1</t>
    <phoneticPr fontId="1" type="noConversion"/>
  </si>
  <si>
    <t>7-2</t>
    <phoneticPr fontId="1" type="noConversion"/>
  </si>
  <si>
    <t>7-3</t>
    <phoneticPr fontId="1" type="noConversion"/>
  </si>
  <si>
    <t>8-1</t>
    <phoneticPr fontId="1" type="noConversion"/>
  </si>
  <si>
    <t>8-2</t>
    <phoneticPr fontId="1" type="noConversion"/>
  </si>
  <si>
    <t>8-3</t>
    <phoneticPr fontId="1" type="noConversion"/>
  </si>
  <si>
    <t>9-1</t>
    <phoneticPr fontId="1" type="noConversion"/>
  </si>
  <si>
    <t>9-2</t>
    <phoneticPr fontId="1" type="noConversion"/>
  </si>
  <si>
    <t>9-3</t>
    <phoneticPr fontId="1" type="noConversion"/>
  </si>
  <si>
    <t>10-1</t>
    <phoneticPr fontId="1" type="noConversion"/>
  </si>
  <si>
    <t>10-2</t>
    <phoneticPr fontId="1" type="noConversion"/>
  </si>
  <si>
    <t>10-3</t>
    <phoneticPr fontId="1" type="noConversion"/>
  </si>
  <si>
    <t>bosshp</t>
    <phoneticPr fontId="1" type="noConversion"/>
  </si>
  <si>
    <t>bossattackpower</t>
    <phoneticPr fontId="1" type="noConversion"/>
  </si>
  <si>
    <t>11-2</t>
    <phoneticPr fontId="1" type="noConversion"/>
  </si>
  <si>
    <t>11-3</t>
    <phoneticPr fontId="1" type="noConversion"/>
  </si>
  <si>
    <t>11-1</t>
    <phoneticPr fontId="1" type="noConversion"/>
  </si>
  <si>
    <t>12-1</t>
    <phoneticPr fontId="1" type="noConversion"/>
  </si>
  <si>
    <t>12-2</t>
    <phoneticPr fontId="1" type="noConversion"/>
  </si>
  <si>
    <t>12-3</t>
    <phoneticPr fontId="1" type="noConversion"/>
  </si>
  <si>
    <t>13-1</t>
    <phoneticPr fontId="1" type="noConversion"/>
  </si>
  <si>
    <t>13-2</t>
    <phoneticPr fontId="1" type="noConversion"/>
  </si>
  <si>
    <t>13-3</t>
    <phoneticPr fontId="1" type="noConversion"/>
  </si>
  <si>
    <t>14-1</t>
    <phoneticPr fontId="1" type="noConversion"/>
  </si>
  <si>
    <t>14-2</t>
    <phoneticPr fontId="1" type="noConversion"/>
  </si>
  <si>
    <t>14-3</t>
    <phoneticPr fontId="1" type="noConversion"/>
  </si>
  <si>
    <t>15-1</t>
  </si>
  <si>
    <t>15-1</t>
    <phoneticPr fontId="1" type="noConversion"/>
  </si>
  <si>
    <t>15-2</t>
  </si>
  <si>
    <t>15-2</t>
    <phoneticPr fontId="1" type="noConversion"/>
  </si>
  <si>
    <t>15-3</t>
  </si>
  <si>
    <t>15-3</t>
    <phoneticPr fontId="1" type="noConversion"/>
  </si>
  <si>
    <t>16-1</t>
  </si>
  <si>
    <t>16-1</t>
    <phoneticPr fontId="1" type="noConversion"/>
  </si>
  <si>
    <t>16-2</t>
  </si>
  <si>
    <t>16-2</t>
    <phoneticPr fontId="1" type="noConversion"/>
  </si>
  <si>
    <t>16-3</t>
  </si>
  <si>
    <t>16-3</t>
    <phoneticPr fontId="1" type="noConversion"/>
  </si>
  <si>
    <t>17-1</t>
  </si>
  <si>
    <t>17-1</t>
    <phoneticPr fontId="1" type="noConversion"/>
  </si>
  <si>
    <t>18-1</t>
  </si>
  <si>
    <t>18-1</t>
    <phoneticPr fontId="1" type="noConversion"/>
  </si>
  <si>
    <t>19-1</t>
  </si>
  <si>
    <t>19-1</t>
    <phoneticPr fontId="1" type="noConversion"/>
  </si>
  <si>
    <t>20-1</t>
  </si>
  <si>
    <t>20-1</t>
    <phoneticPr fontId="1" type="noConversion"/>
  </si>
  <si>
    <t>21-1</t>
  </si>
  <si>
    <t>21-1</t>
    <phoneticPr fontId="1" type="noConversion"/>
  </si>
  <si>
    <t>22-1</t>
  </si>
  <si>
    <t>22-1</t>
    <phoneticPr fontId="1" type="noConversion"/>
  </si>
  <si>
    <t>23-1</t>
  </si>
  <si>
    <t>23-1</t>
    <phoneticPr fontId="1" type="noConversion"/>
  </si>
  <si>
    <t>24-1</t>
  </si>
  <si>
    <t>24-1</t>
    <phoneticPr fontId="1" type="noConversion"/>
  </si>
  <si>
    <t>25-1</t>
  </si>
  <si>
    <t>25-1</t>
    <phoneticPr fontId="1" type="noConversion"/>
  </si>
  <si>
    <t>26-1</t>
  </si>
  <si>
    <t>26-1</t>
    <phoneticPr fontId="1" type="noConversion"/>
  </si>
  <si>
    <t>27-1</t>
  </si>
  <si>
    <t>27-1</t>
    <phoneticPr fontId="1" type="noConversion"/>
  </si>
  <si>
    <t>28-1</t>
  </si>
  <si>
    <t>28-1</t>
    <phoneticPr fontId="1" type="noConversion"/>
  </si>
  <si>
    <t>29-1</t>
  </si>
  <si>
    <t>29-1</t>
    <phoneticPr fontId="1" type="noConversion"/>
  </si>
  <si>
    <t>30-1</t>
  </si>
  <si>
    <t>30-1</t>
    <phoneticPr fontId="1" type="noConversion"/>
  </si>
  <si>
    <t>31-1</t>
  </si>
  <si>
    <t>31-1</t>
    <phoneticPr fontId="1" type="noConversion"/>
  </si>
  <si>
    <t>32-1</t>
  </si>
  <si>
    <t>32-1</t>
    <phoneticPr fontId="1" type="noConversion"/>
  </si>
  <si>
    <t>33-1</t>
  </si>
  <si>
    <t>33-1</t>
    <phoneticPr fontId="1" type="noConversion"/>
  </si>
  <si>
    <t>34-1</t>
  </si>
  <si>
    <t>34-1</t>
    <phoneticPr fontId="1" type="noConversion"/>
  </si>
  <si>
    <t>35-1</t>
  </si>
  <si>
    <t>35-1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</si>
</sst>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D0D0C"/>
      <name val="Arial"/>
      <family val="1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6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2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 readingOrder="1"/>
    </xf>
    <xf numFmtId="49" fontId="0" fillId="0" borderId="0" xfId="0" applyNumberFormat="1">
      <alignment vertical="center"/>
    </xf>
    <xf numFmtId="1" fontId="2" fillId="2" borderId="1" xfId="0" applyNumberFormat="1" applyFont="1" applyFill="1" applyBorder="1" applyAlignment="1">
      <alignment vertical="center" wrapText="1" readingOrder="1"/>
    </xf>
    <xf numFmtId="1" fontId="0" fillId="0" borderId="0" xfId="0" applyNumberFormat="1">
      <alignment vertical="center"/>
    </xf>
    <xf numFmtId="0" fontId="7" fillId="3" borderId="0" xfId="1">
      <alignment vertical="center"/>
    </xf>
    <xf numFmtId="49" fontId="7" fillId="3" borderId="0" xfId="1" applyNumberFormat="1">
      <alignment vertical="center"/>
    </xf>
    <xf numFmtId="0" fontId="7" fillId="4" borderId="2" xfId="2" applyFont="1">
      <alignment vertical="center"/>
    </xf>
    <xf numFmtId="49" fontId="7" fillId="4" borderId="2" xfId="2" applyNumberFormat="1" applyFont="1">
      <alignment vertical="center"/>
    </xf>
    <xf numFmtId="0" fontId="0" fillId="4" borderId="2" xfId="2" applyFont="1">
      <alignment vertical="center"/>
    </xf>
    <xf numFmtId="0" fontId="7" fillId="3" borderId="2" xfId="1" applyBorder="1">
      <alignment vertical="center"/>
    </xf>
    <xf numFmtId="49" fontId="7" fillId="3" borderId="2" xfId="1" applyNumberFormat="1" applyBorder="1">
      <alignment vertical="center"/>
    </xf>
    <xf numFmtId="0" fontId="9" fillId="5" borderId="0" xfId="3">
      <alignment vertical="center"/>
    </xf>
    <xf numFmtId="1" fontId="9" fillId="5" borderId="0" xfId="3" applyNumberFormat="1">
      <alignment vertical="center"/>
    </xf>
    <xf numFmtId="0" fontId="9" fillId="5" borderId="2" xfId="3" applyBorder="1">
      <alignment vertical="center"/>
    </xf>
    <xf numFmtId="0" fontId="10" fillId="6" borderId="0" xfId="4">
      <alignment vertical="center"/>
    </xf>
    <xf numFmtId="0" fontId="10" fillId="6" borderId="2" xfId="4" applyBorder="1">
      <alignment vertical="center"/>
    </xf>
    <xf numFmtId="49" fontId="10" fillId="6" borderId="2" xfId="4" applyNumberFormat="1" applyBorder="1">
      <alignment vertical="center"/>
    </xf>
    <xf numFmtId="0" fontId="10" fillId="6" borderId="3" xfId="4" applyBorder="1">
      <alignment vertical="center"/>
    </xf>
    <xf numFmtId="0" fontId="10" fillId="6" borderId="0" xfId="4" applyBorder="1">
      <alignment vertical="center"/>
    </xf>
    <xf numFmtId="0" fontId="7" fillId="3" borderId="0" xfId="1" applyBorder="1">
      <alignment vertical="center"/>
    </xf>
    <xf numFmtId="0" fontId="11" fillId="7" borderId="0" xfId="5">
      <alignment vertical="center"/>
    </xf>
    <xf numFmtId="0" fontId="7" fillId="3" borderId="3" xfId="1" applyBorder="1">
      <alignment vertical="center"/>
    </xf>
    <xf numFmtId="0" fontId="9" fillId="5" borderId="0" xfId="3" applyBorder="1">
      <alignment vertical="center"/>
    </xf>
    <xf numFmtId="49" fontId="9" fillId="5" borderId="2" xfId="3" applyNumberFormat="1" applyBorder="1">
      <alignment vertical="center"/>
    </xf>
  </cellXfs>
  <cellStyles count="6">
    <cellStyle name="강조색2" xfId="5" builtinId="33"/>
    <cellStyle name="나쁨" xfId="3" builtinId="27"/>
    <cellStyle name="메모" xfId="2" builtinId="10"/>
    <cellStyle name="보통" xfId="1" builtinId="28"/>
    <cellStyle name="좋음" xfId="4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Y1602"/>
  <sheetViews>
    <sheetView tabSelected="1" topLeftCell="H1" zoomScaleNormal="100" workbookViewId="0">
      <pane ySplit="1" topLeftCell="A1446" activePane="bottomLeft" state="frozen"/>
      <selection pane="bottomLeft" activeCell="S1459" sqref="S1459"/>
    </sheetView>
  </sheetViews>
  <sheetFormatPr defaultRowHeight="16.5" x14ac:dyDescent="0.3"/>
  <cols>
    <col min="1" max="1" width="9.25" bestFit="1" customWidth="1"/>
    <col min="2" max="2" width="13.875" customWidth="1"/>
    <col min="3" max="3" width="13.25" customWidth="1"/>
    <col min="4" max="4" width="11.125" customWidth="1"/>
    <col min="5" max="5" width="12.375" style="12" bestFit="1" customWidth="1"/>
    <col min="6" max="6" width="13.25" customWidth="1"/>
    <col min="7" max="7" width="50.125" customWidth="1"/>
    <col min="8" max="8" width="35.5" customWidth="1"/>
    <col min="9" max="9" width="43.25" customWidth="1"/>
    <col min="10" max="10" width="9.25" bestFit="1" customWidth="1"/>
    <col min="11" max="11" width="9" customWidth="1"/>
    <col min="12" max="12" width="8.5" customWidth="1"/>
    <col min="13" max="13" width="21.625" customWidth="1"/>
    <col min="14" max="14" width="11.75" customWidth="1"/>
    <col min="15" max="15" width="13.125" customWidth="1"/>
    <col min="16" max="16" width="9.25" bestFit="1" customWidth="1"/>
    <col min="17" max="17" width="11" customWidth="1"/>
    <col min="18" max="18" width="12.25" customWidth="1"/>
    <col min="19" max="19" width="16.5" customWidth="1"/>
    <col min="20" max="20" width="14.625" customWidth="1"/>
    <col min="21" max="21" width="9.125" bestFit="1" customWidth="1"/>
    <col min="22" max="22" width="12.875" customWidth="1"/>
    <col min="23" max="23" width="9.125" bestFit="1" customWidth="1"/>
    <col min="24" max="25" width="14.25" bestFit="1" customWidth="1"/>
  </cols>
  <sheetData>
    <row r="1" spans="1:25" x14ac:dyDescent="0.3">
      <c r="A1" t="s">
        <v>0</v>
      </c>
      <c r="B1" t="s">
        <v>55</v>
      </c>
      <c r="C1" t="s">
        <v>54</v>
      </c>
      <c r="D1" t="s">
        <v>1</v>
      </c>
      <c r="E1" s="12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63</v>
      </c>
      <c r="T1" t="s">
        <v>58</v>
      </c>
      <c r="U1" t="s">
        <v>62</v>
      </c>
      <c r="V1" t="s">
        <v>60</v>
      </c>
      <c r="W1" t="s">
        <v>61</v>
      </c>
      <c r="X1" t="s">
        <v>76</v>
      </c>
      <c r="Y1" t="s">
        <v>77</v>
      </c>
    </row>
    <row r="2" spans="1:25" x14ac:dyDescent="0.3">
      <c r="A2">
        <v>0</v>
      </c>
      <c r="B2" t="s">
        <v>56</v>
      </c>
      <c r="C2" t="s">
        <v>18</v>
      </c>
      <c r="E2" s="12">
        <f>A2^2.9</f>
        <v>0</v>
      </c>
      <c r="F2">
        <v>1</v>
      </c>
      <c r="G2">
        <f>A2^5.9+A2^4+100*A2+100</f>
        <v>100</v>
      </c>
      <c r="H2">
        <f>A2^2.15+50+50*A2</f>
        <v>50</v>
      </c>
      <c r="I2">
        <f>A2^6+A2^4+1000*A2+100</f>
        <v>100</v>
      </c>
      <c r="J2">
        <v>1</v>
      </c>
      <c r="K2">
        <v>11</v>
      </c>
      <c r="L2">
        <v>5</v>
      </c>
      <c r="M2">
        <v>10000</v>
      </c>
      <c r="N2">
        <v>10000</v>
      </c>
      <c r="O2">
        <v>30</v>
      </c>
      <c r="P2" t="b">
        <v>1</v>
      </c>
      <c r="Q2">
        <v>2.5</v>
      </c>
      <c r="R2" t="b">
        <v>0</v>
      </c>
      <c r="S2">
        <v>0</v>
      </c>
      <c r="T2" t="s">
        <v>57</v>
      </c>
      <c r="U2">
        <f>A2+5</f>
        <v>5</v>
      </c>
      <c r="V2">
        <v>3</v>
      </c>
      <c r="W2">
        <v>1.3</v>
      </c>
      <c r="X2">
        <f>G2*V2</f>
        <v>300</v>
      </c>
      <c r="Y2">
        <f>E2*W2</f>
        <v>0</v>
      </c>
    </row>
    <row r="3" spans="1:25" x14ac:dyDescent="0.3">
      <c r="A3">
        <v>1</v>
      </c>
      <c r="B3" t="s">
        <v>56</v>
      </c>
      <c r="C3" t="s">
        <v>19</v>
      </c>
      <c r="E3" s="12">
        <f t="shared" ref="E3:E66" si="0">A3^2.9</f>
        <v>1</v>
      </c>
      <c r="F3">
        <v>1</v>
      </c>
      <c r="G3">
        <f t="shared" ref="G3:G61" si="1">A3^5.9+A3^4+100*A3+100</f>
        <v>202</v>
      </c>
      <c r="H3">
        <f t="shared" ref="H3:H66" si="2">A3^2.15+50+50*A3</f>
        <v>101</v>
      </c>
      <c r="I3">
        <f t="shared" ref="I3:I16" si="3">A3^6+A3^4+1000*A3+100</f>
        <v>1102</v>
      </c>
      <c r="J3">
        <v>1</v>
      </c>
      <c r="K3">
        <v>11</v>
      </c>
      <c r="L3">
        <v>5</v>
      </c>
      <c r="M3">
        <v>10000</v>
      </c>
      <c r="N3">
        <v>10000</v>
      </c>
      <c r="O3">
        <v>30</v>
      </c>
      <c r="P3" t="b">
        <v>1</v>
      </c>
      <c r="Q3">
        <v>2.5</v>
      </c>
      <c r="R3" t="b">
        <v>0</v>
      </c>
      <c r="S3">
        <v>0</v>
      </c>
      <c r="T3" t="s">
        <v>57</v>
      </c>
      <c r="U3">
        <f t="shared" ref="U3:U66" si="4">A3+5</f>
        <v>6</v>
      </c>
      <c r="V3">
        <v>4</v>
      </c>
      <c r="W3">
        <v>1.3</v>
      </c>
      <c r="X3">
        <f t="shared" ref="X3:X66" si="5">G3*V3</f>
        <v>808</v>
      </c>
      <c r="Y3">
        <f t="shared" ref="Y3:Y66" si="6">E3*W3</f>
        <v>1.3</v>
      </c>
    </row>
    <row r="4" spans="1:25" x14ac:dyDescent="0.3">
      <c r="A4">
        <v>2</v>
      </c>
      <c r="B4" t="s">
        <v>56</v>
      </c>
      <c r="C4" t="s">
        <v>20</v>
      </c>
      <c r="E4" s="12">
        <f t="shared" si="0"/>
        <v>7.4642639322944575</v>
      </c>
      <c r="F4">
        <v>1</v>
      </c>
      <c r="G4">
        <f t="shared" si="1"/>
        <v>375.71411145835572</v>
      </c>
      <c r="H4">
        <f t="shared" si="2"/>
        <v>154.43827788827139</v>
      </c>
      <c r="I4">
        <f t="shared" si="3"/>
        <v>2180</v>
      </c>
      <c r="J4">
        <v>1</v>
      </c>
      <c r="K4">
        <v>11</v>
      </c>
      <c r="L4">
        <v>5</v>
      </c>
      <c r="M4">
        <v>10000</v>
      </c>
      <c r="N4">
        <v>10000</v>
      </c>
      <c r="O4">
        <v>30</v>
      </c>
      <c r="P4" t="b">
        <v>1</v>
      </c>
      <c r="Q4">
        <v>2.5</v>
      </c>
      <c r="R4" t="b">
        <v>0</v>
      </c>
      <c r="S4">
        <v>0</v>
      </c>
      <c r="T4" t="s">
        <v>59</v>
      </c>
      <c r="U4">
        <f t="shared" si="4"/>
        <v>7</v>
      </c>
      <c r="V4">
        <v>5</v>
      </c>
      <c r="W4">
        <v>1.3</v>
      </c>
      <c r="X4">
        <f t="shared" si="5"/>
        <v>1878.5705572917786</v>
      </c>
      <c r="Y4">
        <f t="shared" si="6"/>
        <v>9.7035431119827944</v>
      </c>
    </row>
    <row r="5" spans="1:25" x14ac:dyDescent="0.3">
      <c r="A5">
        <v>3</v>
      </c>
      <c r="B5" t="s">
        <v>56</v>
      </c>
      <c r="C5" t="s">
        <v>18</v>
      </c>
      <c r="E5" s="12">
        <f t="shared" si="0"/>
        <v>24.190878415700585</v>
      </c>
      <c r="F5">
        <v>1</v>
      </c>
      <c r="G5">
        <f t="shared" si="1"/>
        <v>1134.1537172239161</v>
      </c>
      <c r="H5">
        <f t="shared" si="2"/>
        <v>210.6123288111323</v>
      </c>
      <c r="I5">
        <f t="shared" si="3"/>
        <v>3910</v>
      </c>
      <c r="J5">
        <v>1</v>
      </c>
      <c r="K5">
        <v>11</v>
      </c>
      <c r="L5">
        <v>5</v>
      </c>
      <c r="M5">
        <v>10000</v>
      </c>
      <c r="N5">
        <v>10000</v>
      </c>
      <c r="O5">
        <v>30</v>
      </c>
      <c r="P5" t="b">
        <v>1</v>
      </c>
      <c r="Q5">
        <v>2.5</v>
      </c>
      <c r="R5" t="b">
        <v>0</v>
      </c>
      <c r="S5">
        <v>1</v>
      </c>
      <c r="T5" t="s">
        <v>59</v>
      </c>
      <c r="U5">
        <f t="shared" si="4"/>
        <v>8</v>
      </c>
      <c r="V5">
        <v>7</v>
      </c>
      <c r="W5">
        <v>1.3</v>
      </c>
      <c r="X5">
        <f t="shared" si="5"/>
        <v>7939.0760205674133</v>
      </c>
      <c r="Y5">
        <f t="shared" si="6"/>
        <v>31.44814194041076</v>
      </c>
    </row>
    <row r="6" spans="1:25" x14ac:dyDescent="0.3">
      <c r="A6">
        <v>4</v>
      </c>
      <c r="B6" t="s">
        <v>56</v>
      </c>
      <c r="C6" t="s">
        <v>19</v>
      </c>
      <c r="E6" s="12">
        <f t="shared" si="0"/>
        <v>55.715236050951923</v>
      </c>
      <c r="F6">
        <v>1</v>
      </c>
      <c r="G6">
        <f t="shared" si="1"/>
        <v>4321.7751072609281</v>
      </c>
      <c r="H6">
        <f t="shared" si="2"/>
        <v>269.69831061351863</v>
      </c>
      <c r="I6">
        <f t="shared" si="3"/>
        <v>8452</v>
      </c>
      <c r="J6">
        <v>1</v>
      </c>
      <c r="K6">
        <v>11</v>
      </c>
      <c r="L6">
        <v>5</v>
      </c>
      <c r="M6">
        <v>10000</v>
      </c>
      <c r="N6">
        <v>10000</v>
      </c>
      <c r="O6">
        <v>30</v>
      </c>
      <c r="P6" t="b">
        <v>1</v>
      </c>
      <c r="Q6">
        <v>2.5</v>
      </c>
      <c r="R6" t="b">
        <v>0</v>
      </c>
      <c r="S6">
        <v>1</v>
      </c>
      <c r="T6" t="s">
        <v>59</v>
      </c>
      <c r="U6">
        <f t="shared" si="4"/>
        <v>9</v>
      </c>
      <c r="V6">
        <v>7</v>
      </c>
      <c r="W6">
        <v>1.3</v>
      </c>
      <c r="X6">
        <f t="shared" si="5"/>
        <v>30252.425750826496</v>
      </c>
      <c r="Y6">
        <f t="shared" si="6"/>
        <v>72.429806866237499</v>
      </c>
    </row>
    <row r="7" spans="1:25" x14ac:dyDescent="0.3">
      <c r="A7">
        <v>5</v>
      </c>
      <c r="B7" t="s">
        <v>56</v>
      </c>
      <c r="C7" t="s">
        <v>20</v>
      </c>
      <c r="E7" s="12">
        <f t="shared" si="0"/>
        <v>106.41749031509804</v>
      </c>
      <c r="F7">
        <v>1</v>
      </c>
      <c r="G7">
        <f t="shared" si="1"/>
        <v>14527.186289387271</v>
      </c>
      <c r="H7">
        <f t="shared" si="2"/>
        <v>331.82625288866058</v>
      </c>
      <c r="I7">
        <f t="shared" si="3"/>
        <v>21350</v>
      </c>
      <c r="J7">
        <v>1</v>
      </c>
      <c r="K7">
        <v>11</v>
      </c>
      <c r="L7">
        <v>5</v>
      </c>
      <c r="M7">
        <v>10000</v>
      </c>
      <c r="N7">
        <v>10000</v>
      </c>
      <c r="O7">
        <v>30</v>
      </c>
      <c r="P7" t="b">
        <v>1</v>
      </c>
      <c r="Q7">
        <v>2.5</v>
      </c>
      <c r="R7" t="b">
        <v>0</v>
      </c>
      <c r="S7">
        <v>1</v>
      </c>
      <c r="T7" t="s">
        <v>59</v>
      </c>
      <c r="U7">
        <f t="shared" si="4"/>
        <v>10</v>
      </c>
      <c r="V7">
        <v>7</v>
      </c>
      <c r="W7">
        <v>1.3</v>
      </c>
      <c r="X7">
        <f t="shared" si="5"/>
        <v>101690.3040257109</v>
      </c>
      <c r="Y7">
        <f t="shared" si="6"/>
        <v>138.34273740962746</v>
      </c>
    </row>
    <row r="8" spans="1:25" x14ac:dyDescent="0.3">
      <c r="A8">
        <v>6</v>
      </c>
      <c r="B8" t="s">
        <v>56</v>
      </c>
      <c r="C8" t="s">
        <v>18</v>
      </c>
      <c r="E8" s="12">
        <f t="shared" si="0"/>
        <v>180.56710124883438</v>
      </c>
      <c r="F8">
        <v>1</v>
      </c>
      <c r="G8">
        <f t="shared" si="1"/>
        <v>40998.493869748236</v>
      </c>
      <c r="H8">
        <f t="shared" si="2"/>
        <v>397.10046430551381</v>
      </c>
      <c r="I8">
        <f t="shared" si="3"/>
        <v>54052</v>
      </c>
      <c r="J8">
        <v>1</v>
      </c>
      <c r="K8">
        <v>11</v>
      </c>
      <c r="L8">
        <v>5</v>
      </c>
      <c r="M8">
        <v>10000</v>
      </c>
      <c r="N8">
        <v>10000</v>
      </c>
      <c r="O8">
        <v>30</v>
      </c>
      <c r="P8" t="b">
        <v>1</v>
      </c>
      <c r="Q8">
        <v>2.5</v>
      </c>
      <c r="R8" t="b">
        <v>0</v>
      </c>
      <c r="S8">
        <v>2</v>
      </c>
      <c r="T8" t="s">
        <v>59</v>
      </c>
      <c r="U8">
        <f t="shared" si="4"/>
        <v>11</v>
      </c>
      <c r="V8">
        <v>7</v>
      </c>
      <c r="W8">
        <v>1.3</v>
      </c>
      <c r="X8">
        <f t="shared" si="5"/>
        <v>286989.45708823763</v>
      </c>
      <c r="Y8">
        <f t="shared" si="6"/>
        <v>234.73723162348469</v>
      </c>
    </row>
    <row r="9" spans="1:25" x14ac:dyDescent="0.3">
      <c r="A9">
        <v>7</v>
      </c>
      <c r="B9" t="s">
        <v>56</v>
      </c>
      <c r="C9" t="s">
        <v>19</v>
      </c>
      <c r="E9" s="12">
        <f t="shared" si="0"/>
        <v>282.34774011961417</v>
      </c>
      <c r="F9">
        <v>1</v>
      </c>
      <c r="G9">
        <f t="shared" si="1"/>
        <v>100046.27486102769</v>
      </c>
      <c r="H9">
        <f t="shared" si="2"/>
        <v>465.60860233241453</v>
      </c>
      <c r="I9">
        <f t="shared" si="3"/>
        <v>127150</v>
      </c>
      <c r="J9">
        <v>1</v>
      </c>
      <c r="K9">
        <v>11</v>
      </c>
      <c r="L9">
        <v>5</v>
      </c>
      <c r="M9">
        <v>10000</v>
      </c>
      <c r="N9">
        <v>10000</v>
      </c>
      <c r="O9">
        <v>30</v>
      </c>
      <c r="P9" t="b">
        <v>1</v>
      </c>
      <c r="Q9">
        <v>2.5</v>
      </c>
      <c r="R9" t="b">
        <v>0</v>
      </c>
      <c r="S9">
        <v>2</v>
      </c>
      <c r="T9" t="s">
        <v>59</v>
      </c>
      <c r="U9">
        <f t="shared" si="4"/>
        <v>12</v>
      </c>
      <c r="V9">
        <v>7</v>
      </c>
      <c r="W9">
        <v>1.3</v>
      </c>
      <c r="X9">
        <f t="shared" si="5"/>
        <v>700323.9240271938</v>
      </c>
      <c r="Y9">
        <f t="shared" si="6"/>
        <v>367.05206215549845</v>
      </c>
    </row>
    <row r="10" spans="1:25" x14ac:dyDescent="0.3">
      <c r="A10">
        <v>8</v>
      </c>
      <c r="B10" t="s">
        <v>56</v>
      </c>
      <c r="C10" t="s">
        <v>20</v>
      </c>
      <c r="E10" s="12">
        <f t="shared" si="0"/>
        <v>415.87322693439216</v>
      </c>
      <c r="F10">
        <v>1</v>
      </c>
      <c r="G10">
        <f t="shared" si="1"/>
        <v>217923.09219040876</v>
      </c>
      <c r="H10">
        <f t="shared" si="2"/>
        <v>537.42657643228131</v>
      </c>
      <c r="I10">
        <f t="shared" si="3"/>
        <v>274340</v>
      </c>
      <c r="J10">
        <v>1</v>
      </c>
      <c r="K10">
        <v>11</v>
      </c>
      <c r="L10">
        <v>5</v>
      </c>
      <c r="M10">
        <v>10000</v>
      </c>
      <c r="N10">
        <v>10000</v>
      </c>
      <c r="O10">
        <v>30</v>
      </c>
      <c r="P10" t="b">
        <v>1</v>
      </c>
      <c r="Q10">
        <v>2.5</v>
      </c>
      <c r="R10" t="b">
        <v>0</v>
      </c>
      <c r="S10">
        <v>2</v>
      </c>
      <c r="T10" t="s">
        <v>59</v>
      </c>
      <c r="U10">
        <f t="shared" si="4"/>
        <v>13</v>
      </c>
      <c r="V10">
        <v>7</v>
      </c>
      <c r="W10">
        <v>1.3</v>
      </c>
      <c r="X10">
        <f t="shared" si="5"/>
        <v>1525461.6453328612</v>
      </c>
      <c r="Y10">
        <f t="shared" si="6"/>
        <v>540.63519501470978</v>
      </c>
    </row>
    <row r="11" spans="1:25" x14ac:dyDescent="0.3">
      <c r="A11">
        <v>9</v>
      </c>
      <c r="B11" t="s">
        <v>56</v>
      </c>
      <c r="C11" t="s">
        <v>18</v>
      </c>
      <c r="E11" s="12">
        <f t="shared" si="0"/>
        <v>585.19859852320837</v>
      </c>
      <c r="F11">
        <v>1</v>
      </c>
      <c r="G11">
        <f t="shared" si="1"/>
        <v>434170.77832341933</v>
      </c>
      <c r="H11">
        <f t="shared" si="2"/>
        <v>612.6215227955887</v>
      </c>
      <c r="I11">
        <f t="shared" si="3"/>
        <v>547102</v>
      </c>
      <c r="J11">
        <v>1</v>
      </c>
      <c r="K11">
        <v>11</v>
      </c>
      <c r="L11">
        <v>5</v>
      </c>
      <c r="M11">
        <v>10000</v>
      </c>
      <c r="N11">
        <v>10000</v>
      </c>
      <c r="O11">
        <v>30</v>
      </c>
      <c r="P11" t="b">
        <v>1</v>
      </c>
      <c r="Q11">
        <v>2.5</v>
      </c>
      <c r="R11" t="b">
        <v>0</v>
      </c>
      <c r="S11">
        <v>3</v>
      </c>
      <c r="T11" t="s">
        <v>59</v>
      </c>
      <c r="U11">
        <f t="shared" si="4"/>
        <v>14</v>
      </c>
      <c r="V11">
        <v>7</v>
      </c>
      <c r="W11">
        <v>1.3</v>
      </c>
      <c r="X11">
        <f t="shared" si="5"/>
        <v>3039195.4482639353</v>
      </c>
      <c r="Y11">
        <f t="shared" si="6"/>
        <v>760.75817808017086</v>
      </c>
    </row>
    <row r="12" spans="1:25" x14ac:dyDescent="0.3">
      <c r="A12">
        <v>10</v>
      </c>
      <c r="B12" t="s">
        <v>56</v>
      </c>
      <c r="C12" t="s">
        <v>19</v>
      </c>
      <c r="E12" s="12">
        <f t="shared" si="0"/>
        <v>794.32823472428208</v>
      </c>
      <c r="F12">
        <v>1</v>
      </c>
      <c r="G12">
        <f t="shared" si="1"/>
        <v>805428.23472428333</v>
      </c>
      <c r="H12">
        <f t="shared" si="2"/>
        <v>691.25375446227542</v>
      </c>
      <c r="I12">
        <f t="shared" si="3"/>
        <v>1020100</v>
      </c>
      <c r="J12">
        <v>1</v>
      </c>
      <c r="K12">
        <v>11</v>
      </c>
      <c r="L12">
        <v>5</v>
      </c>
      <c r="M12">
        <v>10000</v>
      </c>
      <c r="N12">
        <v>10000</v>
      </c>
      <c r="O12">
        <v>30</v>
      </c>
      <c r="P12" t="b">
        <v>1</v>
      </c>
      <c r="Q12">
        <v>2.5</v>
      </c>
      <c r="R12" t="b">
        <v>0</v>
      </c>
      <c r="S12">
        <v>3</v>
      </c>
      <c r="T12" t="s">
        <v>59</v>
      </c>
      <c r="U12">
        <f t="shared" si="4"/>
        <v>15</v>
      </c>
      <c r="V12">
        <v>8</v>
      </c>
      <c r="W12">
        <v>1.3</v>
      </c>
      <c r="X12">
        <f t="shared" si="5"/>
        <v>6443425.8777942667</v>
      </c>
      <c r="Y12">
        <f t="shared" si="6"/>
        <v>1032.6267051415668</v>
      </c>
    </row>
    <row r="13" spans="1:25" x14ac:dyDescent="0.3">
      <c r="A13">
        <v>11</v>
      </c>
      <c r="B13" t="s">
        <v>56</v>
      </c>
      <c r="C13" t="s">
        <v>20</v>
      </c>
      <c r="E13" s="12">
        <f t="shared" si="0"/>
        <v>1047.2220715639037</v>
      </c>
      <c r="F13">
        <v>1</v>
      </c>
      <c r="G13">
        <f t="shared" si="1"/>
        <v>1409693.5772515589</v>
      </c>
      <c r="H13">
        <f t="shared" si="2"/>
        <v>773.37811347566094</v>
      </c>
      <c r="I13">
        <f t="shared" si="3"/>
        <v>1797302</v>
      </c>
      <c r="J13">
        <v>1</v>
      </c>
      <c r="K13">
        <v>11</v>
      </c>
      <c r="L13">
        <v>5</v>
      </c>
      <c r="M13">
        <v>10000</v>
      </c>
      <c r="N13">
        <v>10000</v>
      </c>
      <c r="O13">
        <v>30</v>
      </c>
      <c r="P13" t="b">
        <v>1</v>
      </c>
      <c r="Q13">
        <v>2.5</v>
      </c>
      <c r="R13" t="b">
        <v>0</v>
      </c>
      <c r="S13">
        <v>3</v>
      </c>
      <c r="T13" t="s">
        <v>59</v>
      </c>
      <c r="U13">
        <f t="shared" si="4"/>
        <v>16</v>
      </c>
      <c r="V13">
        <v>8</v>
      </c>
      <c r="W13">
        <v>1.3</v>
      </c>
      <c r="X13">
        <f t="shared" si="5"/>
        <v>11277548.618012471</v>
      </c>
      <c r="Y13">
        <f t="shared" si="6"/>
        <v>1361.3886930330748</v>
      </c>
    </row>
    <row r="14" spans="1:25" x14ac:dyDescent="0.3">
      <c r="A14">
        <v>12</v>
      </c>
      <c r="B14" t="s">
        <v>56</v>
      </c>
      <c r="C14" t="s">
        <v>18</v>
      </c>
      <c r="E14" s="12">
        <f t="shared" si="0"/>
        <v>1347.8005012106366</v>
      </c>
      <c r="F14">
        <v>1</v>
      </c>
      <c r="G14">
        <f t="shared" si="1"/>
        <v>2351035.2660919833</v>
      </c>
      <c r="H14">
        <f t="shared" si="2"/>
        <v>859.04494925447727</v>
      </c>
      <c r="I14">
        <f t="shared" si="3"/>
        <v>3018820</v>
      </c>
      <c r="J14">
        <v>1</v>
      </c>
      <c r="K14">
        <v>11</v>
      </c>
      <c r="L14">
        <v>5</v>
      </c>
      <c r="M14">
        <v>10000</v>
      </c>
      <c r="N14">
        <v>10000</v>
      </c>
      <c r="O14">
        <v>30</v>
      </c>
      <c r="P14" t="b">
        <v>1</v>
      </c>
      <c r="Q14">
        <v>2.5</v>
      </c>
      <c r="R14" t="b">
        <v>0</v>
      </c>
      <c r="S14">
        <v>4</v>
      </c>
      <c r="T14" t="s">
        <v>59</v>
      </c>
      <c r="U14">
        <f t="shared" si="4"/>
        <v>17</v>
      </c>
      <c r="V14">
        <v>8</v>
      </c>
      <c r="W14">
        <v>1.3</v>
      </c>
      <c r="X14">
        <f t="shared" si="5"/>
        <v>18808282.128735866</v>
      </c>
      <c r="Y14">
        <f t="shared" si="6"/>
        <v>1752.1406515738277</v>
      </c>
    </row>
    <row r="15" spans="1:25" x14ac:dyDescent="0.3">
      <c r="A15">
        <v>13</v>
      </c>
      <c r="B15" t="s">
        <v>56</v>
      </c>
      <c r="C15" t="s">
        <v>19</v>
      </c>
      <c r="E15" s="12">
        <f t="shared" si="0"/>
        <v>1699.9483319952403</v>
      </c>
      <c r="F15">
        <v>1</v>
      </c>
      <c r="G15">
        <f t="shared" si="1"/>
        <v>3764747.4853935447</v>
      </c>
      <c r="H15">
        <f t="shared" si="2"/>
        <v>948.30085068425512</v>
      </c>
      <c r="I15">
        <f t="shared" si="3"/>
        <v>4868470</v>
      </c>
      <c r="J15">
        <v>1</v>
      </c>
      <c r="K15">
        <v>11</v>
      </c>
      <c r="L15">
        <v>5</v>
      </c>
      <c r="M15">
        <v>10000</v>
      </c>
      <c r="N15">
        <v>10000</v>
      </c>
      <c r="O15">
        <v>30</v>
      </c>
      <c r="P15" t="b">
        <v>1</v>
      </c>
      <c r="Q15">
        <v>2.5</v>
      </c>
      <c r="R15" t="b">
        <v>0</v>
      </c>
      <c r="S15">
        <v>4</v>
      </c>
      <c r="T15" t="s">
        <v>59</v>
      </c>
      <c r="U15">
        <f t="shared" si="4"/>
        <v>18</v>
      </c>
      <c r="V15">
        <v>8</v>
      </c>
      <c r="W15">
        <v>1.3</v>
      </c>
      <c r="X15">
        <f t="shared" si="5"/>
        <v>30117979.883148357</v>
      </c>
      <c r="Y15">
        <f t="shared" si="6"/>
        <v>2209.9328315938124</v>
      </c>
    </row>
    <row r="16" spans="1:25" ht="17.25" customHeight="1" x14ac:dyDescent="0.3">
      <c r="A16">
        <v>14</v>
      </c>
      <c r="B16" t="s">
        <v>56</v>
      </c>
      <c r="C16" t="s">
        <v>20</v>
      </c>
      <c r="E16" s="12">
        <f t="shared" si="0"/>
        <v>2107.5180529396839</v>
      </c>
      <c r="F16">
        <v>1</v>
      </c>
      <c r="G16">
        <f t="shared" si="1"/>
        <v>5822945.5372664966</v>
      </c>
      <c r="H16">
        <f t="shared" si="2"/>
        <v>1041.1892090123454</v>
      </c>
      <c r="I16">
        <f t="shared" si="3"/>
        <v>7582052</v>
      </c>
      <c r="J16">
        <v>1</v>
      </c>
      <c r="K16">
        <v>11</v>
      </c>
      <c r="L16">
        <v>5</v>
      </c>
      <c r="M16">
        <v>10000</v>
      </c>
      <c r="N16">
        <v>10000</v>
      </c>
      <c r="O16">
        <v>30</v>
      </c>
      <c r="P16" t="b">
        <v>1</v>
      </c>
      <c r="Q16">
        <v>2.5</v>
      </c>
      <c r="R16" t="b">
        <v>0</v>
      </c>
      <c r="S16">
        <v>4</v>
      </c>
      <c r="T16" t="s">
        <v>59</v>
      </c>
      <c r="U16">
        <f t="shared" si="4"/>
        <v>19</v>
      </c>
      <c r="V16">
        <v>8</v>
      </c>
      <c r="W16">
        <v>1.3</v>
      </c>
      <c r="X16">
        <f t="shared" si="5"/>
        <v>46583564.298131973</v>
      </c>
      <c r="Y16">
        <f t="shared" si="6"/>
        <v>2739.7734688215892</v>
      </c>
    </row>
    <row r="17" spans="1:25" x14ac:dyDescent="0.3">
      <c r="A17" s="5">
        <v>15</v>
      </c>
      <c r="B17" s="5" t="s">
        <v>56</v>
      </c>
      <c r="C17" s="6" t="s">
        <v>21</v>
      </c>
      <c r="D17" s="5"/>
      <c r="E17" s="13">
        <f t="shared" si="0"/>
        <v>2574.3325695165299</v>
      </c>
      <c r="F17" s="5">
        <v>1.5</v>
      </c>
      <c r="G17">
        <f t="shared" si="1"/>
        <v>8740597.422118308</v>
      </c>
      <c r="H17">
        <f t="shared" si="2"/>
        <v>1137.7506604807154</v>
      </c>
      <c r="I17" s="5">
        <f>A17^6.05+A17^4+1000*A17+100</f>
        <v>13107962.884768389</v>
      </c>
      <c r="J17" s="5">
        <v>1</v>
      </c>
      <c r="K17" s="5">
        <v>11</v>
      </c>
      <c r="L17" s="5">
        <v>5</v>
      </c>
      <c r="M17" s="5">
        <v>10000</v>
      </c>
      <c r="N17" s="5">
        <v>10000</v>
      </c>
      <c r="O17" s="5">
        <v>30</v>
      </c>
      <c r="P17" s="5" t="b">
        <v>1</v>
      </c>
      <c r="Q17" s="5">
        <v>2.5</v>
      </c>
      <c r="R17" s="5" t="b">
        <v>0</v>
      </c>
      <c r="S17" s="5">
        <v>0</v>
      </c>
      <c r="T17" s="5" t="s">
        <v>59</v>
      </c>
      <c r="U17">
        <f t="shared" si="4"/>
        <v>20</v>
      </c>
      <c r="V17" s="5">
        <v>9</v>
      </c>
      <c r="W17">
        <v>1.3</v>
      </c>
      <c r="X17">
        <f t="shared" si="5"/>
        <v>78665376.79906477</v>
      </c>
      <c r="Y17">
        <f t="shared" si="6"/>
        <v>3346.6323403714891</v>
      </c>
    </row>
    <row r="18" spans="1:25" x14ac:dyDescent="0.3">
      <c r="A18" s="5">
        <v>16</v>
      </c>
      <c r="B18" s="5" t="s">
        <v>56</v>
      </c>
      <c r="C18" s="6" t="s">
        <v>22</v>
      </c>
      <c r="D18" s="5"/>
      <c r="E18" s="13">
        <f t="shared" si="0"/>
        <v>3104.1875282132928</v>
      </c>
      <c r="F18" s="5">
        <v>1.5</v>
      </c>
      <c r="G18">
        <f t="shared" si="1"/>
        <v>12781988.115561685</v>
      </c>
      <c r="H18">
        <f t="shared" si="2"/>
        <v>1238.0234410266619</v>
      </c>
      <c r="I18" s="5">
        <f t="shared" ref="I18:I31" si="7">A18^6.05+A18^4+1000*A18+100</f>
        <v>19353596.420629941</v>
      </c>
      <c r="J18" s="5">
        <v>1</v>
      </c>
      <c r="K18" s="5">
        <v>11</v>
      </c>
      <c r="L18" s="5">
        <v>5</v>
      </c>
      <c r="M18" s="5">
        <v>10000</v>
      </c>
      <c r="N18" s="5">
        <v>10000</v>
      </c>
      <c r="O18" s="5">
        <v>30</v>
      </c>
      <c r="P18" s="5" t="b">
        <v>1</v>
      </c>
      <c r="Q18" s="5">
        <v>2.5</v>
      </c>
      <c r="R18" s="5" t="b">
        <v>0</v>
      </c>
      <c r="S18" s="5">
        <v>0</v>
      </c>
      <c r="T18" s="5" t="s">
        <v>59</v>
      </c>
      <c r="U18">
        <f t="shared" si="4"/>
        <v>21</v>
      </c>
      <c r="V18" s="5">
        <v>9</v>
      </c>
      <c r="W18">
        <v>1.3</v>
      </c>
      <c r="X18">
        <f t="shared" si="5"/>
        <v>115037893.04005516</v>
      </c>
      <c r="Y18">
        <f t="shared" si="6"/>
        <v>4035.443786677281</v>
      </c>
    </row>
    <row r="19" spans="1:25" x14ac:dyDescent="0.3">
      <c r="A19" s="5">
        <v>17</v>
      </c>
      <c r="B19" s="5" t="s">
        <v>56</v>
      </c>
      <c r="C19" s="6" t="s">
        <v>23</v>
      </c>
      <c r="D19" s="5"/>
      <c r="E19" s="13">
        <f t="shared" si="0"/>
        <v>3700.8533151667184</v>
      </c>
      <c r="F19" s="5">
        <v>1.5</v>
      </c>
      <c r="G19">
        <f t="shared" si="1"/>
        <v>18267613.337414075</v>
      </c>
      <c r="H19">
        <f t="shared" si="2"/>
        <v>1342.0436751359628</v>
      </c>
      <c r="I19" s="5">
        <f t="shared" si="7"/>
        <v>27911580.609781958</v>
      </c>
      <c r="J19" s="5">
        <v>1</v>
      </c>
      <c r="K19" s="5">
        <v>11</v>
      </c>
      <c r="L19" s="5">
        <v>5</v>
      </c>
      <c r="M19" s="5">
        <v>10000</v>
      </c>
      <c r="N19" s="5">
        <v>10000</v>
      </c>
      <c r="O19" s="5">
        <v>30</v>
      </c>
      <c r="P19" s="5" t="b">
        <v>1</v>
      </c>
      <c r="Q19" s="5">
        <v>2.5</v>
      </c>
      <c r="R19" s="5" t="b">
        <v>0</v>
      </c>
      <c r="S19" s="5">
        <v>0</v>
      </c>
      <c r="T19" s="5" t="s">
        <v>59</v>
      </c>
      <c r="U19">
        <f t="shared" si="4"/>
        <v>22</v>
      </c>
      <c r="V19" s="5">
        <v>9</v>
      </c>
      <c r="W19">
        <v>1.3</v>
      </c>
      <c r="X19">
        <f t="shared" si="5"/>
        <v>164408520.03672668</v>
      </c>
      <c r="Y19">
        <f t="shared" si="6"/>
        <v>4811.1093097167341</v>
      </c>
    </row>
    <row r="20" spans="1:25" x14ac:dyDescent="0.3">
      <c r="A20" s="5">
        <v>18</v>
      </c>
      <c r="B20" s="5" t="s">
        <v>56</v>
      </c>
      <c r="C20" s="6" t="s">
        <v>21</v>
      </c>
      <c r="D20" s="5"/>
      <c r="E20" s="13">
        <f t="shared" si="0"/>
        <v>4368.0767921860433</v>
      </c>
      <c r="F20" s="5">
        <v>1.5</v>
      </c>
      <c r="G20">
        <f t="shared" si="1"/>
        <v>25581499.852029059</v>
      </c>
      <c r="H20">
        <f t="shared" si="2"/>
        <v>1449.8456143671119</v>
      </c>
      <c r="I20" s="5">
        <f t="shared" si="7"/>
        <v>39423628.500273176</v>
      </c>
      <c r="J20" s="5">
        <v>1</v>
      </c>
      <c r="K20" s="5">
        <v>11</v>
      </c>
      <c r="L20" s="5">
        <v>5</v>
      </c>
      <c r="M20" s="5">
        <v>10000</v>
      </c>
      <c r="N20" s="5">
        <v>10000</v>
      </c>
      <c r="O20" s="5">
        <v>30</v>
      </c>
      <c r="P20" s="5" t="b">
        <v>1</v>
      </c>
      <c r="Q20" s="5">
        <v>2.5</v>
      </c>
      <c r="R20" s="5" t="b">
        <v>0</v>
      </c>
      <c r="S20" s="5">
        <v>1</v>
      </c>
      <c r="T20" s="5" t="s">
        <v>59</v>
      </c>
      <c r="U20">
        <f t="shared" si="4"/>
        <v>23</v>
      </c>
      <c r="V20" s="5">
        <v>9</v>
      </c>
      <c r="W20">
        <v>1.3</v>
      </c>
      <c r="X20">
        <f t="shared" si="5"/>
        <v>230233498.66826153</v>
      </c>
      <c r="Y20">
        <f t="shared" si="6"/>
        <v>5678.4998298418568</v>
      </c>
    </row>
    <row r="21" spans="1:25" x14ac:dyDescent="0.3">
      <c r="A21" s="5">
        <v>19</v>
      </c>
      <c r="B21" s="5" t="s">
        <v>56</v>
      </c>
      <c r="C21" s="6" t="s">
        <v>22</v>
      </c>
      <c r="D21" s="5"/>
      <c r="E21" s="13">
        <f t="shared" si="0"/>
        <v>5109.5828181573261</v>
      </c>
      <c r="F21" s="5">
        <v>1.5</v>
      </c>
      <c r="G21">
        <f t="shared" si="1"/>
        <v>35178949.549741082</v>
      </c>
      <c r="H21">
        <f t="shared" si="2"/>
        <v>1561.4618367199535</v>
      </c>
      <c r="I21" s="5">
        <f t="shared" si="7"/>
        <v>54657300.325151183</v>
      </c>
      <c r="J21" s="5">
        <v>1</v>
      </c>
      <c r="K21" s="5">
        <v>11</v>
      </c>
      <c r="L21" s="5">
        <v>5</v>
      </c>
      <c r="M21" s="5">
        <v>10000</v>
      </c>
      <c r="N21" s="5">
        <v>10000</v>
      </c>
      <c r="O21" s="5">
        <v>30</v>
      </c>
      <c r="P21" s="5" t="b">
        <v>1</v>
      </c>
      <c r="Q21" s="5">
        <v>2.5</v>
      </c>
      <c r="R21" s="5" t="b">
        <v>0</v>
      </c>
      <c r="S21" s="5">
        <v>1</v>
      </c>
      <c r="T21" s="5" t="s">
        <v>59</v>
      </c>
      <c r="U21">
        <f t="shared" si="4"/>
        <v>24</v>
      </c>
      <c r="V21" s="5">
        <v>9</v>
      </c>
      <c r="W21">
        <v>1.3</v>
      </c>
      <c r="X21">
        <f t="shared" si="5"/>
        <v>316610545.94766974</v>
      </c>
      <c r="Y21">
        <f t="shared" si="6"/>
        <v>6642.457663604524</v>
      </c>
    </row>
    <row r="22" spans="1:25" x14ac:dyDescent="0.3">
      <c r="A22" s="5">
        <v>20</v>
      </c>
      <c r="B22" s="5" t="s">
        <v>56</v>
      </c>
      <c r="C22" s="6" t="s">
        <v>23</v>
      </c>
      <c r="D22" s="5"/>
      <c r="E22" s="13">
        <f t="shared" si="0"/>
        <v>5929.0755928555818</v>
      </c>
      <c r="F22" s="5">
        <v>1.5</v>
      </c>
      <c r="G22">
        <f t="shared" si="1"/>
        <v>47594704.742844656</v>
      </c>
      <c r="H22">
        <f t="shared" si="2"/>
        <v>1676.9234150652314</v>
      </c>
      <c r="I22" s="5">
        <f t="shared" si="7"/>
        <v>74521626.377058581</v>
      </c>
      <c r="J22" s="5">
        <v>1</v>
      </c>
      <c r="K22" s="5">
        <v>11</v>
      </c>
      <c r="L22" s="5">
        <v>5</v>
      </c>
      <c r="M22" s="5">
        <v>10000</v>
      </c>
      <c r="N22" s="5">
        <v>10000</v>
      </c>
      <c r="O22" s="5">
        <v>30</v>
      </c>
      <c r="P22" s="5" t="b">
        <v>1</v>
      </c>
      <c r="Q22" s="5">
        <v>2.5</v>
      </c>
      <c r="R22" s="5" t="b">
        <v>0</v>
      </c>
      <c r="S22" s="5">
        <v>1</v>
      </c>
      <c r="T22" s="5" t="s">
        <v>59</v>
      </c>
      <c r="U22">
        <f t="shared" si="4"/>
        <v>25</v>
      </c>
      <c r="V22" s="5">
        <v>9</v>
      </c>
      <c r="W22">
        <v>1.3</v>
      </c>
      <c r="X22">
        <f t="shared" si="5"/>
        <v>428352342.68560189</v>
      </c>
      <c r="Y22">
        <f t="shared" si="6"/>
        <v>7707.7982707122565</v>
      </c>
    </row>
    <row r="23" spans="1:25" x14ac:dyDescent="0.3">
      <c r="A23" s="5">
        <v>21</v>
      </c>
      <c r="B23" s="5" t="s">
        <v>56</v>
      </c>
      <c r="C23" s="6" t="s">
        <v>21</v>
      </c>
      <c r="D23" s="5"/>
      <c r="E23" s="13">
        <f t="shared" si="0"/>
        <v>6830.2398521814148</v>
      </c>
      <c r="F23" s="5">
        <v>1.5</v>
      </c>
      <c r="G23">
        <f t="shared" si="1"/>
        <v>63451532.271052115</v>
      </c>
      <c r="H23">
        <f t="shared" si="2"/>
        <v>1796.2600607904049</v>
      </c>
      <c r="I23" s="5">
        <f t="shared" si="7"/>
        <v>100083668.50855029</v>
      </c>
      <c r="J23" s="5">
        <v>1</v>
      </c>
      <c r="K23" s="5">
        <v>11</v>
      </c>
      <c r="L23" s="5">
        <v>5</v>
      </c>
      <c r="M23" s="5">
        <v>10000</v>
      </c>
      <c r="N23" s="5">
        <v>10000</v>
      </c>
      <c r="O23" s="5">
        <v>30</v>
      </c>
      <c r="P23" s="5" t="b">
        <v>1</v>
      </c>
      <c r="Q23" s="5">
        <v>2.5</v>
      </c>
      <c r="R23" s="5" t="b">
        <v>0</v>
      </c>
      <c r="S23" s="5">
        <v>2</v>
      </c>
      <c r="T23" s="5" t="s">
        <v>59</v>
      </c>
      <c r="U23">
        <f t="shared" si="4"/>
        <v>26</v>
      </c>
      <c r="V23" s="5">
        <v>9</v>
      </c>
      <c r="W23">
        <v>1.3</v>
      </c>
      <c r="X23">
        <f t="shared" si="5"/>
        <v>571063790.43946898</v>
      </c>
      <c r="Y23">
        <f t="shared" si="6"/>
        <v>8879.3118078358402</v>
      </c>
    </row>
    <row r="24" spans="1:25" x14ac:dyDescent="0.3">
      <c r="A24" s="5">
        <v>22</v>
      </c>
      <c r="B24" s="5" t="s">
        <v>56</v>
      </c>
      <c r="C24" s="6" t="s">
        <v>22</v>
      </c>
      <c r="D24" s="5"/>
      <c r="E24" s="13">
        <f t="shared" si="0"/>
        <v>7816.7419378771419</v>
      </c>
      <c r="F24" s="5">
        <v>1.5</v>
      </c>
      <c r="G24">
        <f t="shared" si="1"/>
        <v>83469224.154515862</v>
      </c>
      <c r="H24">
        <f t="shared" si="2"/>
        <v>1919.5002473492318</v>
      </c>
      <c r="I24" s="5">
        <f t="shared" si="7"/>
        <v>132586022.80255465</v>
      </c>
      <c r="J24" s="5">
        <v>1</v>
      </c>
      <c r="K24" s="5">
        <v>11</v>
      </c>
      <c r="L24" s="5">
        <v>5</v>
      </c>
      <c r="M24" s="5">
        <v>10000</v>
      </c>
      <c r="N24" s="5">
        <v>10000</v>
      </c>
      <c r="O24" s="5">
        <v>30</v>
      </c>
      <c r="P24" s="5" t="b">
        <v>1</v>
      </c>
      <c r="Q24" s="5">
        <v>2.5</v>
      </c>
      <c r="R24" s="5" t="b">
        <v>0</v>
      </c>
      <c r="S24" s="5">
        <v>2</v>
      </c>
      <c r="T24" s="5" t="s">
        <v>59</v>
      </c>
      <c r="U24">
        <f t="shared" si="4"/>
        <v>27</v>
      </c>
      <c r="V24" s="5">
        <v>9</v>
      </c>
      <c r="W24">
        <v>1.3</v>
      </c>
      <c r="X24">
        <f t="shared" si="5"/>
        <v>751223017.39064276</v>
      </c>
      <c r="Y24">
        <f t="shared" si="6"/>
        <v>10161.764519240285</v>
      </c>
    </row>
    <row r="25" spans="1:25" x14ac:dyDescent="0.3">
      <c r="A25" s="5">
        <v>23</v>
      </c>
      <c r="B25" s="5" t="s">
        <v>56</v>
      </c>
      <c r="C25" s="6" t="s">
        <v>23</v>
      </c>
      <c r="D25" s="5"/>
      <c r="E25" s="13">
        <f t="shared" si="0"/>
        <v>8892.2307602683195</v>
      </c>
      <c r="F25" s="5">
        <v>1.5</v>
      </c>
      <c r="G25">
        <f t="shared" si="1"/>
        <v>108474012.66018483</v>
      </c>
      <c r="H25">
        <f t="shared" si="2"/>
        <v>2046.6713173374812</v>
      </c>
      <c r="I25" s="5">
        <f t="shared" si="7"/>
        <v>173465265.83290106</v>
      </c>
      <c r="J25" s="5">
        <v>1</v>
      </c>
      <c r="K25" s="5">
        <v>11</v>
      </c>
      <c r="L25" s="5">
        <v>5</v>
      </c>
      <c r="M25" s="5">
        <v>10000</v>
      </c>
      <c r="N25" s="5">
        <v>10000</v>
      </c>
      <c r="O25" s="5">
        <v>30</v>
      </c>
      <c r="P25" s="5" t="b">
        <v>1</v>
      </c>
      <c r="Q25" s="5">
        <v>2.5</v>
      </c>
      <c r="R25" s="5" t="b">
        <v>0</v>
      </c>
      <c r="S25" s="5">
        <v>2</v>
      </c>
      <c r="T25" s="5" t="s">
        <v>59</v>
      </c>
      <c r="U25">
        <f t="shared" si="4"/>
        <v>28</v>
      </c>
      <c r="V25" s="5">
        <v>9</v>
      </c>
      <c r="W25">
        <v>1.3</v>
      </c>
      <c r="X25">
        <f t="shared" si="5"/>
        <v>976266113.9416635</v>
      </c>
      <c r="Y25">
        <f t="shared" si="6"/>
        <v>11559.899988348816</v>
      </c>
    </row>
    <row r="26" spans="1:25" x14ac:dyDescent="0.3">
      <c r="A26" s="5">
        <v>24</v>
      </c>
      <c r="B26" s="5" t="s">
        <v>56</v>
      </c>
      <c r="C26" s="6" t="s">
        <v>21</v>
      </c>
      <c r="D26" s="5"/>
      <c r="E26" s="13">
        <f t="shared" si="0"/>
        <v>10060.338669114952</v>
      </c>
      <c r="F26" s="5">
        <v>1.5</v>
      </c>
      <c r="G26">
        <f t="shared" si="1"/>
        <v>139408397.7618452</v>
      </c>
      <c r="H26">
        <f t="shared" si="2"/>
        <v>2177.7995759309588</v>
      </c>
      <c r="I26" s="5">
        <f t="shared" si="7"/>
        <v>224371346.82224062</v>
      </c>
      <c r="J26" s="5">
        <v>1</v>
      </c>
      <c r="K26" s="5">
        <v>11</v>
      </c>
      <c r="L26" s="5">
        <v>5</v>
      </c>
      <c r="M26" s="5">
        <v>10000</v>
      </c>
      <c r="N26" s="5">
        <v>10000</v>
      </c>
      <c r="O26" s="5">
        <v>30</v>
      </c>
      <c r="P26" s="5" t="b">
        <v>1</v>
      </c>
      <c r="Q26" s="5">
        <v>2.5</v>
      </c>
      <c r="R26" s="5" t="b">
        <v>0</v>
      </c>
      <c r="S26" s="5">
        <v>3</v>
      </c>
      <c r="T26" s="5" t="s">
        <v>59</v>
      </c>
      <c r="U26">
        <f t="shared" si="4"/>
        <v>29</v>
      </c>
      <c r="V26" s="5">
        <v>10</v>
      </c>
      <c r="W26">
        <v>1.3</v>
      </c>
      <c r="X26">
        <f t="shared" si="5"/>
        <v>1394083977.6184521</v>
      </c>
      <c r="Y26">
        <f t="shared" si="6"/>
        <v>13078.440269849438</v>
      </c>
    </row>
    <row r="27" spans="1:25" x14ac:dyDescent="0.3">
      <c r="A27" s="5">
        <v>25</v>
      </c>
      <c r="B27" s="5" t="s">
        <v>56</v>
      </c>
      <c r="C27" s="6" t="s">
        <v>22</v>
      </c>
      <c r="D27" s="5"/>
      <c r="E27" s="13">
        <f t="shared" si="0"/>
        <v>11324.682244963982</v>
      </c>
      <c r="F27" s="5">
        <v>1.5</v>
      </c>
      <c r="G27">
        <f t="shared" si="1"/>
        <v>177341385.07756269</v>
      </c>
      <c r="H27">
        <f t="shared" si="2"/>
        <v>2312.9103729329759</v>
      </c>
      <c r="I27" s="5">
        <f t="shared" si="7"/>
        <v>287187927.90234828</v>
      </c>
      <c r="J27" s="5">
        <v>1</v>
      </c>
      <c r="K27" s="5">
        <v>11</v>
      </c>
      <c r="L27" s="5">
        <v>5</v>
      </c>
      <c r="M27" s="5">
        <v>10000</v>
      </c>
      <c r="N27" s="5">
        <v>10000</v>
      </c>
      <c r="O27" s="5">
        <v>30</v>
      </c>
      <c r="P27" s="5" t="b">
        <v>1</v>
      </c>
      <c r="Q27" s="5">
        <v>2.5</v>
      </c>
      <c r="R27" s="5" t="b">
        <v>0</v>
      </c>
      <c r="S27" s="5">
        <v>3</v>
      </c>
      <c r="T27" s="5" t="s">
        <v>59</v>
      </c>
      <c r="U27">
        <f t="shared" si="4"/>
        <v>30</v>
      </c>
      <c r="V27" s="5">
        <v>10</v>
      </c>
      <c r="W27">
        <v>1.3</v>
      </c>
      <c r="X27">
        <f t="shared" si="5"/>
        <v>1773413850.7756269</v>
      </c>
      <c r="Y27">
        <f t="shared" si="6"/>
        <v>14722.086918453177</v>
      </c>
    </row>
    <row r="28" spans="1:25" x14ac:dyDescent="0.3">
      <c r="A28" s="5">
        <v>26</v>
      </c>
      <c r="B28" s="5" t="s">
        <v>56</v>
      </c>
      <c r="C28" s="6" t="s">
        <v>23</v>
      </c>
      <c r="D28" s="5"/>
      <c r="E28" s="13">
        <f t="shared" si="0"/>
        <v>12688.863021276193</v>
      </c>
      <c r="F28" s="5">
        <v>1.5</v>
      </c>
      <c r="G28">
        <f t="shared" si="1"/>
        <v>223479132.46195132</v>
      </c>
      <c r="H28">
        <f t="shared" si="2"/>
        <v>2452.0281752309029</v>
      </c>
      <c r="I28" s="5">
        <f t="shared" si="7"/>
        <v>364053674.58838946</v>
      </c>
      <c r="J28" s="5">
        <v>1</v>
      </c>
      <c r="K28" s="5">
        <v>11</v>
      </c>
      <c r="L28" s="5">
        <v>5</v>
      </c>
      <c r="M28" s="5">
        <v>10000</v>
      </c>
      <c r="N28" s="5">
        <v>10000</v>
      </c>
      <c r="O28" s="5">
        <v>30</v>
      </c>
      <c r="P28" s="5" t="b">
        <v>1</v>
      </c>
      <c r="Q28" s="5">
        <v>2.5</v>
      </c>
      <c r="R28" s="5" t="b">
        <v>0</v>
      </c>
      <c r="S28" s="5">
        <v>3</v>
      </c>
      <c r="T28" s="5" t="s">
        <v>59</v>
      </c>
      <c r="U28">
        <f t="shared" si="4"/>
        <v>31</v>
      </c>
      <c r="V28" s="5">
        <v>10</v>
      </c>
      <c r="W28">
        <v>1.3</v>
      </c>
      <c r="X28">
        <f t="shared" si="5"/>
        <v>2234791324.619513</v>
      </c>
      <c r="Y28">
        <f t="shared" si="6"/>
        <v>16495.521927659051</v>
      </c>
    </row>
    <row r="29" spans="1:25" x14ac:dyDescent="0.3">
      <c r="A29" s="5">
        <v>27</v>
      </c>
      <c r="B29" s="5" t="s">
        <v>56</v>
      </c>
      <c r="C29" s="6" t="s">
        <v>21</v>
      </c>
      <c r="D29" s="5"/>
      <c r="E29" s="13">
        <f t="shared" si="0"/>
        <v>14156.468145913308</v>
      </c>
      <c r="F29" s="5">
        <v>1.5</v>
      </c>
      <c r="G29">
        <f t="shared" si="1"/>
        <v>279176003.51601166</v>
      </c>
      <c r="H29">
        <f t="shared" si="2"/>
        <v>2595.1766311172187</v>
      </c>
      <c r="I29" s="5">
        <f t="shared" si="7"/>
        <v>457384498.49307305</v>
      </c>
      <c r="J29" s="5">
        <v>1</v>
      </c>
      <c r="K29" s="5">
        <v>11</v>
      </c>
      <c r="L29" s="5">
        <v>5</v>
      </c>
      <c r="M29" s="5">
        <v>10000</v>
      </c>
      <c r="N29" s="5">
        <v>10000</v>
      </c>
      <c r="O29" s="5">
        <v>30</v>
      </c>
      <c r="P29" s="5" t="b">
        <v>1</v>
      </c>
      <c r="Q29" s="5">
        <v>2.5</v>
      </c>
      <c r="R29" s="5" t="b">
        <v>0</v>
      </c>
      <c r="S29" s="5">
        <v>4</v>
      </c>
      <c r="T29" s="5" t="s">
        <v>59</v>
      </c>
      <c r="U29">
        <f t="shared" si="4"/>
        <v>32</v>
      </c>
      <c r="V29" s="5">
        <v>10</v>
      </c>
      <c r="W29">
        <v>1.3</v>
      </c>
      <c r="X29">
        <f t="shared" si="5"/>
        <v>2791760035.1601167</v>
      </c>
      <c r="Y29">
        <f t="shared" si="6"/>
        <v>18403.4085896873</v>
      </c>
    </row>
    <row r="30" spans="1:25" x14ac:dyDescent="0.3">
      <c r="A30" s="5">
        <v>28</v>
      </c>
      <c r="B30" s="5" t="s">
        <v>56</v>
      </c>
      <c r="C30" s="6" t="s">
        <v>22</v>
      </c>
      <c r="D30" s="5"/>
      <c r="E30" s="13">
        <f t="shared" si="0"/>
        <v>15731.070989217116</v>
      </c>
      <c r="F30" s="5">
        <v>1.5</v>
      </c>
      <c r="G30">
        <f t="shared" si="1"/>
        <v>345946026.35529512</v>
      </c>
      <c r="H30">
        <f t="shared" si="2"/>
        <v>2742.378627662727</v>
      </c>
      <c r="I30" s="5">
        <f t="shared" si="7"/>
        <v>569896754.22786295</v>
      </c>
      <c r="J30" s="5">
        <v>1</v>
      </c>
      <c r="K30" s="5">
        <v>11</v>
      </c>
      <c r="L30" s="5">
        <v>5</v>
      </c>
      <c r="M30" s="5">
        <v>10000</v>
      </c>
      <c r="N30" s="5">
        <v>10000</v>
      </c>
      <c r="O30" s="5">
        <v>30</v>
      </c>
      <c r="P30" s="5" t="b">
        <v>1</v>
      </c>
      <c r="Q30" s="5">
        <v>2.5</v>
      </c>
      <c r="R30" s="5" t="b">
        <v>0</v>
      </c>
      <c r="S30" s="5">
        <v>4</v>
      </c>
      <c r="T30" s="5" t="s">
        <v>59</v>
      </c>
      <c r="U30">
        <f t="shared" si="4"/>
        <v>33</v>
      </c>
      <c r="V30" s="5">
        <v>10</v>
      </c>
      <c r="W30">
        <v>1.3</v>
      </c>
      <c r="X30">
        <f t="shared" si="5"/>
        <v>3459460263.5529513</v>
      </c>
      <c r="Y30">
        <f t="shared" si="6"/>
        <v>20450.392285982252</v>
      </c>
    </row>
    <row r="31" spans="1:25" x14ac:dyDescent="0.3">
      <c r="A31" s="5">
        <v>29</v>
      </c>
      <c r="B31" s="5" t="s">
        <v>56</v>
      </c>
      <c r="C31" s="6" t="s">
        <v>23</v>
      </c>
      <c r="D31" s="5"/>
      <c r="E31" s="13">
        <f t="shared" si="0"/>
        <v>17416.231704813265</v>
      </c>
      <c r="F31" s="5">
        <v>1.5</v>
      </c>
      <c r="G31">
        <f t="shared" si="1"/>
        <v>425474756.04869062</v>
      </c>
      <c r="H31">
        <f t="shared" si="2"/>
        <v>2893.6563421190704</v>
      </c>
      <c r="I31" s="5">
        <f t="shared" si="7"/>
        <v>704631392.3656193</v>
      </c>
      <c r="J31" s="5">
        <v>1</v>
      </c>
      <c r="K31" s="5">
        <v>11</v>
      </c>
      <c r="L31" s="5">
        <v>5</v>
      </c>
      <c r="M31" s="5">
        <v>10000</v>
      </c>
      <c r="N31" s="5">
        <v>10000</v>
      </c>
      <c r="O31" s="5">
        <v>30</v>
      </c>
      <c r="P31" s="5" t="b">
        <v>1</v>
      </c>
      <c r="Q31" s="5">
        <v>2.5</v>
      </c>
      <c r="R31" s="5" t="b">
        <v>0</v>
      </c>
      <c r="S31" s="5">
        <v>4</v>
      </c>
      <c r="T31" s="5" t="s">
        <v>59</v>
      </c>
      <c r="U31">
        <f t="shared" si="4"/>
        <v>34</v>
      </c>
      <c r="V31" s="5">
        <v>10</v>
      </c>
      <c r="W31">
        <v>1.3</v>
      </c>
      <c r="X31">
        <f t="shared" si="5"/>
        <v>4254747560.4869061</v>
      </c>
      <c r="Y31">
        <f t="shared" si="6"/>
        <v>22641.101216257244</v>
      </c>
    </row>
    <row r="32" spans="1:25" x14ac:dyDescent="0.3">
      <c r="A32">
        <v>30</v>
      </c>
      <c r="B32" t="s">
        <v>56</v>
      </c>
      <c r="C32" t="s">
        <v>24</v>
      </c>
      <c r="E32" s="12">
        <f t="shared" si="0"/>
        <v>19215.497748373156</v>
      </c>
      <c r="F32">
        <v>2</v>
      </c>
      <c r="G32">
        <f t="shared" si="1"/>
        <v>519631539.20607698</v>
      </c>
      <c r="H32">
        <f t="shared" si="2"/>
        <v>3049.0312881606123</v>
      </c>
      <c r="I32">
        <f>A32^6.05+A32^4+1000*A32+100</f>
        <v>864979070.27173531</v>
      </c>
      <c r="J32">
        <v>1</v>
      </c>
      <c r="K32">
        <v>11</v>
      </c>
      <c r="L32">
        <v>5</v>
      </c>
      <c r="M32">
        <v>10000</v>
      </c>
      <c r="N32">
        <v>10000</v>
      </c>
      <c r="O32">
        <v>30</v>
      </c>
      <c r="P32" t="b">
        <v>1</v>
      </c>
      <c r="Q32">
        <v>2.5</v>
      </c>
      <c r="R32" t="b">
        <v>0</v>
      </c>
      <c r="S32">
        <v>0</v>
      </c>
      <c r="T32" t="s">
        <v>59</v>
      </c>
      <c r="U32">
        <f t="shared" si="4"/>
        <v>35</v>
      </c>
      <c r="V32">
        <v>20</v>
      </c>
      <c r="W32">
        <v>1.3</v>
      </c>
      <c r="X32">
        <f t="shared" si="5"/>
        <v>10392630784.12154</v>
      </c>
      <c r="Y32">
        <f t="shared" si="6"/>
        <v>24980.147072885105</v>
      </c>
    </row>
    <row r="33" spans="1:25" x14ac:dyDescent="0.3">
      <c r="A33">
        <v>31</v>
      </c>
      <c r="B33" t="s">
        <v>56</v>
      </c>
      <c r="C33" t="s">
        <v>25</v>
      </c>
      <c r="E33" s="12">
        <f t="shared" si="0"/>
        <v>21132.404358829102</v>
      </c>
      <c r="F33">
        <v>2</v>
      </c>
      <c r="G33">
        <f t="shared" si="1"/>
        <v>630482179.25387847</v>
      </c>
      <c r="H33">
        <f t="shared" si="2"/>
        <v>3208.5243576419898</v>
      </c>
      <c r="I33">
        <f t="shared" ref="I33:I46" si="8">A33^6.05+A33^4+1000*A33+100</f>
        <v>1054706222.5482085</v>
      </c>
      <c r="J33">
        <v>1</v>
      </c>
      <c r="K33">
        <v>11</v>
      </c>
      <c r="L33">
        <v>5</v>
      </c>
      <c r="M33">
        <v>10000</v>
      </c>
      <c r="N33">
        <v>10000</v>
      </c>
      <c r="O33">
        <v>30</v>
      </c>
      <c r="P33" t="b">
        <v>1</v>
      </c>
      <c r="Q33">
        <v>2.5</v>
      </c>
      <c r="R33" t="b">
        <v>0</v>
      </c>
      <c r="S33">
        <v>0</v>
      </c>
      <c r="T33" t="s">
        <v>59</v>
      </c>
      <c r="U33">
        <f t="shared" si="4"/>
        <v>36</v>
      </c>
      <c r="V33">
        <v>20</v>
      </c>
      <c r="W33">
        <v>1.3</v>
      </c>
      <c r="X33">
        <f t="shared" si="5"/>
        <v>12609643585.07757</v>
      </c>
      <c r="Y33">
        <f t="shared" si="6"/>
        <v>27472.125666477834</v>
      </c>
    </row>
    <row r="34" spans="1:25" x14ac:dyDescent="0.3">
      <c r="A34">
        <v>32</v>
      </c>
      <c r="B34" t="s">
        <v>56</v>
      </c>
      <c r="C34" t="s">
        <v>26</v>
      </c>
      <c r="E34" s="12">
        <f t="shared" si="0"/>
        <v>23170.475005920798</v>
      </c>
      <c r="F34">
        <v>2</v>
      </c>
      <c r="G34">
        <f t="shared" si="1"/>
        <v>760302000.99401367</v>
      </c>
      <c r="H34">
        <f t="shared" si="2"/>
        <v>3372.1558584396066</v>
      </c>
      <c r="I34">
        <f t="shared" si="8"/>
        <v>1277982092.776799</v>
      </c>
      <c r="J34">
        <v>1</v>
      </c>
      <c r="K34">
        <v>11</v>
      </c>
      <c r="L34">
        <v>5</v>
      </c>
      <c r="M34">
        <v>10000</v>
      </c>
      <c r="N34">
        <v>10000</v>
      </c>
      <c r="O34">
        <v>30</v>
      </c>
      <c r="P34" t="b">
        <v>1</v>
      </c>
      <c r="Q34">
        <v>2.5</v>
      </c>
      <c r="R34" t="b">
        <v>0</v>
      </c>
      <c r="S34">
        <v>0</v>
      </c>
      <c r="T34" t="s">
        <v>59</v>
      </c>
      <c r="U34">
        <f t="shared" si="4"/>
        <v>37</v>
      </c>
      <c r="V34">
        <v>20</v>
      </c>
      <c r="W34">
        <v>1.3</v>
      </c>
      <c r="X34">
        <f t="shared" si="5"/>
        <v>15206040019.880274</v>
      </c>
      <c r="Y34">
        <f t="shared" si="6"/>
        <v>30121.617507697039</v>
      </c>
    </row>
    <row r="35" spans="1:25" x14ac:dyDescent="0.3">
      <c r="A35">
        <v>33</v>
      </c>
      <c r="B35" t="s">
        <v>56</v>
      </c>
      <c r="C35" t="s">
        <v>24</v>
      </c>
      <c r="E35" s="12">
        <f t="shared" si="0"/>
        <v>25333.221807440499</v>
      </c>
      <c r="F35">
        <v>2</v>
      </c>
      <c r="G35">
        <f t="shared" si="1"/>
        <v>911589313.09398961</v>
      </c>
      <c r="H35">
        <f t="shared" si="2"/>
        <v>3539.9455488575204</v>
      </c>
      <c r="I35">
        <f t="shared" si="8"/>
        <v>1539406728.1930718</v>
      </c>
      <c r="J35">
        <v>1</v>
      </c>
      <c r="K35">
        <v>11</v>
      </c>
      <c r="L35">
        <v>5</v>
      </c>
      <c r="M35">
        <v>10000</v>
      </c>
      <c r="N35">
        <v>10000</v>
      </c>
      <c r="O35">
        <v>30</v>
      </c>
      <c r="P35" t="b">
        <v>1</v>
      </c>
      <c r="Q35">
        <v>2.5</v>
      </c>
      <c r="R35" t="b">
        <v>0</v>
      </c>
      <c r="S35">
        <v>1</v>
      </c>
      <c r="T35" t="s">
        <v>59</v>
      </c>
      <c r="U35">
        <f t="shared" si="4"/>
        <v>38</v>
      </c>
      <c r="V35">
        <v>20</v>
      </c>
      <c r="W35">
        <v>1.3</v>
      </c>
      <c r="X35">
        <f t="shared" si="5"/>
        <v>18231786261.879791</v>
      </c>
      <c r="Y35">
        <f t="shared" si="6"/>
        <v>32933.188349672651</v>
      </c>
    </row>
    <row r="36" spans="1:25" x14ac:dyDescent="0.3">
      <c r="A36">
        <v>34</v>
      </c>
      <c r="B36" t="s">
        <v>56</v>
      </c>
      <c r="C36" t="s">
        <v>25</v>
      </c>
      <c r="E36" s="12">
        <f t="shared" si="0"/>
        <v>27624.145919111299</v>
      </c>
      <c r="F36">
        <v>2</v>
      </c>
      <c r="G36">
        <f t="shared" si="1"/>
        <v>1087079267.2047539</v>
      </c>
      <c r="H36">
        <f t="shared" si="2"/>
        <v>3711.9126690061603</v>
      </c>
      <c r="I36">
        <f t="shared" si="8"/>
        <v>1844039938.8720973</v>
      </c>
      <c r="J36">
        <v>1</v>
      </c>
      <c r="K36">
        <v>11</v>
      </c>
      <c r="L36">
        <v>5</v>
      </c>
      <c r="M36">
        <v>10000</v>
      </c>
      <c r="N36">
        <v>10000</v>
      </c>
      <c r="O36">
        <v>30</v>
      </c>
      <c r="P36" t="b">
        <v>1</v>
      </c>
      <c r="Q36">
        <v>2.5</v>
      </c>
      <c r="R36" t="b">
        <v>0</v>
      </c>
      <c r="S36">
        <v>1</v>
      </c>
      <c r="T36" t="s">
        <v>59</v>
      </c>
      <c r="U36">
        <f t="shared" si="4"/>
        <v>39</v>
      </c>
      <c r="V36">
        <v>20</v>
      </c>
      <c r="W36">
        <v>1.3</v>
      </c>
      <c r="X36">
        <f t="shared" si="5"/>
        <v>21741585344.095078</v>
      </c>
      <c r="Y36">
        <f t="shared" si="6"/>
        <v>35911.389694844693</v>
      </c>
    </row>
    <row r="37" spans="1:25" x14ac:dyDescent="0.3">
      <c r="A37">
        <v>35</v>
      </c>
      <c r="B37" t="s">
        <v>56</v>
      </c>
      <c r="C37" t="s">
        <v>26</v>
      </c>
      <c r="E37" s="12">
        <f t="shared" si="0"/>
        <v>30046.737899668853</v>
      </c>
      <c r="F37">
        <v>2</v>
      </c>
      <c r="G37">
        <f t="shared" si="1"/>
        <v>1289758112.448302</v>
      </c>
      <c r="H37">
        <f t="shared" si="2"/>
        <v>3888.0759695029919</v>
      </c>
      <c r="I37">
        <f t="shared" si="8"/>
        <v>2197431222.9588652</v>
      </c>
      <c r="J37">
        <v>1</v>
      </c>
      <c r="K37">
        <v>11</v>
      </c>
      <c r="L37">
        <v>5</v>
      </c>
      <c r="M37">
        <v>10000</v>
      </c>
      <c r="N37">
        <v>10000</v>
      </c>
      <c r="O37">
        <v>30</v>
      </c>
      <c r="P37" t="b">
        <v>1</v>
      </c>
      <c r="Q37">
        <v>2.5</v>
      </c>
      <c r="R37" t="b">
        <v>0</v>
      </c>
      <c r="S37">
        <v>1</v>
      </c>
      <c r="T37" t="s">
        <v>59</v>
      </c>
      <c r="U37">
        <f t="shared" si="4"/>
        <v>40</v>
      </c>
      <c r="V37">
        <v>20</v>
      </c>
      <c r="W37">
        <v>1.3</v>
      </c>
      <c r="X37">
        <f t="shared" si="5"/>
        <v>25795162248.966042</v>
      </c>
      <c r="Y37">
        <f t="shared" si="6"/>
        <v>39060.759269569513</v>
      </c>
    </row>
    <row r="38" spans="1:25" x14ac:dyDescent="0.3">
      <c r="A38">
        <v>36</v>
      </c>
      <c r="B38" t="s">
        <v>56</v>
      </c>
      <c r="C38" t="s">
        <v>24</v>
      </c>
      <c r="E38" s="12">
        <f t="shared" si="0"/>
        <v>32604.478053406801</v>
      </c>
      <c r="F38">
        <v>2</v>
      </c>
      <c r="G38">
        <f t="shared" si="1"/>
        <v>1522877844.0597486</v>
      </c>
      <c r="H38">
        <f t="shared" si="2"/>
        <v>4068.4537377949773</v>
      </c>
      <c r="I38">
        <f t="shared" si="8"/>
        <v>2605650659.4316463</v>
      </c>
      <c r="J38">
        <v>1</v>
      </c>
      <c r="K38">
        <v>11</v>
      </c>
      <c r="L38">
        <v>5</v>
      </c>
      <c r="M38">
        <v>10000</v>
      </c>
      <c r="N38">
        <v>10000</v>
      </c>
      <c r="O38">
        <v>30</v>
      </c>
      <c r="P38" t="b">
        <v>1</v>
      </c>
      <c r="Q38">
        <v>2.5</v>
      </c>
      <c r="R38" t="b">
        <v>0</v>
      </c>
      <c r="S38">
        <v>2</v>
      </c>
      <c r="T38" t="s">
        <v>59</v>
      </c>
      <c r="U38">
        <f t="shared" si="4"/>
        <v>41</v>
      </c>
      <c r="V38">
        <v>20</v>
      </c>
      <c r="W38">
        <v>1.3</v>
      </c>
      <c r="X38">
        <f t="shared" si="5"/>
        <v>30457556881.194973</v>
      </c>
      <c r="Y38">
        <f t="shared" si="6"/>
        <v>42385.82146942884</v>
      </c>
    </row>
    <row r="39" spans="1:25" x14ac:dyDescent="0.3">
      <c r="A39">
        <v>37</v>
      </c>
      <c r="B39" t="s">
        <v>56</v>
      </c>
      <c r="C39" t="s">
        <v>25</v>
      </c>
      <c r="E39" s="12">
        <f t="shared" si="0"/>
        <v>35300.836752181283</v>
      </c>
      <c r="F39">
        <v>2</v>
      </c>
      <c r="G39">
        <f t="shared" si="1"/>
        <v>1789971245.0082421</v>
      </c>
      <c r="H39">
        <f t="shared" si="2"/>
        <v>4253.0638223615515</v>
      </c>
      <c r="I39">
        <f t="shared" si="8"/>
        <v>3075320769.8440089</v>
      </c>
      <c r="J39">
        <v>1</v>
      </c>
      <c r="K39">
        <v>11</v>
      </c>
      <c r="L39">
        <v>5</v>
      </c>
      <c r="M39">
        <v>10000</v>
      </c>
      <c r="N39">
        <v>10000</v>
      </c>
      <c r="O39">
        <v>30</v>
      </c>
      <c r="P39" t="b">
        <v>1</v>
      </c>
      <c r="Q39">
        <v>2.5</v>
      </c>
      <c r="R39" t="b">
        <v>0</v>
      </c>
      <c r="S39">
        <v>2</v>
      </c>
      <c r="T39" t="s">
        <v>59</v>
      </c>
      <c r="U39">
        <f t="shared" si="4"/>
        <v>42</v>
      </c>
      <c r="V39">
        <v>20</v>
      </c>
      <c r="W39">
        <v>1.3</v>
      </c>
      <c r="X39">
        <f t="shared" si="5"/>
        <v>35799424900.164841</v>
      </c>
      <c r="Y39">
        <f t="shared" si="6"/>
        <v>45891.087777835673</v>
      </c>
    </row>
    <row r="40" spans="1:25" x14ac:dyDescent="0.3">
      <c r="A40">
        <v>38</v>
      </c>
      <c r="B40" t="s">
        <v>56</v>
      </c>
      <c r="C40" t="s">
        <v>26</v>
      </c>
      <c r="E40" s="12">
        <f t="shared" si="0"/>
        <v>38139.274738643187</v>
      </c>
      <c r="F40">
        <v>2</v>
      </c>
      <c r="G40">
        <f t="shared" si="1"/>
        <v>2094867319.4588282</v>
      </c>
      <c r="H40">
        <f t="shared" si="2"/>
        <v>4441.923655022405</v>
      </c>
      <c r="I40">
        <f t="shared" si="8"/>
        <v>3613649350.4516859</v>
      </c>
      <c r="J40">
        <v>1</v>
      </c>
      <c r="K40">
        <v>11</v>
      </c>
      <c r="L40">
        <v>5</v>
      </c>
      <c r="M40">
        <v>10000</v>
      </c>
      <c r="N40">
        <v>10000</v>
      </c>
      <c r="O40">
        <v>30</v>
      </c>
      <c r="P40" t="b">
        <v>1</v>
      </c>
      <c r="Q40">
        <v>2.5</v>
      </c>
      <c r="R40" t="b">
        <v>0</v>
      </c>
      <c r="S40">
        <v>2</v>
      </c>
      <c r="T40" t="s">
        <v>59</v>
      </c>
      <c r="U40">
        <f t="shared" si="4"/>
        <v>43</v>
      </c>
      <c r="V40">
        <v>20</v>
      </c>
      <c r="W40">
        <v>1.3</v>
      </c>
      <c r="X40">
        <f t="shared" si="5"/>
        <v>41897346389.176567</v>
      </c>
      <c r="Y40">
        <f t="shared" si="6"/>
        <v>49581.057160236145</v>
      </c>
    </row>
    <row r="41" spans="1:25" x14ac:dyDescent="0.3">
      <c r="A41">
        <v>39</v>
      </c>
      <c r="B41" t="s">
        <v>56</v>
      </c>
      <c r="C41" t="s">
        <v>24</v>
      </c>
      <c r="E41" s="12">
        <f t="shared" si="0"/>
        <v>41123.243412269818</v>
      </c>
      <c r="F41">
        <v>2</v>
      </c>
      <c r="G41">
        <f t="shared" si="1"/>
        <v>2441707116.9724345</v>
      </c>
      <c r="H41">
        <f t="shared" si="2"/>
        <v>4635.0502715451767</v>
      </c>
      <c r="I41">
        <f t="shared" si="8"/>
        <v>4228463276.0924816</v>
      </c>
      <c r="J41">
        <v>1</v>
      </c>
      <c r="K41">
        <v>11</v>
      </c>
      <c r="L41">
        <v>5</v>
      </c>
      <c r="M41">
        <v>10000</v>
      </c>
      <c r="N41">
        <v>10000</v>
      </c>
      <c r="O41">
        <v>30</v>
      </c>
      <c r="P41" t="b">
        <v>1</v>
      </c>
      <c r="Q41">
        <v>2.5</v>
      </c>
      <c r="R41" t="b">
        <v>0</v>
      </c>
      <c r="S41">
        <v>3</v>
      </c>
      <c r="T41" t="s">
        <v>59</v>
      </c>
      <c r="U41">
        <f t="shared" si="4"/>
        <v>44</v>
      </c>
      <c r="V41">
        <v>20</v>
      </c>
      <c r="W41">
        <v>1.3</v>
      </c>
      <c r="X41">
        <f t="shared" si="5"/>
        <v>48834142339.448692</v>
      </c>
      <c r="Y41">
        <f t="shared" si="6"/>
        <v>53460.216435950766</v>
      </c>
    </row>
    <row r="42" spans="1:25" x14ac:dyDescent="0.3">
      <c r="A42">
        <v>40</v>
      </c>
      <c r="B42" t="s">
        <v>56</v>
      </c>
      <c r="C42" t="s">
        <v>25</v>
      </c>
      <c r="E42" s="12">
        <f t="shared" si="0"/>
        <v>44256.185099599286</v>
      </c>
      <c r="F42">
        <v>2</v>
      </c>
      <c r="G42">
        <f t="shared" si="1"/>
        <v>2834959946.3743548</v>
      </c>
      <c r="H42">
        <f t="shared" si="2"/>
        <v>4832.4603307235975</v>
      </c>
      <c r="I42">
        <f t="shared" si="8"/>
        <v>4928243277.151823</v>
      </c>
      <c r="J42">
        <v>1</v>
      </c>
      <c r="K42">
        <v>11</v>
      </c>
      <c r="L42">
        <v>5</v>
      </c>
      <c r="M42">
        <v>10000</v>
      </c>
      <c r="N42">
        <v>10000</v>
      </c>
      <c r="O42">
        <v>30</v>
      </c>
      <c r="P42" t="b">
        <v>1</v>
      </c>
      <c r="Q42">
        <v>2.5</v>
      </c>
      <c r="R42" t="b">
        <v>0</v>
      </c>
      <c r="S42">
        <v>3</v>
      </c>
      <c r="T42" t="s">
        <v>59</v>
      </c>
      <c r="U42">
        <f t="shared" si="4"/>
        <v>45</v>
      </c>
      <c r="V42">
        <v>20</v>
      </c>
      <c r="W42">
        <v>1.3</v>
      </c>
      <c r="X42">
        <f t="shared" si="5"/>
        <v>56699198927.487099</v>
      </c>
      <c r="Y42">
        <f t="shared" si="6"/>
        <v>57533.040629479074</v>
      </c>
    </row>
    <row r="43" spans="1:25" x14ac:dyDescent="0.3">
      <c r="A43">
        <v>41</v>
      </c>
      <c r="B43" t="s">
        <v>56</v>
      </c>
      <c r="C43" t="s">
        <v>26</v>
      </c>
      <c r="E43" s="12">
        <f t="shared" si="0"/>
        <v>47541.533309922204</v>
      </c>
      <c r="F43">
        <v>2</v>
      </c>
      <c r="G43">
        <f t="shared" si="1"/>
        <v>3279439978.2531524</v>
      </c>
      <c r="H43">
        <f t="shared" si="2"/>
        <v>5034.1701320755374</v>
      </c>
      <c r="I43">
        <f t="shared" si="8"/>
        <v>5722159690.9129629</v>
      </c>
      <c r="J43">
        <v>1</v>
      </c>
      <c r="K43">
        <v>11</v>
      </c>
      <c r="L43">
        <v>5</v>
      </c>
      <c r="M43">
        <v>10000</v>
      </c>
      <c r="N43">
        <v>10000</v>
      </c>
      <c r="O43">
        <v>30</v>
      </c>
      <c r="P43" t="b">
        <v>1</v>
      </c>
      <c r="Q43">
        <v>2.5</v>
      </c>
      <c r="R43" t="b">
        <v>0</v>
      </c>
      <c r="S43">
        <v>3</v>
      </c>
      <c r="T43" t="s">
        <v>59</v>
      </c>
      <c r="U43">
        <f t="shared" si="4"/>
        <v>46</v>
      </c>
      <c r="V43">
        <v>20</v>
      </c>
      <c r="W43">
        <v>1.3</v>
      </c>
      <c r="X43">
        <f t="shared" si="5"/>
        <v>65588799565.063049</v>
      </c>
      <c r="Y43">
        <f t="shared" si="6"/>
        <v>61803.993302898867</v>
      </c>
    </row>
    <row r="44" spans="1:25" x14ac:dyDescent="0.3">
      <c r="A44">
        <v>42</v>
      </c>
      <c r="B44" t="s">
        <v>56</v>
      </c>
      <c r="C44" t="s">
        <v>24</v>
      </c>
      <c r="E44" s="12">
        <f t="shared" si="0"/>
        <v>50982.712977557938</v>
      </c>
      <c r="F44">
        <v>2</v>
      </c>
      <c r="G44">
        <f t="shared" si="1"/>
        <v>3780323235.0813155</v>
      </c>
      <c r="H44">
        <f t="shared" si="2"/>
        <v>5240.1956322925425</v>
      </c>
      <c r="I44">
        <f t="shared" si="8"/>
        <v>6620109188.5582886</v>
      </c>
      <c r="J44">
        <v>1</v>
      </c>
      <c r="K44">
        <v>11</v>
      </c>
      <c r="L44">
        <v>5</v>
      </c>
      <c r="M44">
        <v>10000</v>
      </c>
      <c r="N44">
        <v>10000</v>
      </c>
      <c r="O44">
        <v>30</v>
      </c>
      <c r="P44" t="b">
        <v>1</v>
      </c>
      <c r="Q44">
        <v>2.5</v>
      </c>
      <c r="R44" t="b">
        <v>0</v>
      </c>
      <c r="S44">
        <v>4</v>
      </c>
      <c r="T44" t="s">
        <v>59</v>
      </c>
      <c r="U44">
        <f t="shared" si="4"/>
        <v>47</v>
      </c>
      <c r="V44">
        <v>20</v>
      </c>
      <c r="W44">
        <v>1.3</v>
      </c>
      <c r="X44">
        <f t="shared" si="5"/>
        <v>75606464701.626312</v>
      </c>
      <c r="Y44">
        <f t="shared" si="6"/>
        <v>66277.526870825328</v>
      </c>
    </row>
    <row r="45" spans="1:25" x14ac:dyDescent="0.3">
      <c r="A45">
        <v>43</v>
      </c>
      <c r="B45" t="s">
        <v>56</v>
      </c>
      <c r="C45" t="s">
        <v>25</v>
      </c>
      <c r="E45" s="12">
        <f t="shared" si="0"/>
        <v>54583.140691729262</v>
      </c>
      <c r="F45">
        <v>2</v>
      </c>
      <c r="G45">
        <f t="shared" si="1"/>
        <v>4343164967.9773273</v>
      </c>
      <c r="H45">
        <f t="shared" si="2"/>
        <v>5450.5524605569453</v>
      </c>
      <c r="I45">
        <f t="shared" si="8"/>
        <v>7632752479.0583487</v>
      </c>
      <c r="J45">
        <v>1</v>
      </c>
      <c r="K45">
        <v>11</v>
      </c>
      <c r="L45">
        <v>5</v>
      </c>
      <c r="M45">
        <v>10000</v>
      </c>
      <c r="N45">
        <v>10000</v>
      </c>
      <c r="O45">
        <v>30</v>
      </c>
      <c r="P45" t="b">
        <v>1</v>
      </c>
      <c r="Q45">
        <v>2.5</v>
      </c>
      <c r="R45" t="b">
        <v>0</v>
      </c>
      <c r="S45">
        <v>4</v>
      </c>
      <c r="T45" t="s">
        <v>59</v>
      </c>
      <c r="U45">
        <f t="shared" si="4"/>
        <v>48</v>
      </c>
      <c r="V45">
        <v>20</v>
      </c>
      <c r="W45">
        <v>1.3</v>
      </c>
      <c r="X45">
        <f t="shared" si="5"/>
        <v>86863299359.546539</v>
      </c>
      <c r="Y45">
        <f t="shared" si="6"/>
        <v>70958.082899248038</v>
      </c>
    </row>
    <row r="46" spans="1:25" x14ac:dyDescent="0.3">
      <c r="A46">
        <v>44</v>
      </c>
      <c r="B46" t="s">
        <v>56</v>
      </c>
      <c r="C46" t="s">
        <v>26</v>
      </c>
      <c r="E46" s="12">
        <f t="shared" si="0"/>
        <v>58346.224914949707</v>
      </c>
      <c r="F46">
        <v>2</v>
      </c>
      <c r="G46">
        <f t="shared" si="1"/>
        <v>4973917419.1550894</v>
      </c>
      <c r="H46">
        <f t="shared" si="2"/>
        <v>5665.2559328294519</v>
      </c>
      <c r="I46">
        <f t="shared" si="8"/>
        <v>8771552991.1552639</v>
      </c>
      <c r="J46">
        <v>1</v>
      </c>
      <c r="K46">
        <v>11</v>
      </c>
      <c r="L46">
        <v>5</v>
      </c>
      <c r="M46">
        <v>10000</v>
      </c>
      <c r="N46">
        <v>10000</v>
      </c>
      <c r="O46">
        <v>30</v>
      </c>
      <c r="P46" t="b">
        <v>1</v>
      </c>
      <c r="Q46">
        <v>2.5</v>
      </c>
      <c r="R46" t="b">
        <v>0</v>
      </c>
      <c r="S46">
        <v>4</v>
      </c>
      <c r="T46" t="s">
        <v>59</v>
      </c>
      <c r="U46">
        <f t="shared" si="4"/>
        <v>49</v>
      </c>
      <c r="V46">
        <v>20</v>
      </c>
      <c r="W46">
        <v>1.3</v>
      </c>
      <c r="X46">
        <f t="shared" si="5"/>
        <v>99478348383.101791</v>
      </c>
      <c r="Y46">
        <f t="shared" si="6"/>
        <v>75850.09238943462</v>
      </c>
    </row>
    <row r="47" spans="1:25" x14ac:dyDescent="0.3">
      <c r="A47" s="5">
        <v>45</v>
      </c>
      <c r="B47" s="5" t="s">
        <v>56</v>
      </c>
      <c r="C47" s="6" t="s">
        <v>27</v>
      </c>
      <c r="D47" s="5"/>
      <c r="E47" s="13">
        <f t="shared" si="0"/>
        <v>62275.366190752415</v>
      </c>
      <c r="F47" s="5">
        <v>2.5</v>
      </c>
      <c r="G47">
        <f t="shared" si="1"/>
        <v>5678947969.1323318</v>
      </c>
      <c r="H47">
        <f t="shared" si="2"/>
        <v>5884.3210651984537</v>
      </c>
      <c r="I47" s="5">
        <f>A47^6.05+A47^4+1000*A47+100</f>
        <v>10048816534.620764</v>
      </c>
      <c r="J47" s="5">
        <v>1</v>
      </c>
      <c r="K47" s="5">
        <v>11</v>
      </c>
      <c r="L47" s="5">
        <v>5</v>
      </c>
      <c r="M47" s="5">
        <v>10000</v>
      </c>
      <c r="N47" s="5">
        <v>10000</v>
      </c>
      <c r="O47" s="5">
        <v>30</v>
      </c>
      <c r="P47" s="5" t="b">
        <v>1</v>
      </c>
      <c r="Q47" s="5">
        <v>2.5</v>
      </c>
      <c r="R47" s="5" t="b">
        <v>0</v>
      </c>
      <c r="S47" s="5">
        <v>0</v>
      </c>
      <c r="T47" s="5" t="s">
        <v>59</v>
      </c>
      <c r="U47">
        <f t="shared" si="4"/>
        <v>50</v>
      </c>
      <c r="V47" s="5">
        <v>30</v>
      </c>
      <c r="W47">
        <v>1.3</v>
      </c>
      <c r="X47">
        <f t="shared" si="5"/>
        <v>170368439073.96997</v>
      </c>
      <c r="Y47">
        <f t="shared" si="6"/>
        <v>80957.97604797814</v>
      </c>
    </row>
    <row r="48" spans="1:25" x14ac:dyDescent="0.3">
      <c r="A48" s="5">
        <v>46</v>
      </c>
      <c r="B48" s="5" t="s">
        <v>56</v>
      </c>
      <c r="C48" s="6" t="s">
        <v>28</v>
      </c>
      <c r="D48" s="5"/>
      <c r="E48" s="13">
        <f t="shared" si="0"/>
        <v>66373.957341510235</v>
      </c>
      <c r="F48" s="5">
        <v>2.5</v>
      </c>
      <c r="G48">
        <f t="shared" si="1"/>
        <v>6465057667.7932415</v>
      </c>
      <c r="H48">
        <f t="shared" si="2"/>
        <v>6107.7625863725425</v>
      </c>
      <c r="I48" s="5">
        <f t="shared" ref="I48:I61" si="9">A48^6.05+A48^4+1000*A48+100</f>
        <v>11477731941.941059</v>
      </c>
      <c r="J48" s="5">
        <v>1</v>
      </c>
      <c r="K48" s="5">
        <v>11</v>
      </c>
      <c r="L48" s="5">
        <v>5</v>
      </c>
      <c r="M48" s="5">
        <v>10000</v>
      </c>
      <c r="N48" s="5">
        <v>10000</v>
      </c>
      <c r="O48" s="5">
        <v>30</v>
      </c>
      <c r="P48" s="5" t="b">
        <v>1</v>
      </c>
      <c r="Q48" s="5">
        <v>2.5</v>
      </c>
      <c r="R48" s="5" t="b">
        <v>0</v>
      </c>
      <c r="S48" s="5">
        <v>0</v>
      </c>
      <c r="T48" s="5" t="s">
        <v>59</v>
      </c>
      <c r="U48">
        <f t="shared" si="4"/>
        <v>51</v>
      </c>
      <c r="V48" s="5">
        <v>30</v>
      </c>
      <c r="W48">
        <v>1.3</v>
      </c>
      <c r="X48">
        <f t="shared" si="5"/>
        <v>193951730033.79724</v>
      </c>
      <c r="Y48">
        <f t="shared" si="6"/>
        <v>86286.14454396331</v>
      </c>
    </row>
    <row r="49" spans="1:25" x14ac:dyDescent="0.3">
      <c r="A49" s="5">
        <v>47</v>
      </c>
      <c r="B49" s="5" t="s">
        <v>56</v>
      </c>
      <c r="C49" s="6" t="s">
        <v>29</v>
      </c>
      <c r="D49" s="5"/>
      <c r="E49" s="13">
        <f t="shared" si="0"/>
        <v>70645.383657029772</v>
      </c>
      <c r="F49" s="5">
        <v>2.5</v>
      </c>
      <c r="G49">
        <f t="shared" si="1"/>
        <v>7339500148.4238043</v>
      </c>
      <c r="H49">
        <f t="shared" si="2"/>
        <v>6335.5949493887865</v>
      </c>
      <c r="I49" s="5">
        <f t="shared" si="9"/>
        <v>13072412691.557264</v>
      </c>
      <c r="J49" s="5">
        <v>1</v>
      </c>
      <c r="K49" s="5">
        <v>11</v>
      </c>
      <c r="L49" s="5">
        <v>5</v>
      </c>
      <c r="M49" s="5">
        <v>10000</v>
      </c>
      <c r="N49" s="5">
        <v>10000</v>
      </c>
      <c r="O49" s="5">
        <v>30</v>
      </c>
      <c r="P49" s="5" t="b">
        <v>1</v>
      </c>
      <c r="Q49" s="5">
        <v>2.5</v>
      </c>
      <c r="R49" s="5" t="b">
        <v>0</v>
      </c>
      <c r="S49" s="5">
        <v>0</v>
      </c>
      <c r="T49" s="5" t="s">
        <v>59</v>
      </c>
      <c r="U49">
        <f t="shared" si="4"/>
        <v>52</v>
      </c>
      <c r="V49" s="5">
        <v>30</v>
      </c>
      <c r="W49">
        <v>1.3</v>
      </c>
      <c r="X49">
        <f t="shared" si="5"/>
        <v>220185004452.71414</v>
      </c>
      <c r="Y49">
        <f t="shared" si="6"/>
        <v>91838.998754138709</v>
      </c>
    </row>
    <row r="50" spans="1:25" x14ac:dyDescent="0.3">
      <c r="A50" s="5">
        <v>48</v>
      </c>
      <c r="B50" s="5" t="s">
        <v>56</v>
      </c>
      <c r="C50" s="6" t="s">
        <v>27</v>
      </c>
      <c r="D50" s="5"/>
      <c r="E50" s="13">
        <f t="shared" si="0"/>
        <v>75093.023074541925</v>
      </c>
      <c r="F50" s="5">
        <v>2.5</v>
      </c>
      <c r="G50">
        <f t="shared" si="1"/>
        <v>8310000923.8597498</v>
      </c>
      <c r="H50">
        <f t="shared" si="2"/>
        <v>6567.8323426019369</v>
      </c>
      <c r="I50" s="5">
        <f t="shared" si="9"/>
        <v>14847939513.764933</v>
      </c>
      <c r="J50" s="5">
        <v>1</v>
      </c>
      <c r="K50" s="5">
        <v>11</v>
      </c>
      <c r="L50" s="5">
        <v>5</v>
      </c>
      <c r="M50" s="5">
        <v>10000</v>
      </c>
      <c r="N50" s="5">
        <v>10000</v>
      </c>
      <c r="O50" s="5">
        <v>30</v>
      </c>
      <c r="P50" s="5" t="b">
        <v>1</v>
      </c>
      <c r="Q50" s="5">
        <v>2.5</v>
      </c>
      <c r="R50" s="5" t="b">
        <v>0</v>
      </c>
      <c r="S50" s="5">
        <v>1</v>
      </c>
      <c r="T50" s="5" t="s">
        <v>59</v>
      </c>
      <c r="U50">
        <f t="shared" si="4"/>
        <v>53</v>
      </c>
      <c r="V50" s="5">
        <v>30</v>
      </c>
      <c r="W50">
        <v>1.3</v>
      </c>
      <c r="X50">
        <f t="shared" si="5"/>
        <v>249300027715.79248</v>
      </c>
      <c r="Y50">
        <f t="shared" si="6"/>
        <v>97620.92999690451</v>
      </c>
    </row>
    <row r="51" spans="1:25" x14ac:dyDescent="0.3">
      <c r="A51" s="5">
        <v>49</v>
      </c>
      <c r="B51" s="5" t="s">
        <v>56</v>
      </c>
      <c r="C51" s="6" t="s">
        <v>28</v>
      </c>
      <c r="D51" s="5"/>
      <c r="E51" s="13">
        <f t="shared" si="0"/>
        <v>79720.246350653164</v>
      </c>
      <c r="F51" s="5">
        <v>2.5</v>
      </c>
      <c r="G51">
        <f t="shared" si="1"/>
        <v>9384777063.9080029</v>
      </c>
      <c r="H51">
        <f t="shared" si="2"/>
        <v>6804.4887000129083</v>
      </c>
      <c r="I51" s="5">
        <f t="shared" si="9"/>
        <v>16820403980.352938</v>
      </c>
      <c r="J51" s="5">
        <v>1</v>
      </c>
      <c r="K51" s="5">
        <v>11</v>
      </c>
      <c r="L51" s="5">
        <v>5</v>
      </c>
      <c r="M51" s="5">
        <v>10000</v>
      </c>
      <c r="N51" s="5">
        <v>10000</v>
      </c>
      <c r="O51" s="5">
        <v>30</v>
      </c>
      <c r="P51" s="5" t="b">
        <v>1</v>
      </c>
      <c r="Q51" s="5">
        <v>2.5</v>
      </c>
      <c r="R51" s="5" t="b">
        <v>0</v>
      </c>
      <c r="S51" s="5">
        <v>1</v>
      </c>
      <c r="T51" s="5" t="s">
        <v>59</v>
      </c>
      <c r="U51">
        <f t="shared" si="4"/>
        <v>54</v>
      </c>
      <c r="V51" s="5">
        <v>30</v>
      </c>
      <c r="W51">
        <v>1.3</v>
      </c>
      <c r="X51">
        <f t="shared" si="5"/>
        <v>281543311917.24011</v>
      </c>
      <c r="Y51">
        <f t="shared" si="6"/>
        <v>103636.32025584912</v>
      </c>
    </row>
    <row r="52" spans="1:25" x14ac:dyDescent="0.3">
      <c r="A52" s="5">
        <v>50</v>
      </c>
      <c r="B52" s="5" t="s">
        <v>56</v>
      </c>
      <c r="C52" s="6" t="s">
        <v>29</v>
      </c>
      <c r="D52" s="5"/>
      <c r="E52" s="13">
        <f t="shared" si="0"/>
        <v>84530.417225780053</v>
      </c>
      <c r="F52" s="5">
        <v>2.5</v>
      </c>
      <c r="G52">
        <f t="shared" si="1"/>
        <v>10572557253.222536</v>
      </c>
      <c r="H52">
        <f t="shared" si="2"/>
        <v>7045.5777109891469</v>
      </c>
      <c r="I52" s="5">
        <f t="shared" si="9"/>
        <v>19006953079.0415</v>
      </c>
      <c r="J52" s="5">
        <v>1</v>
      </c>
      <c r="K52" s="5">
        <v>11</v>
      </c>
      <c r="L52" s="5">
        <v>5</v>
      </c>
      <c r="M52" s="5">
        <v>10000</v>
      </c>
      <c r="N52" s="5">
        <v>10000</v>
      </c>
      <c r="O52" s="5">
        <v>30</v>
      </c>
      <c r="P52" s="5" t="b">
        <v>1</v>
      </c>
      <c r="Q52" s="5">
        <v>2.5</v>
      </c>
      <c r="R52" s="5" t="b">
        <v>0</v>
      </c>
      <c r="S52" s="5">
        <v>1</v>
      </c>
      <c r="T52" s="5" t="s">
        <v>59</v>
      </c>
      <c r="U52">
        <f t="shared" si="4"/>
        <v>55</v>
      </c>
      <c r="V52" s="5">
        <v>30</v>
      </c>
      <c r="W52">
        <v>1.3</v>
      </c>
      <c r="X52">
        <f t="shared" si="5"/>
        <v>317176717596.67609</v>
      </c>
      <c r="Y52">
        <f t="shared" si="6"/>
        <v>109889.54239351407</v>
      </c>
    </row>
    <row r="53" spans="1:25" x14ac:dyDescent="0.3">
      <c r="A53" s="5">
        <v>51</v>
      </c>
      <c r="B53" s="5" t="s">
        <v>56</v>
      </c>
      <c r="C53" s="6" t="s">
        <v>27</v>
      </c>
      <c r="D53" s="5"/>
      <c r="E53" s="13">
        <f t="shared" si="0"/>
        <v>89526.892581540407</v>
      </c>
      <c r="F53" s="5">
        <v>2.5</v>
      </c>
      <c r="G53">
        <f t="shared" si="1"/>
        <v>11882602228.83395</v>
      </c>
      <c r="H53">
        <f t="shared" si="2"/>
        <v>7291.112829424178</v>
      </c>
      <c r="I53" s="5">
        <f t="shared" si="9"/>
        <v>21425834773.754974</v>
      </c>
      <c r="J53" s="5">
        <v>1</v>
      </c>
      <c r="K53" s="5">
        <v>11</v>
      </c>
      <c r="L53" s="5">
        <v>5</v>
      </c>
      <c r="M53" s="5">
        <v>10000</v>
      </c>
      <c r="N53" s="5">
        <v>10000</v>
      </c>
      <c r="O53" s="5">
        <v>30</v>
      </c>
      <c r="P53" s="5" t="b">
        <v>1</v>
      </c>
      <c r="Q53" s="5">
        <v>2.5</v>
      </c>
      <c r="R53" s="5" t="b">
        <v>0</v>
      </c>
      <c r="S53" s="5">
        <v>2</v>
      </c>
      <c r="T53" s="5" t="s">
        <v>59</v>
      </c>
      <c r="U53">
        <f t="shared" si="4"/>
        <v>56</v>
      </c>
      <c r="V53" s="5">
        <v>30</v>
      </c>
      <c r="W53">
        <v>1.3</v>
      </c>
      <c r="X53">
        <f t="shared" si="5"/>
        <v>356478066865.01849</v>
      </c>
      <c r="Y53">
        <f t="shared" si="6"/>
        <v>116384.96035600253</v>
      </c>
    </row>
    <row r="54" spans="1:25" x14ac:dyDescent="0.3">
      <c r="A54" s="5">
        <v>52</v>
      </c>
      <c r="B54" s="5" t="s">
        <v>56</v>
      </c>
      <c r="C54" s="6" t="s">
        <v>28</v>
      </c>
      <c r="D54" s="5"/>
      <c r="E54" s="13">
        <f t="shared" si="0"/>
        <v>94713.022591536894</v>
      </c>
      <c r="F54" s="5">
        <v>2.5</v>
      </c>
      <c r="G54">
        <f t="shared" si="1"/>
        <v>13324725596.550856</v>
      </c>
      <c r="H54">
        <f t="shared" si="2"/>
        <v>7541.107282379372</v>
      </c>
      <c r="I54" s="5">
        <f t="shared" si="9"/>
        <v>24096444551.748653</v>
      </c>
      <c r="J54" s="5">
        <v>1</v>
      </c>
      <c r="K54" s="5">
        <v>11</v>
      </c>
      <c r="L54" s="5">
        <v>5</v>
      </c>
      <c r="M54" s="5">
        <v>10000</v>
      </c>
      <c r="N54" s="5">
        <v>10000</v>
      </c>
      <c r="O54" s="5">
        <v>30</v>
      </c>
      <c r="P54" s="5" t="b">
        <v>1</v>
      </c>
      <c r="Q54" s="5">
        <v>2.5</v>
      </c>
      <c r="R54" s="5" t="b">
        <v>0</v>
      </c>
      <c r="S54" s="5">
        <v>2</v>
      </c>
      <c r="T54" s="5" t="s">
        <v>59</v>
      </c>
      <c r="U54">
        <f t="shared" si="4"/>
        <v>57</v>
      </c>
      <c r="V54" s="5">
        <v>30</v>
      </c>
      <c r="W54">
        <v>1.3</v>
      </c>
      <c r="X54">
        <f t="shared" si="5"/>
        <v>399741767896.5257</v>
      </c>
      <c r="Y54">
        <f t="shared" si="6"/>
        <v>123126.92936899797</v>
      </c>
    </row>
    <row r="55" spans="1:25" x14ac:dyDescent="0.3">
      <c r="A55" s="5">
        <v>53</v>
      </c>
      <c r="B55" s="5" t="s">
        <v>56</v>
      </c>
      <c r="C55" s="6" t="s">
        <v>29</v>
      </c>
      <c r="D55" s="5"/>
      <c r="E55" s="13">
        <f t="shared" si="0"/>
        <v>100092.15086593677</v>
      </c>
      <c r="F55" s="5">
        <v>2.5</v>
      </c>
      <c r="G55">
        <f t="shared" si="1"/>
        <v>14909315025.468121</v>
      </c>
      <c r="H55">
        <f t="shared" si="2"/>
        <v>7795.5740782464591</v>
      </c>
      <c r="I55" s="5">
        <f t="shared" si="9"/>
        <v>27039372958.585335</v>
      </c>
      <c r="J55" s="5">
        <v>1</v>
      </c>
      <c r="K55" s="5">
        <v>11</v>
      </c>
      <c r="L55" s="5">
        <v>5</v>
      </c>
      <c r="M55" s="5">
        <v>10000</v>
      </c>
      <c r="N55" s="5">
        <v>10000</v>
      </c>
      <c r="O55" s="5">
        <v>30</v>
      </c>
      <c r="P55" s="5" t="b">
        <v>1</v>
      </c>
      <c r="Q55" s="5">
        <v>2.5</v>
      </c>
      <c r="R55" s="5" t="b">
        <v>0</v>
      </c>
      <c r="S55" s="5">
        <v>2</v>
      </c>
      <c r="T55" s="5" t="s">
        <v>59</v>
      </c>
      <c r="U55">
        <f t="shared" si="4"/>
        <v>58</v>
      </c>
      <c r="V55" s="5">
        <v>30</v>
      </c>
      <c r="W55">
        <v>1.3</v>
      </c>
      <c r="X55">
        <f t="shared" si="5"/>
        <v>447279450764.04364</v>
      </c>
      <c r="Y55">
        <f t="shared" si="6"/>
        <v>130119.79612571781</v>
      </c>
    </row>
    <row r="56" spans="1:25" x14ac:dyDescent="0.3">
      <c r="A56" s="5">
        <v>54</v>
      </c>
      <c r="B56" s="5" t="s">
        <v>56</v>
      </c>
      <c r="C56" s="6" t="s">
        <v>27</v>
      </c>
      <c r="D56" s="5"/>
      <c r="E56" s="13">
        <f t="shared" si="0"/>
        <v>105667.61459021605</v>
      </c>
      <c r="F56" s="5">
        <v>2.5</v>
      </c>
      <c r="G56">
        <f t="shared" si="1"/>
        <v>16647353819.833847</v>
      </c>
      <c r="H56">
        <f t="shared" si="2"/>
        <v>8054.5260144662298</v>
      </c>
      <c r="I56" s="5">
        <f t="shared" si="9"/>
        <v>30276454121.941242</v>
      </c>
      <c r="J56" s="5">
        <v>1</v>
      </c>
      <c r="K56" s="5">
        <v>11</v>
      </c>
      <c r="L56" s="5">
        <v>5</v>
      </c>
      <c r="M56" s="5">
        <v>10000</v>
      </c>
      <c r="N56" s="5">
        <v>10000</v>
      </c>
      <c r="O56" s="5">
        <v>30</v>
      </c>
      <c r="P56" s="5" t="b">
        <v>1</v>
      </c>
      <c r="Q56" s="5">
        <v>2.5</v>
      </c>
      <c r="R56" s="5" t="b">
        <v>0</v>
      </c>
      <c r="S56" s="5">
        <v>3</v>
      </c>
      <c r="T56" s="5" t="s">
        <v>59</v>
      </c>
      <c r="U56">
        <f t="shared" si="4"/>
        <v>59</v>
      </c>
      <c r="V56" s="5">
        <v>30</v>
      </c>
      <c r="W56">
        <v>1.3</v>
      </c>
      <c r="X56">
        <f t="shared" si="5"/>
        <v>499420614595.01538</v>
      </c>
      <c r="Y56">
        <f t="shared" si="6"/>
        <v>137367.89896728087</v>
      </c>
    </row>
    <row r="57" spans="1:25" x14ac:dyDescent="0.3">
      <c r="A57" s="5">
        <v>55</v>
      </c>
      <c r="B57" s="5" t="s">
        <v>56</v>
      </c>
      <c r="C57" s="6" t="s">
        <v>28</v>
      </c>
      <c r="D57" s="5"/>
      <c r="E57" s="13">
        <f t="shared" si="0"/>
        <v>111442.74465840882</v>
      </c>
      <c r="F57" s="5">
        <v>2.5</v>
      </c>
      <c r="G57">
        <f t="shared" si="1"/>
        <v>18550442867.542797</v>
      </c>
      <c r="H57">
        <f t="shared" si="2"/>
        <v>8317.9756848352717</v>
      </c>
      <c r="I57" s="5">
        <f t="shared" si="9"/>
        <v>33830815265.202354</v>
      </c>
      <c r="J57" s="5">
        <v>1</v>
      </c>
      <c r="K57" s="5">
        <v>11</v>
      </c>
      <c r="L57" s="5">
        <v>5</v>
      </c>
      <c r="M57" s="5">
        <v>10000</v>
      </c>
      <c r="N57" s="5">
        <v>10000</v>
      </c>
      <c r="O57" s="5">
        <v>30</v>
      </c>
      <c r="P57" s="5" t="b">
        <v>1</v>
      </c>
      <c r="Q57" s="5">
        <v>2.5</v>
      </c>
      <c r="R57" s="5" t="b">
        <v>0</v>
      </c>
      <c r="S57" s="5">
        <v>3</v>
      </c>
      <c r="T57" s="5" t="s">
        <v>59</v>
      </c>
      <c r="U57">
        <f t="shared" si="4"/>
        <v>60</v>
      </c>
      <c r="V57" s="5">
        <v>30</v>
      </c>
      <c r="W57">
        <v>1.3</v>
      </c>
      <c r="X57">
        <f t="shared" si="5"/>
        <v>556513286026.28394</v>
      </c>
      <c r="Y57">
        <f t="shared" si="6"/>
        <v>144875.56805593148</v>
      </c>
    </row>
    <row r="58" spans="1:25" x14ac:dyDescent="0.3">
      <c r="A58" s="5">
        <v>56</v>
      </c>
      <c r="B58" s="5" t="s">
        <v>56</v>
      </c>
      <c r="C58" s="6" t="s">
        <v>29</v>
      </c>
      <c r="D58" s="5"/>
      <c r="E58" s="13">
        <f t="shared" si="0"/>
        <v>117420.8658011774</v>
      </c>
      <c r="F58" s="5">
        <v>2.5</v>
      </c>
      <c r="G58">
        <f t="shared" si="1"/>
        <v>20630822964.539631</v>
      </c>
      <c r="H58">
        <f t="shared" si="2"/>
        <v>8585.9354864300003</v>
      </c>
      <c r="I58" s="5">
        <f t="shared" si="9"/>
        <v>37726927211.793266</v>
      </c>
      <c r="J58" s="5">
        <v>1</v>
      </c>
      <c r="K58" s="5">
        <v>11</v>
      </c>
      <c r="L58" s="5">
        <v>5</v>
      </c>
      <c r="M58" s="5">
        <v>10000</v>
      </c>
      <c r="N58" s="5">
        <v>10000</v>
      </c>
      <c r="O58" s="5">
        <v>30</v>
      </c>
      <c r="P58" s="5" t="b">
        <v>1</v>
      </c>
      <c r="Q58" s="5">
        <v>2.5</v>
      </c>
      <c r="R58" s="5" t="b">
        <v>0</v>
      </c>
      <c r="S58" s="5">
        <v>3</v>
      </c>
      <c r="T58" s="5" t="s">
        <v>59</v>
      </c>
      <c r="U58">
        <f t="shared" si="4"/>
        <v>61</v>
      </c>
      <c r="V58" s="5">
        <v>30</v>
      </c>
      <c r="W58">
        <v>1.3</v>
      </c>
      <c r="X58">
        <f t="shared" si="5"/>
        <v>618924688936.18896</v>
      </c>
      <c r="Y58">
        <f t="shared" si="6"/>
        <v>152647.12554153061</v>
      </c>
    </row>
    <row r="59" spans="1:25" x14ac:dyDescent="0.3">
      <c r="A59" s="5">
        <v>57</v>
      </c>
      <c r="B59" s="5" t="s">
        <v>56</v>
      </c>
      <c r="C59" s="6" t="s">
        <v>27</v>
      </c>
      <c r="D59" s="5"/>
      <c r="E59" s="13">
        <f t="shared" si="0"/>
        <v>123605.29670899668</v>
      </c>
      <c r="F59" s="5">
        <v>2.5</v>
      </c>
      <c r="G59">
        <f t="shared" si="1"/>
        <v>22901397514.429253</v>
      </c>
      <c r="H59">
        <f t="shared" si="2"/>
        <v>8858.4176261744178</v>
      </c>
      <c r="I59" s="5">
        <f t="shared" si="9"/>
        <v>41990655881.166039</v>
      </c>
      <c r="J59" s="5">
        <v>1</v>
      </c>
      <c r="K59" s="5">
        <v>11</v>
      </c>
      <c r="L59" s="5">
        <v>5</v>
      </c>
      <c r="M59" s="5">
        <v>10000</v>
      </c>
      <c r="N59" s="5">
        <v>10000</v>
      </c>
      <c r="O59" s="5">
        <v>30</v>
      </c>
      <c r="P59" s="5" t="b">
        <v>1</v>
      </c>
      <c r="Q59" s="5">
        <v>2.5</v>
      </c>
      <c r="R59" s="5" t="b">
        <v>0</v>
      </c>
      <c r="S59" s="5">
        <v>4</v>
      </c>
      <c r="T59" s="5" t="s">
        <v>59</v>
      </c>
      <c r="U59">
        <f t="shared" si="4"/>
        <v>62</v>
      </c>
      <c r="V59" s="5">
        <v>30</v>
      </c>
      <c r="W59">
        <v>1.3</v>
      </c>
      <c r="X59">
        <f t="shared" si="5"/>
        <v>687041925432.87756</v>
      </c>
      <c r="Y59">
        <f t="shared" si="6"/>
        <v>160686.8857216957</v>
      </c>
    </row>
    <row r="60" spans="1:25" x14ac:dyDescent="0.3">
      <c r="A60" s="5">
        <v>58</v>
      </c>
      <c r="B60" s="5" t="s">
        <v>56</v>
      </c>
      <c r="C60" s="6" t="s">
        <v>28</v>
      </c>
      <c r="D60" s="5"/>
      <c r="E60" s="13">
        <f t="shared" si="0"/>
        <v>129999.35015072057</v>
      </c>
      <c r="F60" s="5">
        <v>2.5</v>
      </c>
      <c r="G60">
        <f t="shared" si="1"/>
        <v>25375755602.607441</v>
      </c>
      <c r="H60">
        <f t="shared" si="2"/>
        <v>9135.4341270762434</v>
      </c>
      <c r="I60" s="5">
        <f t="shared" si="9"/>
        <v>46649314777.360016</v>
      </c>
      <c r="J60" s="5">
        <v>1</v>
      </c>
      <c r="K60" s="5">
        <v>11</v>
      </c>
      <c r="L60" s="5">
        <v>5</v>
      </c>
      <c r="M60" s="5">
        <v>10000</v>
      </c>
      <c r="N60" s="5">
        <v>10000</v>
      </c>
      <c r="O60" s="5">
        <v>30</v>
      </c>
      <c r="P60" s="5" t="b">
        <v>1</v>
      </c>
      <c r="Q60" s="5">
        <v>2.5</v>
      </c>
      <c r="R60" s="5" t="b">
        <v>0</v>
      </c>
      <c r="S60" s="5">
        <v>4</v>
      </c>
      <c r="T60" s="5" t="s">
        <v>59</v>
      </c>
      <c r="U60">
        <f t="shared" si="4"/>
        <v>63</v>
      </c>
      <c r="V60" s="5">
        <v>30</v>
      </c>
      <c r="W60">
        <v>1.3</v>
      </c>
      <c r="X60">
        <f t="shared" si="5"/>
        <v>761272668078.22327</v>
      </c>
      <c r="Y60">
        <f t="shared" si="6"/>
        <v>168999.15519593674</v>
      </c>
    </row>
    <row r="61" spans="1:25" x14ac:dyDescent="0.3">
      <c r="A61" s="5">
        <v>59</v>
      </c>
      <c r="B61" s="5" t="s">
        <v>56</v>
      </c>
      <c r="C61" s="6" t="s">
        <v>29</v>
      </c>
      <c r="D61" s="5"/>
      <c r="E61" s="13">
        <f t="shared" si="0"/>
        <v>136606.33308778363</v>
      </c>
      <c r="F61" s="5">
        <v>2.5</v>
      </c>
      <c r="G61">
        <f t="shared" si="1"/>
        <v>28068195444.236012</v>
      </c>
      <c r="H61">
        <f t="shared" si="2"/>
        <v>9416.9968341531803</v>
      </c>
      <c r="I61" s="5">
        <f t="shared" si="9"/>
        <v>51731718471.025421</v>
      </c>
      <c r="J61" s="5">
        <v>1</v>
      </c>
      <c r="K61" s="5">
        <v>11</v>
      </c>
      <c r="L61" s="5">
        <v>5</v>
      </c>
      <c r="M61" s="5">
        <v>10000</v>
      </c>
      <c r="N61" s="5">
        <v>10000</v>
      </c>
      <c r="O61" s="5">
        <v>30</v>
      </c>
      <c r="P61" s="5" t="b">
        <v>1</v>
      </c>
      <c r="Q61" s="5">
        <v>2.5</v>
      </c>
      <c r="R61" s="5" t="b">
        <v>0</v>
      </c>
      <c r="S61" s="5">
        <v>4</v>
      </c>
      <c r="T61" s="5" t="s">
        <v>59</v>
      </c>
      <c r="U61">
        <f t="shared" si="4"/>
        <v>64</v>
      </c>
      <c r="V61" s="5">
        <v>30</v>
      </c>
      <c r="W61">
        <v>1.3</v>
      </c>
      <c r="X61">
        <f t="shared" si="5"/>
        <v>842045863327.08032</v>
      </c>
      <c r="Y61">
        <f t="shared" si="6"/>
        <v>177588.23301411871</v>
      </c>
    </row>
    <row r="62" spans="1:25" x14ac:dyDescent="0.3">
      <c r="A62">
        <v>60</v>
      </c>
      <c r="B62" t="s">
        <v>56</v>
      </c>
      <c r="C62" t="s">
        <v>30</v>
      </c>
      <c r="E62" s="12">
        <f t="shared" si="0"/>
        <v>143429.54678426706</v>
      </c>
      <c r="F62">
        <v>3</v>
      </c>
      <c r="G62">
        <f>A62^5.95+A62^4+100*A62+100</f>
        <v>38031900460.521156</v>
      </c>
      <c r="H62">
        <f t="shared" si="2"/>
        <v>9703.117420070208</v>
      </c>
      <c r="I62">
        <f>A62^6.05+A62^4+1000*A62+100</f>
        <v>57268237075.790955</v>
      </c>
      <c r="J62">
        <v>1</v>
      </c>
      <c r="K62">
        <v>11</v>
      </c>
      <c r="L62">
        <v>5</v>
      </c>
      <c r="M62">
        <v>10000</v>
      </c>
      <c r="N62">
        <v>10000</v>
      </c>
      <c r="O62">
        <v>30</v>
      </c>
      <c r="P62" t="b">
        <v>1</v>
      </c>
      <c r="Q62">
        <v>2.5</v>
      </c>
      <c r="R62" t="b">
        <v>0</v>
      </c>
      <c r="S62">
        <v>0</v>
      </c>
      <c r="T62" t="s">
        <v>59</v>
      </c>
      <c r="U62">
        <f t="shared" si="4"/>
        <v>65</v>
      </c>
      <c r="V62">
        <v>40</v>
      </c>
      <c r="W62">
        <v>1.3</v>
      </c>
      <c r="X62">
        <f t="shared" si="5"/>
        <v>1521276018420.8462</v>
      </c>
      <c r="Y62">
        <f t="shared" si="6"/>
        <v>186458.41081954719</v>
      </c>
    </row>
    <row r="63" spans="1:25" x14ac:dyDescent="0.3">
      <c r="A63">
        <v>61</v>
      </c>
      <c r="B63" t="s">
        <v>56</v>
      </c>
      <c r="C63" t="s">
        <v>31</v>
      </c>
      <c r="E63" s="12">
        <f t="shared" si="0"/>
        <v>150472.28691305482</v>
      </c>
      <c r="F63">
        <v>3</v>
      </c>
      <c r="G63">
        <f t="shared" ref="G63:G91" si="10">A63^5.95+A63^4+100*A63+100</f>
        <v>41961973644.763359</v>
      </c>
      <c r="H63">
        <f t="shared" si="2"/>
        <v>9993.8073905063829</v>
      </c>
      <c r="I63">
        <f t="shared" ref="I63:I76" si="11">A63^6.05+A63^4+1000*A63+100</f>
        <v>63290851719.844543</v>
      </c>
      <c r="J63">
        <v>1</v>
      </c>
      <c r="K63">
        <v>11</v>
      </c>
      <c r="L63">
        <v>5</v>
      </c>
      <c r="M63">
        <v>10000</v>
      </c>
      <c r="N63">
        <v>10000</v>
      </c>
      <c r="O63">
        <v>30</v>
      </c>
      <c r="P63" t="b">
        <v>1</v>
      </c>
      <c r="Q63">
        <v>2.5</v>
      </c>
      <c r="R63" t="b">
        <v>0</v>
      </c>
      <c r="S63">
        <v>0</v>
      </c>
      <c r="T63" t="s">
        <v>59</v>
      </c>
      <c r="U63">
        <f t="shared" si="4"/>
        <v>66</v>
      </c>
      <c r="V63">
        <v>40</v>
      </c>
      <c r="W63">
        <v>1.3</v>
      </c>
      <c r="X63">
        <f t="shared" si="5"/>
        <v>1678478945790.5344</v>
      </c>
      <c r="Y63">
        <f t="shared" si="6"/>
        <v>195613.97298697126</v>
      </c>
    </row>
    <row r="64" spans="1:25" x14ac:dyDescent="0.3">
      <c r="A64">
        <v>62</v>
      </c>
      <c r="B64" t="s">
        <v>56</v>
      </c>
      <c r="C64" t="s">
        <v>32</v>
      </c>
      <c r="E64" s="12">
        <f t="shared" si="0"/>
        <v>157737.8436582702</v>
      </c>
      <c r="F64">
        <v>3</v>
      </c>
      <c r="G64">
        <f t="shared" si="10"/>
        <v>46224206363.449806</v>
      </c>
      <c r="H64">
        <f t="shared" si="2"/>
        <v>10289.078089268367</v>
      </c>
      <c r="I64">
        <f t="shared" si="11"/>
        <v>69833211013.570221</v>
      </c>
      <c r="J64">
        <v>1</v>
      </c>
      <c r="K64">
        <v>11</v>
      </c>
      <c r="L64">
        <v>5</v>
      </c>
      <c r="M64">
        <v>10000</v>
      </c>
      <c r="N64">
        <v>10000</v>
      </c>
      <c r="O64">
        <v>30</v>
      </c>
      <c r="P64" t="b">
        <v>1</v>
      </c>
      <c r="Q64">
        <v>2.5</v>
      </c>
      <c r="R64" t="b">
        <v>0</v>
      </c>
      <c r="S64">
        <v>0</v>
      </c>
      <c r="T64" t="s">
        <v>59</v>
      </c>
      <c r="U64">
        <f t="shared" si="4"/>
        <v>67</v>
      </c>
      <c r="V64">
        <v>40</v>
      </c>
      <c r="W64">
        <v>1.3</v>
      </c>
      <c r="X64">
        <f t="shared" si="5"/>
        <v>1848968254537.9922</v>
      </c>
      <c r="Y64">
        <f t="shared" si="6"/>
        <v>205059.19675575127</v>
      </c>
    </row>
    <row r="65" spans="1:25" x14ac:dyDescent="0.3">
      <c r="A65">
        <v>63</v>
      </c>
      <c r="B65" t="s">
        <v>56</v>
      </c>
      <c r="C65" t="s">
        <v>30</v>
      </c>
      <c r="E65" s="12">
        <f t="shared" si="0"/>
        <v>165229.50181419312</v>
      </c>
      <c r="F65">
        <v>3</v>
      </c>
      <c r="G65">
        <f t="shared" si="10"/>
        <v>50840628515.702522</v>
      </c>
      <c r="H65">
        <f t="shared" si="2"/>
        <v>10588.940703166736</v>
      </c>
      <c r="I65">
        <f t="shared" si="11"/>
        <v>76930688514.08783</v>
      </c>
      <c r="J65">
        <v>1</v>
      </c>
      <c r="K65">
        <v>11</v>
      </c>
      <c r="L65">
        <v>5</v>
      </c>
      <c r="M65">
        <v>10000</v>
      </c>
      <c r="N65">
        <v>10000</v>
      </c>
      <c r="O65">
        <v>30</v>
      </c>
      <c r="P65" t="b">
        <v>1</v>
      </c>
      <c r="Q65">
        <v>2.5</v>
      </c>
      <c r="R65" t="b">
        <v>0</v>
      </c>
      <c r="S65">
        <v>1</v>
      </c>
      <c r="T65" t="s">
        <v>59</v>
      </c>
      <c r="U65">
        <f t="shared" si="4"/>
        <v>68</v>
      </c>
      <c r="V65">
        <v>40</v>
      </c>
      <c r="W65">
        <v>1.3</v>
      </c>
      <c r="X65">
        <f t="shared" si="5"/>
        <v>2033625140628.1008</v>
      </c>
      <c r="Y65">
        <f t="shared" si="6"/>
        <v>214798.35235845105</v>
      </c>
    </row>
    <row r="66" spans="1:25" x14ac:dyDescent="0.3">
      <c r="A66">
        <v>64</v>
      </c>
      <c r="B66" t="s">
        <v>56</v>
      </c>
      <c r="C66" t="s">
        <v>31</v>
      </c>
      <c r="E66" s="12">
        <f t="shared" si="0"/>
        <v>172950.54088082444</v>
      </c>
      <c r="F66">
        <v>3</v>
      </c>
      <c r="G66">
        <f t="shared" si="10"/>
        <v>55834343371.162407</v>
      </c>
      <c r="H66">
        <f t="shared" si="2"/>
        <v>10893.406266669514</v>
      </c>
      <c r="I66">
        <f t="shared" si="11"/>
        <v>84620441187.512238</v>
      </c>
      <c r="J66">
        <v>1</v>
      </c>
      <c r="K66">
        <v>11</v>
      </c>
      <c r="L66">
        <v>5</v>
      </c>
      <c r="M66">
        <v>10000</v>
      </c>
      <c r="N66">
        <v>10000</v>
      </c>
      <c r="O66">
        <v>30</v>
      </c>
      <c r="P66" t="b">
        <v>1</v>
      </c>
      <c r="Q66">
        <v>2.5</v>
      </c>
      <c r="R66" t="b">
        <v>0</v>
      </c>
      <c r="S66">
        <v>1</v>
      </c>
      <c r="T66" t="s">
        <v>59</v>
      </c>
      <c r="U66">
        <f t="shared" si="4"/>
        <v>69</v>
      </c>
      <c r="V66">
        <v>40</v>
      </c>
      <c r="W66">
        <v>1.3</v>
      </c>
      <c r="X66">
        <f t="shared" si="5"/>
        <v>2233373734846.4961</v>
      </c>
      <c r="Y66">
        <f t="shared" si="6"/>
        <v>224835.70314507178</v>
      </c>
    </row>
    <row r="67" spans="1:25" x14ac:dyDescent="0.3">
      <c r="A67">
        <v>65</v>
      </c>
      <c r="B67" t="s">
        <v>56</v>
      </c>
      <c r="C67" t="s">
        <v>32</v>
      </c>
      <c r="E67" s="12">
        <f t="shared" ref="E67:E96" si="12">A67^2.9</f>
        <v>180904.23515627053</v>
      </c>
      <c r="F67">
        <v>3</v>
      </c>
      <c r="G67">
        <f t="shared" si="10"/>
        <v>61229561584.231308</v>
      </c>
      <c r="H67">
        <f t="shared" ref="H67:H121" si="13">A67^2.15+50+50*A67</f>
        <v>11202.485666346649</v>
      </c>
      <c r="I67">
        <f t="shared" si="11"/>
        <v>92941468869.748947</v>
      </c>
      <c r="J67">
        <v>1</v>
      </c>
      <c r="K67">
        <v>11</v>
      </c>
      <c r="L67">
        <v>5</v>
      </c>
      <c r="M67">
        <v>10000</v>
      </c>
      <c r="N67">
        <v>10000</v>
      </c>
      <c r="O67">
        <v>30</v>
      </c>
      <c r="P67" t="b">
        <v>1</v>
      </c>
      <c r="Q67">
        <v>2.5</v>
      </c>
      <c r="R67" t="b">
        <v>0</v>
      </c>
      <c r="S67">
        <v>1</v>
      </c>
      <c r="T67" t="s">
        <v>59</v>
      </c>
      <c r="U67">
        <f t="shared" ref="U67:U96" si="14">A67+5</f>
        <v>70</v>
      </c>
      <c r="V67">
        <v>40</v>
      </c>
      <c r="W67">
        <v>1.3</v>
      </c>
      <c r="X67">
        <f t="shared" ref="X67:X130" si="15">G67*V67</f>
        <v>2449182463369.2524</v>
      </c>
      <c r="Y67">
        <f t="shared" ref="Y67:Y130" si="16">E67*W67</f>
        <v>235175.50570315169</v>
      </c>
    </row>
    <row r="68" spans="1:25" x14ac:dyDescent="0.3">
      <c r="A68">
        <v>66</v>
      </c>
      <c r="B68" t="s">
        <v>56</v>
      </c>
      <c r="C68" t="s">
        <v>30</v>
      </c>
      <c r="E68" s="12">
        <f t="shared" si="12"/>
        <v>189093.85382609314</v>
      </c>
      <c r="F68">
        <v>3</v>
      </c>
      <c r="G68">
        <f t="shared" si="10"/>
        <v>67051635725.127586</v>
      </c>
      <c r="H68">
        <f t="shared" si="13"/>
        <v>11516.189645117673</v>
      </c>
      <c r="I68">
        <f t="shared" si="11"/>
        <v>101934674726.62256</v>
      </c>
      <c r="J68">
        <v>1</v>
      </c>
      <c r="K68">
        <v>11</v>
      </c>
      <c r="L68">
        <v>5</v>
      </c>
      <c r="M68">
        <v>10000</v>
      </c>
      <c r="N68">
        <v>10000</v>
      </c>
      <c r="O68">
        <v>30</v>
      </c>
      <c r="P68" t="b">
        <v>1</v>
      </c>
      <c r="Q68">
        <v>2.5</v>
      </c>
      <c r="R68" t="b">
        <v>0</v>
      </c>
      <c r="S68">
        <v>2</v>
      </c>
      <c r="T68" t="s">
        <v>59</v>
      </c>
      <c r="U68">
        <f t="shared" si="14"/>
        <v>71</v>
      </c>
      <c r="V68">
        <v>40</v>
      </c>
      <c r="W68">
        <v>1.3</v>
      </c>
      <c r="X68">
        <f t="shared" si="15"/>
        <v>2682065429005.1035</v>
      </c>
      <c r="Y68">
        <f t="shared" si="16"/>
        <v>245822.00997392109</v>
      </c>
    </row>
    <row r="69" spans="1:25" x14ac:dyDescent="0.3">
      <c r="A69">
        <v>67</v>
      </c>
      <c r="B69" t="s">
        <v>56</v>
      </c>
      <c r="C69" t="s">
        <v>31</v>
      </c>
      <c r="E69" s="12">
        <f t="shared" si="12"/>
        <v>197522.6610497802</v>
      </c>
      <c r="F69">
        <v>3</v>
      </c>
      <c r="G69">
        <f t="shared" si="10"/>
        <v>73327095327.350296</v>
      </c>
      <c r="H69">
        <f t="shared" si="13"/>
        <v>11834.528806314473</v>
      </c>
      <c r="I69">
        <f t="shared" si="11"/>
        <v>111642926714.12532</v>
      </c>
      <c r="J69">
        <v>1</v>
      </c>
      <c r="K69">
        <v>11</v>
      </c>
      <c r="L69">
        <v>5</v>
      </c>
      <c r="M69">
        <v>10000</v>
      </c>
      <c r="N69">
        <v>10000</v>
      </c>
      <c r="O69">
        <v>30</v>
      </c>
      <c r="P69" t="b">
        <v>1</v>
      </c>
      <c r="Q69">
        <v>2.5</v>
      </c>
      <c r="R69" t="b">
        <v>0</v>
      </c>
      <c r="S69">
        <v>2</v>
      </c>
      <c r="T69" t="s">
        <v>59</v>
      </c>
      <c r="U69">
        <f t="shared" si="14"/>
        <v>72</v>
      </c>
      <c r="V69">
        <v>40</v>
      </c>
      <c r="W69">
        <v>1.3</v>
      </c>
      <c r="X69">
        <f t="shared" si="15"/>
        <v>2933083813094.0117</v>
      </c>
      <c r="Y69">
        <f t="shared" si="16"/>
        <v>256779.45936471428</v>
      </c>
    </row>
    <row r="70" spans="1:25" x14ac:dyDescent="0.3">
      <c r="A70">
        <v>68</v>
      </c>
      <c r="B70" t="s">
        <v>56</v>
      </c>
      <c r="C70" t="s">
        <v>32</v>
      </c>
      <c r="E70" s="12">
        <f t="shared" si="12"/>
        <v>206193.91604446189</v>
      </c>
      <c r="F70">
        <v>3</v>
      </c>
      <c r="G70">
        <f t="shared" si="10"/>
        <v>80083682451.147125</v>
      </c>
      <c r="H70">
        <f t="shared" si="13"/>
        <v>12157.513617569526</v>
      </c>
      <c r="I70">
        <f t="shared" si="11"/>
        <v>122111120039.5654</v>
      </c>
      <c r="J70">
        <v>1</v>
      </c>
      <c r="K70">
        <v>11</v>
      </c>
      <c r="L70">
        <v>5</v>
      </c>
      <c r="M70">
        <v>10000</v>
      </c>
      <c r="N70">
        <v>10000</v>
      </c>
      <c r="O70">
        <v>30</v>
      </c>
      <c r="P70" t="b">
        <v>1</v>
      </c>
      <c r="Q70">
        <v>2.5</v>
      </c>
      <c r="R70" t="b">
        <v>0</v>
      </c>
      <c r="S70">
        <v>2</v>
      </c>
      <c r="T70" t="s">
        <v>59</v>
      </c>
      <c r="U70">
        <f t="shared" si="14"/>
        <v>73</v>
      </c>
      <c r="V70">
        <v>40</v>
      </c>
      <c r="W70">
        <v>1.3</v>
      </c>
      <c r="X70">
        <f t="shared" si="15"/>
        <v>3203347298045.8848</v>
      </c>
      <c r="Y70">
        <f t="shared" si="16"/>
        <v>268052.09085780045</v>
      </c>
    </row>
    <row r="71" spans="1:25" x14ac:dyDescent="0.3">
      <c r="A71">
        <v>69</v>
      </c>
      <c r="B71" t="s">
        <v>56</v>
      </c>
      <c r="C71" t="s">
        <v>30</v>
      </c>
      <c r="E71" s="12">
        <f t="shared" si="12"/>
        <v>215110.87316600379</v>
      </c>
      <c r="F71">
        <v>3</v>
      </c>
      <c r="G71">
        <f t="shared" si="10"/>
        <v>87350387762.596573</v>
      </c>
      <c r="H71">
        <f t="shared" si="13"/>
        <v>12485.154414539895</v>
      </c>
      <c r="I71">
        <f t="shared" si="11"/>
        <v>133386240624.37062</v>
      </c>
      <c r="J71">
        <v>1</v>
      </c>
      <c r="K71">
        <v>11</v>
      </c>
      <c r="L71">
        <v>5</v>
      </c>
      <c r="M71">
        <v>10000</v>
      </c>
      <c r="N71">
        <v>10000</v>
      </c>
      <c r="O71">
        <v>30</v>
      </c>
      <c r="P71" t="b">
        <v>1</v>
      </c>
      <c r="Q71">
        <v>2.5</v>
      </c>
      <c r="R71" t="b">
        <v>0</v>
      </c>
      <c r="S71">
        <v>3</v>
      </c>
      <c r="T71" t="s">
        <v>59</v>
      </c>
      <c r="U71">
        <f t="shared" si="14"/>
        <v>74</v>
      </c>
      <c r="V71">
        <v>40</v>
      </c>
      <c r="W71">
        <v>1.3</v>
      </c>
      <c r="X71">
        <f t="shared" si="15"/>
        <v>3494015510503.8628</v>
      </c>
      <c r="Y71">
        <f t="shared" si="16"/>
        <v>279644.13511580491</v>
      </c>
    </row>
    <row r="72" spans="1:25" x14ac:dyDescent="0.3">
      <c r="A72">
        <v>70</v>
      </c>
      <c r="B72" t="s">
        <v>56</v>
      </c>
      <c r="C72" t="s">
        <v>31</v>
      </c>
      <c r="E72" s="12">
        <f t="shared" si="12"/>
        <v>224276.78198760346</v>
      </c>
      <c r="F72">
        <v>3</v>
      </c>
      <c r="G72">
        <f t="shared" si="10"/>
        <v>95157487127.916473</v>
      </c>
      <c r="H72">
        <f t="shared" si="13"/>
        <v>12817.461404475967</v>
      </c>
      <c r="I72">
        <f t="shared" si="11"/>
        <v>145517429569.31296</v>
      </c>
      <c r="J72">
        <v>1</v>
      </c>
      <c r="K72">
        <v>11</v>
      </c>
      <c r="L72">
        <v>5</v>
      </c>
      <c r="M72">
        <v>10000</v>
      </c>
      <c r="N72">
        <v>10000</v>
      </c>
      <c r="O72">
        <v>30</v>
      </c>
      <c r="P72" t="b">
        <v>1</v>
      </c>
      <c r="Q72">
        <v>2.5</v>
      </c>
      <c r="R72" t="b">
        <v>0</v>
      </c>
      <c r="S72">
        <v>3</v>
      </c>
      <c r="T72" t="s">
        <v>59</v>
      </c>
      <c r="U72">
        <f t="shared" si="14"/>
        <v>75</v>
      </c>
      <c r="V72">
        <v>40</v>
      </c>
      <c r="W72">
        <v>1.3</v>
      </c>
      <c r="X72">
        <f t="shared" si="15"/>
        <v>3806299485116.6592</v>
      </c>
      <c r="Y72">
        <f t="shared" si="16"/>
        <v>291559.81658388453</v>
      </c>
    </row>
    <row r="73" spans="1:25" x14ac:dyDescent="0.3">
      <c r="A73">
        <v>71</v>
      </c>
      <c r="B73" t="s">
        <v>56</v>
      </c>
      <c r="C73" t="s">
        <v>32</v>
      </c>
      <c r="E73" s="12">
        <f t="shared" si="12"/>
        <v>233694.88737598748</v>
      </c>
      <c r="F73">
        <v>3</v>
      </c>
      <c r="G73">
        <f t="shared" si="10"/>
        <v>103536578722.61235</v>
      </c>
      <c r="H73">
        <f t="shared" si="13"/>
        <v>13154.444669643712</v>
      </c>
      <c r="I73">
        <f t="shared" si="11"/>
        <v>158556048622.88702</v>
      </c>
      <c r="J73">
        <v>1</v>
      </c>
      <c r="K73">
        <v>11</v>
      </c>
      <c r="L73">
        <v>5</v>
      </c>
      <c r="M73">
        <v>10000</v>
      </c>
      <c r="N73">
        <v>10000</v>
      </c>
      <c r="O73">
        <v>30</v>
      </c>
      <c r="P73" t="b">
        <v>1</v>
      </c>
      <c r="Q73">
        <v>2.5</v>
      </c>
      <c r="R73" t="b">
        <v>0</v>
      </c>
      <c r="S73">
        <v>3</v>
      </c>
      <c r="T73" t="s">
        <v>59</v>
      </c>
      <c r="U73">
        <f t="shared" si="14"/>
        <v>76</v>
      </c>
      <c r="V73">
        <v>40</v>
      </c>
      <c r="W73">
        <v>1.3</v>
      </c>
      <c r="X73">
        <f t="shared" si="15"/>
        <v>4141463148904.4941</v>
      </c>
      <c r="Y73">
        <f t="shared" si="16"/>
        <v>303803.35358878376</v>
      </c>
    </row>
    <row r="74" spans="1:25" x14ac:dyDescent="0.3">
      <c r="A74">
        <v>72</v>
      </c>
      <c r="B74" t="s">
        <v>56</v>
      </c>
      <c r="C74" t="s">
        <v>30</v>
      </c>
      <c r="E74" s="12">
        <f t="shared" si="12"/>
        <v>243368.4295653305</v>
      </c>
      <c r="F74">
        <v>3</v>
      </c>
      <c r="G74">
        <f t="shared" si="10"/>
        <v>112520620655.09891</v>
      </c>
      <c r="H74">
        <f t="shared" si="13"/>
        <v>13496.114170608449</v>
      </c>
      <c r="I74">
        <f t="shared" si="11"/>
        <v>172555746653.57843</v>
      </c>
      <c r="J74">
        <v>1</v>
      </c>
      <c r="K74">
        <v>11</v>
      </c>
      <c r="L74">
        <v>5</v>
      </c>
      <c r="M74">
        <v>10000</v>
      </c>
      <c r="N74">
        <v>10000</v>
      </c>
      <c r="O74">
        <v>30</v>
      </c>
      <c r="P74" t="b">
        <v>1</v>
      </c>
      <c r="Q74">
        <v>2.5</v>
      </c>
      <c r="R74" t="b">
        <v>0</v>
      </c>
      <c r="S74">
        <v>4</v>
      </c>
      <c r="T74" t="s">
        <v>59</v>
      </c>
      <c r="U74">
        <f t="shared" si="14"/>
        <v>77</v>
      </c>
      <c r="V74">
        <v>40</v>
      </c>
      <c r="W74">
        <v>1.3</v>
      </c>
      <c r="X74">
        <f t="shared" si="15"/>
        <v>4500824826203.9561</v>
      </c>
      <c r="Y74">
        <f t="shared" si="16"/>
        <v>316378.95843492966</v>
      </c>
    </row>
    <row r="75" spans="1:25" x14ac:dyDescent="0.3">
      <c r="A75">
        <v>73</v>
      </c>
      <c r="B75" t="s">
        <v>56</v>
      </c>
      <c r="C75" t="s">
        <v>31</v>
      </c>
      <c r="E75" s="12">
        <f t="shared" si="12"/>
        <v>253300.64422898469</v>
      </c>
      <c r="F75">
        <v>3</v>
      </c>
      <c r="G75">
        <f t="shared" si="10"/>
        <v>122143969104.41269</v>
      </c>
      <c r="H75">
        <f t="shared" si="13"/>
        <v>13842.479749387447</v>
      </c>
      <c r="I75">
        <f t="shared" si="11"/>
        <v>187572527126.7471</v>
      </c>
      <c r="J75">
        <v>1</v>
      </c>
      <c r="K75">
        <v>11</v>
      </c>
      <c r="L75">
        <v>5</v>
      </c>
      <c r="M75">
        <v>10000</v>
      </c>
      <c r="N75">
        <v>10000</v>
      </c>
      <c r="O75">
        <v>30</v>
      </c>
      <c r="P75" t="b">
        <v>1</v>
      </c>
      <c r="Q75">
        <v>2.5</v>
      </c>
      <c r="R75" t="b">
        <v>0</v>
      </c>
      <c r="S75">
        <v>4</v>
      </c>
      <c r="T75" t="s">
        <v>59</v>
      </c>
      <c r="U75">
        <f t="shared" si="14"/>
        <v>78</v>
      </c>
      <c r="V75">
        <v>40</v>
      </c>
      <c r="W75">
        <v>1.3</v>
      </c>
      <c r="X75">
        <f t="shared" si="15"/>
        <v>4885758764176.5078</v>
      </c>
      <c r="Y75">
        <f t="shared" si="16"/>
        <v>329290.8374976801</v>
      </c>
    </row>
    <row r="76" spans="1:25" x14ac:dyDescent="0.3">
      <c r="A76">
        <v>74</v>
      </c>
      <c r="B76" t="s">
        <v>56</v>
      </c>
      <c r="C76" t="s">
        <v>32</v>
      </c>
      <c r="E76" s="12">
        <f t="shared" si="12"/>
        <v>263494.76254912175</v>
      </c>
      <c r="F76">
        <v>3</v>
      </c>
      <c r="G76">
        <f t="shared" si="10"/>
        <v>132442416971.66588</v>
      </c>
      <c r="H76">
        <f t="shared" si="13"/>
        <v>14193.551132478618</v>
      </c>
      <c r="I76">
        <f t="shared" si="11"/>
        <v>203664816586.83307</v>
      </c>
      <c r="J76">
        <v>1</v>
      </c>
      <c r="K76">
        <v>11</v>
      </c>
      <c r="L76">
        <v>5</v>
      </c>
      <c r="M76">
        <v>10000</v>
      </c>
      <c r="N76">
        <v>10000</v>
      </c>
      <c r="O76">
        <v>30</v>
      </c>
      <c r="P76" t="b">
        <v>1</v>
      </c>
      <c r="Q76">
        <v>2.5</v>
      </c>
      <c r="R76" t="b">
        <v>0</v>
      </c>
      <c r="S76">
        <v>4</v>
      </c>
      <c r="T76" t="s">
        <v>59</v>
      </c>
      <c r="U76">
        <f t="shared" si="14"/>
        <v>79</v>
      </c>
      <c r="V76">
        <v>40</v>
      </c>
      <c r="W76">
        <v>1.3</v>
      </c>
      <c r="X76">
        <f t="shared" si="15"/>
        <v>5297696678866.6348</v>
      </c>
      <c r="Y76">
        <f t="shared" si="16"/>
        <v>342543.19131385826</v>
      </c>
    </row>
    <row r="77" spans="1:25" x14ac:dyDescent="0.3">
      <c r="A77" s="5">
        <v>75</v>
      </c>
      <c r="B77" s="5" t="s">
        <v>56</v>
      </c>
      <c r="C77" s="6" t="s">
        <v>33</v>
      </c>
      <c r="D77" s="5"/>
      <c r="E77" s="13">
        <f t="shared" si="12"/>
        <v>273954.01128436648</v>
      </c>
      <c r="F77" s="5">
        <v>4</v>
      </c>
      <c r="G77">
        <f t="shared" si="10"/>
        <v>143453233044.86465</v>
      </c>
      <c r="H77">
        <f t="shared" si="13"/>
        <v>14549.337933771378</v>
      </c>
      <c r="I77" s="5">
        <f>A77^6.05+A77^4+1000*A77+100</f>
        <v>220893534145.59039</v>
      </c>
      <c r="J77" s="5">
        <v>1</v>
      </c>
      <c r="K77" s="5">
        <v>11</v>
      </c>
      <c r="L77" s="5">
        <v>5</v>
      </c>
      <c r="M77" s="5">
        <v>10000</v>
      </c>
      <c r="N77" s="5">
        <v>10000</v>
      </c>
      <c r="O77" s="5">
        <v>30</v>
      </c>
      <c r="P77" s="5" t="b">
        <v>1</v>
      </c>
      <c r="Q77" s="5">
        <v>2.5</v>
      </c>
      <c r="R77" s="5" t="b">
        <v>0</v>
      </c>
      <c r="S77" s="5">
        <v>0</v>
      </c>
      <c r="T77" s="5" t="s">
        <v>59</v>
      </c>
      <c r="U77">
        <f t="shared" si="14"/>
        <v>80</v>
      </c>
      <c r="V77" s="5">
        <v>50</v>
      </c>
      <c r="W77">
        <v>1.3</v>
      </c>
      <c r="X77">
        <f t="shared" si="15"/>
        <v>7172661652243.2324</v>
      </c>
      <c r="Y77">
        <f t="shared" si="16"/>
        <v>356140.21466967644</v>
      </c>
    </row>
    <row r="78" spans="1:25" x14ac:dyDescent="0.3">
      <c r="A78" s="5">
        <v>76</v>
      </c>
      <c r="B78" s="5" t="s">
        <v>56</v>
      </c>
      <c r="C78" s="6" t="s">
        <v>34</v>
      </c>
      <c r="D78" s="5"/>
      <c r="E78" s="13">
        <f t="shared" si="12"/>
        <v>284681.61283552332</v>
      </c>
      <c r="F78" s="5">
        <v>4</v>
      </c>
      <c r="G78">
        <f t="shared" si="10"/>
        <v>155215201676.75949</v>
      </c>
      <c r="H78">
        <f t="shared" si="13"/>
        <v>14909.849657346345</v>
      </c>
      <c r="I78" s="5">
        <f t="shared" ref="I78:I91" si="17">A78^6.05+A78^4+1000*A78+100</f>
        <v>239322161977.05478</v>
      </c>
      <c r="J78" s="5">
        <v>1</v>
      </c>
      <c r="K78" s="5">
        <v>11</v>
      </c>
      <c r="L78" s="5">
        <v>5</v>
      </c>
      <c r="M78" s="5">
        <v>10000</v>
      </c>
      <c r="N78" s="5">
        <v>10000</v>
      </c>
      <c r="O78" s="5">
        <v>30</v>
      </c>
      <c r="P78" s="5" t="b">
        <v>1</v>
      </c>
      <c r="Q78" s="5">
        <v>2.5</v>
      </c>
      <c r="R78" s="5" t="b">
        <v>0</v>
      </c>
      <c r="S78" s="5">
        <v>0</v>
      </c>
      <c r="T78" s="5" t="s">
        <v>59</v>
      </c>
      <c r="U78">
        <f t="shared" si="14"/>
        <v>81</v>
      </c>
      <c r="V78" s="5">
        <v>50</v>
      </c>
      <c r="W78">
        <v>1.3</v>
      </c>
      <c r="X78">
        <f t="shared" si="15"/>
        <v>7760760083837.9746</v>
      </c>
      <c r="Y78">
        <f t="shared" si="16"/>
        <v>370086.09668618033</v>
      </c>
    </row>
    <row r="79" spans="1:25" x14ac:dyDescent="0.3">
      <c r="A79" s="5">
        <v>77</v>
      </c>
      <c r="B79" s="5" t="s">
        <v>56</v>
      </c>
      <c r="C79" s="6" t="s">
        <v>35</v>
      </c>
      <c r="D79" s="5"/>
      <c r="E79" s="13">
        <f t="shared" si="12"/>
        <v>295680.78530944901</v>
      </c>
      <c r="F79" s="5">
        <v>4</v>
      </c>
      <c r="G79">
        <f t="shared" si="10"/>
        <v>167768662975.35574</v>
      </c>
      <c r="H79">
        <f t="shared" si="13"/>
        <v>15275.095700168886</v>
      </c>
      <c r="I79" s="5">
        <f t="shared" si="17"/>
        <v>259016816819.89771</v>
      </c>
      <c r="J79" s="5">
        <v>1</v>
      </c>
      <c r="K79" s="5">
        <v>11</v>
      </c>
      <c r="L79" s="5">
        <v>5</v>
      </c>
      <c r="M79" s="5">
        <v>10000</v>
      </c>
      <c r="N79" s="5">
        <v>10000</v>
      </c>
      <c r="O79" s="5">
        <v>30</v>
      </c>
      <c r="P79" s="5" t="b">
        <v>1</v>
      </c>
      <c r="Q79" s="5">
        <v>2.5</v>
      </c>
      <c r="R79" s="5" t="b">
        <v>0</v>
      </c>
      <c r="S79" s="5">
        <v>0</v>
      </c>
      <c r="T79" s="5" t="s">
        <v>59</v>
      </c>
      <c r="U79">
        <f t="shared" si="14"/>
        <v>82</v>
      </c>
      <c r="V79" s="5">
        <v>50</v>
      </c>
      <c r="W79">
        <v>1.3</v>
      </c>
      <c r="X79">
        <f t="shared" si="15"/>
        <v>8388433148767.7871</v>
      </c>
      <c r="Y79">
        <f t="shared" si="16"/>
        <v>384385.02090228372</v>
      </c>
    </row>
    <row r="80" spans="1:25" x14ac:dyDescent="0.3">
      <c r="A80" s="5">
        <v>78</v>
      </c>
      <c r="B80" s="5" t="s">
        <v>56</v>
      </c>
      <c r="C80" s="6" t="s">
        <v>33</v>
      </c>
      <c r="D80" s="5"/>
      <c r="E80" s="13">
        <f t="shared" si="12"/>
        <v>306954.74258117168</v>
      </c>
      <c r="F80" s="5">
        <v>4</v>
      </c>
      <c r="G80">
        <f t="shared" si="10"/>
        <v>181155553506.75565</v>
      </c>
      <c r="H80">
        <f t="shared" si="13"/>
        <v>15645.085354682449</v>
      </c>
      <c r="I80" s="5">
        <f t="shared" si="17"/>
        <v>280046322487.88751</v>
      </c>
      <c r="J80" s="5">
        <v>1</v>
      </c>
      <c r="K80" s="5">
        <v>11</v>
      </c>
      <c r="L80" s="5">
        <v>5</v>
      </c>
      <c r="M80" s="5">
        <v>10000</v>
      </c>
      <c r="N80" s="5">
        <v>10000</v>
      </c>
      <c r="O80" s="5">
        <v>30</v>
      </c>
      <c r="P80" s="5" t="b">
        <v>1</v>
      </c>
      <c r="Q80" s="5">
        <v>2.5</v>
      </c>
      <c r="R80" s="5" t="b">
        <v>0</v>
      </c>
      <c r="S80" s="5">
        <v>1</v>
      </c>
      <c r="T80" s="5" t="s">
        <v>59</v>
      </c>
      <c r="U80">
        <f t="shared" si="14"/>
        <v>83</v>
      </c>
      <c r="V80" s="5">
        <v>50</v>
      </c>
      <c r="W80">
        <v>1.3</v>
      </c>
      <c r="X80">
        <f t="shared" si="15"/>
        <v>9057777675337.7832</v>
      </c>
      <c r="Y80">
        <f t="shared" si="16"/>
        <v>399041.16535552318</v>
      </c>
    </row>
    <row r="81" spans="1:25" x14ac:dyDescent="0.3">
      <c r="A81" s="5">
        <v>79</v>
      </c>
      <c r="B81" s="5" t="s">
        <v>56</v>
      </c>
      <c r="C81" s="6" t="s">
        <v>34</v>
      </c>
      <c r="D81" s="5"/>
      <c r="E81" s="13">
        <f t="shared" si="12"/>
        <v>318506.69435431337</v>
      </c>
      <c r="F81" s="5">
        <v>4</v>
      </c>
      <c r="G81">
        <f t="shared" si="10"/>
        <v>195419447509.99246</v>
      </c>
      <c r="H81">
        <f t="shared" si="13"/>
        <v>16019.827811306393</v>
      </c>
      <c r="I81" s="5">
        <f t="shared" si="17"/>
        <v>302482283389.0918</v>
      </c>
      <c r="J81" s="5">
        <v>1</v>
      </c>
      <c r="K81" s="5">
        <v>11</v>
      </c>
      <c r="L81" s="5">
        <v>5</v>
      </c>
      <c r="M81" s="5">
        <v>10000</v>
      </c>
      <c r="N81" s="5">
        <v>10000</v>
      </c>
      <c r="O81" s="5">
        <v>30</v>
      </c>
      <c r="P81" s="5" t="b">
        <v>1</v>
      </c>
      <c r="Q81" s="5">
        <v>2.5</v>
      </c>
      <c r="R81" s="5" t="b">
        <v>0</v>
      </c>
      <c r="S81" s="5">
        <v>1</v>
      </c>
      <c r="T81" s="5" t="s">
        <v>59</v>
      </c>
      <c r="U81">
        <f t="shared" si="14"/>
        <v>84</v>
      </c>
      <c r="V81" s="5">
        <v>50</v>
      </c>
      <c r="W81">
        <v>1.3</v>
      </c>
      <c r="X81">
        <f t="shared" si="15"/>
        <v>9770972375499.623</v>
      </c>
      <c r="Y81">
        <f t="shared" si="16"/>
        <v>414058.70266060741</v>
      </c>
    </row>
    <row r="82" spans="1:25" x14ac:dyDescent="0.3">
      <c r="A82" s="5">
        <v>80</v>
      </c>
      <c r="B82" s="5" t="s">
        <v>56</v>
      </c>
      <c r="C82" s="6" t="s">
        <v>35</v>
      </c>
      <c r="D82" s="5"/>
      <c r="E82" s="13">
        <f t="shared" si="12"/>
        <v>330339.84621988621</v>
      </c>
      <c r="F82" s="5">
        <v>4</v>
      </c>
      <c r="G82">
        <f t="shared" si="10"/>
        <v>210605598623.51035</v>
      </c>
      <c r="H82">
        <f t="shared" si="13"/>
        <v>16399.332160842801</v>
      </c>
      <c r="I82" s="5">
        <f t="shared" si="17"/>
        <v>326399159054.48828</v>
      </c>
      <c r="J82" s="5">
        <v>1</v>
      </c>
      <c r="K82" s="5">
        <v>11</v>
      </c>
      <c r="L82" s="5">
        <v>5</v>
      </c>
      <c r="M82" s="5">
        <v>10000</v>
      </c>
      <c r="N82" s="5">
        <v>10000</v>
      </c>
      <c r="O82" s="5">
        <v>30</v>
      </c>
      <c r="P82" s="5" t="b">
        <v>1</v>
      </c>
      <c r="Q82" s="5">
        <v>2.5</v>
      </c>
      <c r="R82" s="5" t="b">
        <v>0</v>
      </c>
      <c r="S82" s="5">
        <v>1</v>
      </c>
      <c r="T82" s="5" t="s">
        <v>59</v>
      </c>
      <c r="U82">
        <f t="shared" si="14"/>
        <v>85</v>
      </c>
      <c r="V82" s="5">
        <v>50</v>
      </c>
      <c r="W82">
        <v>1.3</v>
      </c>
      <c r="X82">
        <f t="shared" si="15"/>
        <v>10530279931175.518</v>
      </c>
      <c r="Y82">
        <f t="shared" si="16"/>
        <v>429441.8000858521</v>
      </c>
    </row>
    <row r="83" spans="1:25" x14ac:dyDescent="0.3">
      <c r="A83" s="5">
        <v>81</v>
      </c>
      <c r="B83" s="5" t="s">
        <v>56</v>
      </c>
      <c r="C83" s="6" t="s">
        <v>33</v>
      </c>
      <c r="D83" s="5"/>
      <c r="E83" s="13">
        <f t="shared" si="12"/>
        <v>342457.39971352724</v>
      </c>
      <c r="F83" s="5">
        <v>4</v>
      </c>
      <c r="G83">
        <f t="shared" si="10"/>
        <v>226760982122.97635</v>
      </c>
      <c r="H83">
        <f t="shared" si="13"/>
        <v>16783.607396797306</v>
      </c>
      <c r="I83" s="5">
        <f t="shared" si="17"/>
        <v>351874339676.65216</v>
      </c>
      <c r="J83" s="5">
        <v>1</v>
      </c>
      <c r="K83" s="5">
        <v>11</v>
      </c>
      <c r="L83" s="5">
        <v>5</v>
      </c>
      <c r="M83" s="5">
        <v>10000</v>
      </c>
      <c r="N83" s="5">
        <v>10000</v>
      </c>
      <c r="O83" s="5">
        <v>30</v>
      </c>
      <c r="P83" s="5" t="b">
        <v>1</v>
      </c>
      <c r="Q83" s="5">
        <v>2.5</v>
      </c>
      <c r="R83" s="5" t="b">
        <v>0</v>
      </c>
      <c r="S83" s="5">
        <v>2</v>
      </c>
      <c r="T83" s="5" t="s">
        <v>59</v>
      </c>
      <c r="U83">
        <f t="shared" si="14"/>
        <v>86</v>
      </c>
      <c r="V83" s="5">
        <v>50</v>
      </c>
      <c r="W83">
        <v>1.3</v>
      </c>
      <c r="X83">
        <f t="shared" si="15"/>
        <v>11338049106148.818</v>
      </c>
      <c r="Y83">
        <f t="shared" si="16"/>
        <v>445194.6196275854</v>
      </c>
    </row>
    <row r="84" spans="1:25" x14ac:dyDescent="0.3">
      <c r="A84" s="5">
        <v>82</v>
      </c>
      <c r="B84" s="5" t="s">
        <v>56</v>
      </c>
      <c r="C84" s="6" t="s">
        <v>34</v>
      </c>
      <c r="D84" s="5"/>
      <c r="E84" s="13">
        <f t="shared" si="12"/>
        <v>354862.55237122771</v>
      </c>
      <c r="F84" s="5">
        <v>4</v>
      </c>
      <c r="G84">
        <f t="shared" si="10"/>
        <v>243934337670.07803</v>
      </c>
      <c r="H84">
        <f t="shared" si="13"/>
        <v>17172.662417617168</v>
      </c>
      <c r="I84" s="5">
        <f t="shared" si="17"/>
        <v>378988222659.12939</v>
      </c>
      <c r="J84" s="5">
        <v>1</v>
      </c>
      <c r="K84" s="5">
        <v>11</v>
      </c>
      <c r="L84" s="5">
        <v>5</v>
      </c>
      <c r="M84" s="5">
        <v>10000</v>
      </c>
      <c r="N84" s="5">
        <v>10000</v>
      </c>
      <c r="O84" s="5">
        <v>30</v>
      </c>
      <c r="P84" s="5" t="b">
        <v>1</v>
      </c>
      <c r="Q84" s="5">
        <v>2.5</v>
      </c>
      <c r="R84" s="5" t="b">
        <v>0</v>
      </c>
      <c r="S84" s="5">
        <v>2</v>
      </c>
      <c r="T84" s="5" t="s">
        <v>59</v>
      </c>
      <c r="U84">
        <f t="shared" si="14"/>
        <v>87</v>
      </c>
      <c r="V84" s="5">
        <v>50</v>
      </c>
      <c r="W84">
        <v>1.3</v>
      </c>
      <c r="X84">
        <f t="shared" si="15"/>
        <v>12196716883503.902</v>
      </c>
      <c r="Y84">
        <f t="shared" si="16"/>
        <v>461321.31808259606</v>
      </c>
    </row>
    <row r="85" spans="1:25" x14ac:dyDescent="0.3">
      <c r="A85" s="5">
        <v>83</v>
      </c>
      <c r="B85" s="5" t="s">
        <v>56</v>
      </c>
      <c r="C85" s="6" t="s">
        <v>35</v>
      </c>
      <c r="D85" s="5"/>
      <c r="E85" s="13">
        <f t="shared" si="12"/>
        <v>367558.49778362713</v>
      </c>
      <c r="F85" s="5">
        <v>4</v>
      </c>
      <c r="G85">
        <f t="shared" si="10"/>
        <v>262176212572.01379</v>
      </c>
      <c r="H85">
        <f t="shared" si="13"/>
        <v>17566.506028851596</v>
      </c>
      <c r="I85" s="5">
        <f t="shared" si="17"/>
        <v>407824290177.18054</v>
      </c>
      <c r="J85" s="5">
        <v>1</v>
      </c>
      <c r="K85" s="5">
        <v>11</v>
      </c>
      <c r="L85" s="5">
        <v>5</v>
      </c>
      <c r="M85" s="5">
        <v>10000</v>
      </c>
      <c r="N85" s="5">
        <v>10000</v>
      </c>
      <c r="O85" s="5">
        <v>30</v>
      </c>
      <c r="P85" s="5" t="b">
        <v>1</v>
      </c>
      <c r="Q85" s="5">
        <v>2.5</v>
      </c>
      <c r="R85" s="5" t="b">
        <v>0</v>
      </c>
      <c r="S85" s="5">
        <v>2</v>
      </c>
      <c r="T85" s="5" t="s">
        <v>59</v>
      </c>
      <c r="U85">
        <f t="shared" si="14"/>
        <v>88</v>
      </c>
      <c r="V85" s="5">
        <v>50</v>
      </c>
      <c r="W85">
        <v>1.3</v>
      </c>
      <c r="X85">
        <f t="shared" si="15"/>
        <v>13108810628600.689</v>
      </c>
      <c r="Y85">
        <f t="shared" si="16"/>
        <v>477826.0471187153</v>
      </c>
    </row>
    <row r="86" spans="1:25" x14ac:dyDescent="0.3">
      <c r="A86" s="5">
        <v>84</v>
      </c>
      <c r="B86" s="5" t="s">
        <v>56</v>
      </c>
      <c r="C86" s="6" t="s">
        <v>33</v>
      </c>
      <c r="D86" s="5"/>
      <c r="E86" s="13">
        <f t="shared" si="12"/>
        <v>380548.42564890615</v>
      </c>
      <c r="F86" s="5">
        <v>4</v>
      </c>
      <c r="G86">
        <f t="shared" si="10"/>
        <v>281539005551.32483</v>
      </c>
      <c r="H86">
        <f t="shared" si="13"/>
        <v>17965.14694523676</v>
      </c>
      <c r="I86" s="5">
        <f t="shared" si="17"/>
        <v>438469187750.47314</v>
      </c>
      <c r="J86" s="5">
        <v>1</v>
      </c>
      <c r="K86" s="5">
        <v>11</v>
      </c>
      <c r="L86" s="5">
        <v>5</v>
      </c>
      <c r="M86" s="5">
        <v>10000</v>
      </c>
      <c r="N86" s="5">
        <v>10000</v>
      </c>
      <c r="O86" s="5">
        <v>30</v>
      </c>
      <c r="P86" s="5" t="b">
        <v>1</v>
      </c>
      <c r="Q86" s="5">
        <v>2.5</v>
      </c>
      <c r="R86" s="5" t="b">
        <v>0</v>
      </c>
      <c r="S86" s="5">
        <v>3</v>
      </c>
      <c r="T86" s="5" t="s">
        <v>59</v>
      </c>
      <c r="U86">
        <f t="shared" si="14"/>
        <v>89</v>
      </c>
      <c r="V86" s="5">
        <v>50</v>
      </c>
      <c r="W86">
        <v>1.3</v>
      </c>
      <c r="X86">
        <f t="shared" si="15"/>
        <v>14076950277566.242</v>
      </c>
      <c r="Y86">
        <f t="shared" si="16"/>
        <v>494712.95334357803</v>
      </c>
    </row>
    <row r="87" spans="1:25" x14ac:dyDescent="0.3">
      <c r="A87" s="5">
        <v>85</v>
      </c>
      <c r="B87" s="5" t="s">
        <v>56</v>
      </c>
      <c r="C87" s="6" t="s">
        <v>34</v>
      </c>
      <c r="D87" s="5"/>
      <c r="E87" s="13">
        <f t="shared" si="12"/>
        <v>393835.52182435268</v>
      </c>
      <c r="F87" s="5">
        <v>4</v>
      </c>
      <c r="G87">
        <f t="shared" si="10"/>
        <v>302077011025.7934</v>
      </c>
      <c r="H87">
        <f t="shared" si="13"/>
        <v>18368.593792710068</v>
      </c>
      <c r="I87" s="5">
        <f t="shared" si="17"/>
        <v>471012803828.38055</v>
      </c>
      <c r="J87" s="5">
        <v>1</v>
      </c>
      <c r="K87" s="5">
        <v>11</v>
      </c>
      <c r="L87" s="5">
        <v>5</v>
      </c>
      <c r="M87" s="5">
        <v>10000</v>
      </c>
      <c r="N87" s="5">
        <v>10000</v>
      </c>
      <c r="O87" s="5">
        <v>30</v>
      </c>
      <c r="P87" s="5" t="b">
        <v>1</v>
      </c>
      <c r="Q87" s="5">
        <v>2.5</v>
      </c>
      <c r="R87" s="5" t="b">
        <v>0</v>
      </c>
      <c r="S87" s="5">
        <v>3</v>
      </c>
      <c r="T87" s="5" t="s">
        <v>59</v>
      </c>
      <c r="U87">
        <f t="shared" si="14"/>
        <v>90</v>
      </c>
      <c r="V87" s="5">
        <v>50</v>
      </c>
      <c r="W87">
        <v>1.3</v>
      </c>
      <c r="X87">
        <f t="shared" si="15"/>
        <v>15103850551289.67</v>
      </c>
      <c r="Y87">
        <f t="shared" si="16"/>
        <v>511986.17837165849</v>
      </c>
    </row>
    <row r="88" spans="1:25" x14ac:dyDescent="0.3">
      <c r="A88" s="5">
        <v>86</v>
      </c>
      <c r="B88" s="5" t="s">
        <v>56</v>
      </c>
      <c r="C88" s="6" t="s">
        <v>35</v>
      </c>
      <c r="D88" s="5"/>
      <c r="E88" s="13">
        <f t="shared" si="12"/>
        <v>407422.96837662853</v>
      </c>
      <c r="F88" s="5">
        <v>4</v>
      </c>
      <c r="G88">
        <f t="shared" si="10"/>
        <v>323846463898.0556</v>
      </c>
      <c r="H88">
        <f t="shared" si="13"/>
        <v>18776.855110356017</v>
      </c>
      <c r="I88" s="5">
        <f t="shared" si="17"/>
        <v>505548350388.466</v>
      </c>
      <c r="J88" s="5">
        <v>1</v>
      </c>
      <c r="K88" s="5">
        <v>11</v>
      </c>
      <c r="L88" s="5">
        <v>5</v>
      </c>
      <c r="M88" s="5">
        <v>10000</v>
      </c>
      <c r="N88" s="5">
        <v>10000</v>
      </c>
      <c r="O88" s="5">
        <v>30</v>
      </c>
      <c r="P88" s="5" t="b">
        <v>1</v>
      </c>
      <c r="Q88" s="5">
        <v>2.5</v>
      </c>
      <c r="R88" s="5" t="b">
        <v>0</v>
      </c>
      <c r="S88" s="5">
        <v>3</v>
      </c>
      <c r="T88" s="5" t="s">
        <v>59</v>
      </c>
      <c r="U88">
        <f t="shared" si="14"/>
        <v>91</v>
      </c>
      <c r="V88" s="5">
        <v>50</v>
      </c>
      <c r="W88">
        <v>1.3</v>
      </c>
      <c r="X88">
        <f t="shared" si="15"/>
        <v>16192323194902.779</v>
      </c>
      <c r="Y88">
        <f t="shared" si="16"/>
        <v>529649.85888961714</v>
      </c>
    </row>
    <row r="89" spans="1:25" x14ac:dyDescent="0.3">
      <c r="A89" s="5">
        <v>87</v>
      </c>
      <c r="B89" s="5" t="s">
        <v>56</v>
      </c>
      <c r="C89" s="6" t="s">
        <v>33</v>
      </c>
      <c r="D89" s="5"/>
      <c r="E89" s="13">
        <f t="shared" si="12"/>
        <v>421313.94363080681</v>
      </c>
      <c r="F89" s="5">
        <v>4</v>
      </c>
      <c r="G89">
        <f t="shared" si="10"/>
        <v>346905584854.6684</v>
      </c>
      <c r="H89">
        <f t="shared" si="13"/>
        <v>19189.939352287445</v>
      </c>
      <c r="I89" s="5">
        <f t="shared" si="17"/>
        <v>542172444548.82355</v>
      </c>
      <c r="J89" s="5">
        <v>1</v>
      </c>
      <c r="K89" s="5">
        <v>11</v>
      </c>
      <c r="L89" s="5">
        <v>5</v>
      </c>
      <c r="M89" s="5">
        <v>10000</v>
      </c>
      <c r="N89" s="5">
        <v>10000</v>
      </c>
      <c r="O89" s="5">
        <v>30</v>
      </c>
      <c r="P89" s="5" t="b">
        <v>1</v>
      </c>
      <c r="Q89" s="5">
        <v>2.5</v>
      </c>
      <c r="R89" s="5" t="b">
        <v>0</v>
      </c>
      <c r="S89" s="5">
        <v>4</v>
      </c>
      <c r="T89" s="5" t="s">
        <v>59</v>
      </c>
      <c r="U89">
        <f t="shared" si="14"/>
        <v>92</v>
      </c>
      <c r="V89" s="5">
        <v>50</v>
      </c>
      <c r="W89">
        <v>1.3</v>
      </c>
      <c r="X89">
        <f t="shared" si="15"/>
        <v>17345279242733.42</v>
      </c>
      <c r="Y89">
        <f t="shared" si="16"/>
        <v>547708.12672004884</v>
      </c>
    </row>
    <row r="90" spans="1:25" x14ac:dyDescent="0.3">
      <c r="A90" s="5">
        <v>88</v>
      </c>
      <c r="B90" s="5" t="s">
        <v>56</v>
      </c>
      <c r="C90" s="6" t="s">
        <v>34</v>
      </c>
      <c r="D90" s="5"/>
      <c r="E90" s="13">
        <f t="shared" si="12"/>
        <v>435511.62221820076</v>
      </c>
      <c r="F90" s="5">
        <v>4</v>
      </c>
      <c r="G90">
        <f t="shared" si="10"/>
        <v>371314626174.2887</v>
      </c>
      <c r="H90">
        <f t="shared" si="13"/>
        <v>19607.854889464626</v>
      </c>
      <c r="I90" s="5">
        <f t="shared" si="17"/>
        <v>580985191194.77686</v>
      </c>
      <c r="J90" s="5">
        <v>1</v>
      </c>
      <c r="K90" s="5">
        <v>11</v>
      </c>
      <c r="L90" s="5">
        <v>5</v>
      </c>
      <c r="M90" s="5">
        <v>10000</v>
      </c>
      <c r="N90" s="5">
        <v>10000</v>
      </c>
      <c r="O90" s="5">
        <v>30</v>
      </c>
      <c r="P90" s="5" t="b">
        <v>1</v>
      </c>
      <c r="Q90" s="5">
        <v>2.5</v>
      </c>
      <c r="R90" s="5" t="b">
        <v>0</v>
      </c>
      <c r="S90" s="5">
        <v>4</v>
      </c>
      <c r="T90" s="5" t="s">
        <v>59</v>
      </c>
      <c r="U90">
        <f t="shared" si="14"/>
        <v>93</v>
      </c>
      <c r="V90" s="5">
        <v>50</v>
      </c>
      <c r="W90">
        <v>1.3</v>
      </c>
      <c r="X90">
        <f t="shared" si="15"/>
        <v>18565731308714.434</v>
      </c>
      <c r="Y90">
        <f t="shared" si="16"/>
        <v>566165.10888366099</v>
      </c>
    </row>
    <row r="91" spans="1:25" x14ac:dyDescent="0.3">
      <c r="A91" s="5">
        <v>89</v>
      </c>
      <c r="B91" s="5" t="s">
        <v>56</v>
      </c>
      <c r="C91" s="6" t="s">
        <v>35</v>
      </c>
      <c r="D91" s="5"/>
      <c r="E91" s="13">
        <f t="shared" si="12"/>
        <v>450019.17512304336</v>
      </c>
      <c r="F91" s="5">
        <v>4</v>
      </c>
      <c r="G91">
        <f t="shared" si="10"/>
        <v>397135918044.69904</v>
      </c>
      <c r="H91">
        <f t="shared" si="13"/>
        <v>20030.610011454803</v>
      </c>
      <c r="I91" s="5">
        <f t="shared" si="17"/>
        <v>622090266620.61975</v>
      </c>
      <c r="J91" s="5">
        <v>1</v>
      </c>
      <c r="K91" s="5">
        <v>11</v>
      </c>
      <c r="L91" s="5">
        <v>5</v>
      </c>
      <c r="M91" s="5">
        <v>10000</v>
      </c>
      <c r="N91" s="5">
        <v>10000</v>
      </c>
      <c r="O91" s="5">
        <v>30</v>
      </c>
      <c r="P91" s="5" t="b">
        <v>1</v>
      </c>
      <c r="Q91" s="5">
        <v>2.5</v>
      </c>
      <c r="R91" s="5" t="b">
        <v>0</v>
      </c>
      <c r="S91" s="5">
        <v>4</v>
      </c>
      <c r="T91" s="5" t="s">
        <v>59</v>
      </c>
      <c r="U91">
        <f t="shared" si="14"/>
        <v>94</v>
      </c>
      <c r="V91" s="5">
        <v>50</v>
      </c>
      <c r="W91">
        <v>1.3</v>
      </c>
      <c r="X91">
        <f t="shared" si="15"/>
        <v>19856795902234.953</v>
      </c>
      <c r="Y91">
        <f t="shared" si="16"/>
        <v>585024.92765995639</v>
      </c>
    </row>
    <row r="92" spans="1:25" x14ac:dyDescent="0.3">
      <c r="A92" s="5">
        <v>90</v>
      </c>
      <c r="B92" t="s">
        <v>56</v>
      </c>
      <c r="C92" s="2" t="s">
        <v>64</v>
      </c>
      <c r="E92" s="12">
        <f t="shared" si="12"/>
        <v>464839.76972806355</v>
      </c>
      <c r="F92">
        <v>3</v>
      </c>
      <c r="G92">
        <f>A92^5.98+A92^4+100*A92+100</f>
        <v>485767970999.57379</v>
      </c>
      <c r="H92">
        <f t="shared" si="13"/>
        <v>20458.212928135639</v>
      </c>
      <c r="I92">
        <f>A92^6.05+A92^4+1000*A92+100</f>
        <v>665595003186.96167</v>
      </c>
      <c r="J92">
        <v>1</v>
      </c>
      <c r="K92">
        <v>11</v>
      </c>
      <c r="L92">
        <v>5</v>
      </c>
      <c r="M92">
        <v>10000</v>
      </c>
      <c r="N92">
        <v>10000</v>
      </c>
      <c r="O92">
        <v>30</v>
      </c>
      <c r="P92" t="b">
        <v>1</v>
      </c>
      <c r="Q92">
        <v>2.5</v>
      </c>
      <c r="R92" t="b">
        <v>0</v>
      </c>
      <c r="S92">
        <v>0</v>
      </c>
      <c r="T92" t="s">
        <v>59</v>
      </c>
      <c r="U92">
        <f t="shared" si="14"/>
        <v>95</v>
      </c>
      <c r="V92">
        <v>60</v>
      </c>
      <c r="W92">
        <v>1.3</v>
      </c>
      <c r="X92">
        <f t="shared" si="15"/>
        <v>29146078259974.426</v>
      </c>
      <c r="Y92">
        <f t="shared" si="16"/>
        <v>604291.70064648264</v>
      </c>
    </row>
    <row r="93" spans="1:25" x14ac:dyDescent="0.3">
      <c r="A93" s="5">
        <v>91</v>
      </c>
      <c r="B93" t="s">
        <v>56</v>
      </c>
      <c r="C93" s="2" t="s">
        <v>65</v>
      </c>
      <c r="E93" s="12">
        <f t="shared" si="12"/>
        <v>479976.56985896284</v>
      </c>
      <c r="F93">
        <v>3</v>
      </c>
      <c r="G93">
        <f t="shared" ref="G93:G106" si="18">A93^5.98+A93^4+100*A93+100</f>
        <v>518949294749.66425</v>
      </c>
      <c r="H93">
        <f t="shared" si="13"/>
        <v>20890.671771343517</v>
      </c>
      <c r="I93">
        <f t="shared" ref="I93:I106" si="19">A93^6.05+A93^4+1000*A93+100</f>
        <v>711610474994.20007</v>
      </c>
      <c r="J93">
        <v>1</v>
      </c>
      <c r="K93">
        <v>11</v>
      </c>
      <c r="L93">
        <v>5</v>
      </c>
      <c r="M93">
        <v>10000</v>
      </c>
      <c r="N93">
        <v>10000</v>
      </c>
      <c r="O93">
        <v>30</v>
      </c>
      <c r="P93" t="b">
        <v>1</v>
      </c>
      <c r="Q93">
        <v>2.5</v>
      </c>
      <c r="R93" t="b">
        <v>0</v>
      </c>
      <c r="S93">
        <v>0</v>
      </c>
      <c r="T93" t="s">
        <v>59</v>
      </c>
      <c r="U93">
        <f t="shared" si="14"/>
        <v>96</v>
      </c>
      <c r="V93">
        <v>60</v>
      </c>
      <c r="W93">
        <v>1.3</v>
      </c>
      <c r="X93">
        <f t="shared" si="15"/>
        <v>31136957684979.855</v>
      </c>
      <c r="Y93">
        <f t="shared" si="16"/>
        <v>623969.54081665177</v>
      </c>
    </row>
    <row r="94" spans="1:25" x14ac:dyDescent="0.3">
      <c r="A94" s="5">
        <v>92</v>
      </c>
      <c r="B94" t="s">
        <v>56</v>
      </c>
      <c r="C94" s="2" t="s">
        <v>66</v>
      </c>
      <c r="E94" s="12">
        <f t="shared" si="12"/>
        <v>495432.73582788557</v>
      </c>
      <c r="F94">
        <v>3</v>
      </c>
      <c r="G94">
        <f t="shared" si="18"/>
        <v>553996956182.61365</v>
      </c>
      <c r="H94">
        <f t="shared" si="13"/>
        <v>21327.994596470722</v>
      </c>
      <c r="I94">
        <f t="shared" si="19"/>
        <v>760251584572.8009</v>
      </c>
      <c r="J94">
        <v>1</v>
      </c>
      <c r="K94">
        <v>11</v>
      </c>
      <c r="L94">
        <v>5</v>
      </c>
      <c r="M94">
        <v>10000</v>
      </c>
      <c r="N94">
        <v>10000</v>
      </c>
      <c r="O94">
        <v>30</v>
      </c>
      <c r="P94" t="b">
        <v>1</v>
      </c>
      <c r="Q94">
        <v>2.5</v>
      </c>
      <c r="R94" t="b">
        <v>0</v>
      </c>
      <c r="S94">
        <v>0</v>
      </c>
      <c r="T94" t="s">
        <v>59</v>
      </c>
      <c r="U94">
        <f t="shared" si="14"/>
        <v>97</v>
      </c>
      <c r="V94">
        <v>60</v>
      </c>
      <c r="W94">
        <v>1.3</v>
      </c>
      <c r="X94">
        <f t="shared" si="15"/>
        <v>33239817370956.82</v>
      </c>
      <c r="Y94">
        <f t="shared" si="16"/>
        <v>644062.55657625129</v>
      </c>
    </row>
    <row r="95" spans="1:25" x14ac:dyDescent="0.3">
      <c r="A95" s="5">
        <v>93</v>
      </c>
      <c r="B95" t="s">
        <v>56</v>
      </c>
      <c r="C95" s="2" t="s">
        <v>64</v>
      </c>
      <c r="E95" s="12">
        <f t="shared" si="12"/>
        <v>511211.42447585613</v>
      </c>
      <c r="F95">
        <v>3</v>
      </c>
      <c r="G95">
        <f t="shared" si="18"/>
        <v>590993920927.74756</v>
      </c>
      <c r="H95">
        <f t="shared" si="13"/>
        <v>21770.189384012174</v>
      </c>
      <c r="I95">
        <f t="shared" si="19"/>
        <v>811637150590.83582</v>
      </c>
      <c r="J95">
        <v>1</v>
      </c>
      <c r="K95">
        <v>11</v>
      </c>
      <c r="L95">
        <v>5</v>
      </c>
      <c r="M95">
        <v>10000</v>
      </c>
      <c r="N95">
        <v>10000</v>
      </c>
      <c r="O95">
        <v>30</v>
      </c>
      <c r="P95" t="b">
        <v>1</v>
      </c>
      <c r="Q95">
        <v>2.5</v>
      </c>
      <c r="R95" t="b">
        <v>0</v>
      </c>
      <c r="S95">
        <v>1</v>
      </c>
      <c r="T95" t="s">
        <v>59</v>
      </c>
      <c r="U95">
        <f t="shared" si="14"/>
        <v>98</v>
      </c>
      <c r="V95">
        <v>60</v>
      </c>
      <c r="W95">
        <v>1.3</v>
      </c>
      <c r="X95">
        <f t="shared" si="15"/>
        <v>35459635255664.852</v>
      </c>
      <c r="Y95">
        <f t="shared" si="16"/>
        <v>664574.85181861301</v>
      </c>
    </row>
    <row r="96" spans="1:25" x14ac:dyDescent="0.3">
      <c r="A96" s="5">
        <v>94</v>
      </c>
      <c r="B96" t="s">
        <v>56</v>
      </c>
      <c r="C96" s="2" t="s">
        <v>65</v>
      </c>
      <c r="E96" s="12">
        <f t="shared" si="12"/>
        <v>527315.78921427135</v>
      </c>
      <c r="F96">
        <v>3</v>
      </c>
      <c r="G96">
        <f t="shared" si="18"/>
        <v>630025885793.43494</v>
      </c>
      <c r="H96">
        <f t="shared" si="13"/>
        <v>22217.264041064769</v>
      </c>
      <c r="I96">
        <f t="shared" si="19"/>
        <v>865889996579.44507</v>
      </c>
      <c r="J96">
        <v>1</v>
      </c>
      <c r="K96">
        <v>11</v>
      </c>
      <c r="L96">
        <v>5</v>
      </c>
      <c r="M96">
        <v>10000</v>
      </c>
      <c r="N96">
        <v>10000</v>
      </c>
      <c r="O96">
        <v>30</v>
      </c>
      <c r="P96" t="b">
        <v>1</v>
      </c>
      <c r="Q96">
        <v>2.5</v>
      </c>
      <c r="R96" t="b">
        <v>0</v>
      </c>
      <c r="S96">
        <v>1</v>
      </c>
      <c r="T96" t="s">
        <v>59</v>
      </c>
      <c r="U96">
        <f t="shared" si="14"/>
        <v>99</v>
      </c>
      <c r="V96">
        <v>60</v>
      </c>
      <c r="W96">
        <v>1.3</v>
      </c>
      <c r="X96">
        <f t="shared" si="15"/>
        <v>37801553147606.094</v>
      </c>
      <c r="Y96">
        <f t="shared" si="16"/>
        <v>685510.52597855276</v>
      </c>
    </row>
    <row r="97" spans="1:25" x14ac:dyDescent="0.3">
      <c r="A97" s="5">
        <v>95</v>
      </c>
      <c r="B97" t="s">
        <v>56</v>
      </c>
      <c r="C97" s="2" t="s">
        <v>66</v>
      </c>
      <c r="E97" s="12">
        <f t="shared" ref="E97:E121" si="20">A97^2.9</f>
        <v>543748.98006544856</v>
      </c>
      <c r="F97">
        <v>3</v>
      </c>
      <c r="G97">
        <f t="shared" si="18"/>
        <v>671181337857.06079</v>
      </c>
      <c r="H97">
        <f t="shared" si="13"/>
        <v>22669.226402781103</v>
      </c>
      <c r="I97">
        <f t="shared" si="19"/>
        <v>923137040676.72595</v>
      </c>
      <c r="J97">
        <v>1</v>
      </c>
      <c r="K97">
        <v>11</v>
      </c>
      <c r="L97">
        <v>5</v>
      </c>
      <c r="M97">
        <v>10000</v>
      </c>
      <c r="N97">
        <v>10000</v>
      </c>
      <c r="O97">
        <v>30</v>
      </c>
      <c r="P97" t="b">
        <v>1</v>
      </c>
      <c r="Q97">
        <v>2.5</v>
      </c>
      <c r="R97" t="b">
        <v>0</v>
      </c>
      <c r="S97">
        <v>1</v>
      </c>
      <c r="T97" t="s">
        <v>59</v>
      </c>
      <c r="U97">
        <f t="shared" ref="U97:U121" si="21">A97+5</f>
        <v>100</v>
      </c>
      <c r="V97">
        <v>60</v>
      </c>
      <c r="W97">
        <v>1.3</v>
      </c>
      <c r="X97">
        <f t="shared" si="15"/>
        <v>40270880271423.648</v>
      </c>
      <c r="Y97">
        <f t="shared" si="16"/>
        <v>706873.67408508318</v>
      </c>
    </row>
    <row r="98" spans="1:25" x14ac:dyDescent="0.3">
      <c r="A98" s="5">
        <v>96</v>
      </c>
      <c r="B98" t="s">
        <v>56</v>
      </c>
      <c r="C98" s="2" t="s">
        <v>64</v>
      </c>
      <c r="E98" s="12">
        <f t="shared" si="20"/>
        <v>560514.14370225859</v>
      </c>
      <c r="F98">
        <v>3</v>
      </c>
      <c r="G98">
        <f t="shared" si="18"/>
        <v>714551614180.94092</v>
      </c>
      <c r="H98">
        <f t="shared" si="13"/>
        <v>23126.084233778911</v>
      </c>
      <c r="I98">
        <f t="shared" si="19"/>
        <v>983509386390.58374</v>
      </c>
      <c r="J98">
        <v>1</v>
      </c>
      <c r="K98">
        <v>11</v>
      </c>
      <c r="L98">
        <v>5</v>
      </c>
      <c r="M98">
        <v>10000</v>
      </c>
      <c r="N98">
        <v>10000</v>
      </c>
      <c r="O98">
        <v>30</v>
      </c>
      <c r="P98" t="b">
        <v>1</v>
      </c>
      <c r="Q98">
        <v>2.5</v>
      </c>
      <c r="R98" t="b">
        <v>0</v>
      </c>
      <c r="S98">
        <v>2</v>
      </c>
      <c r="T98" t="s">
        <v>59</v>
      </c>
      <c r="U98">
        <f t="shared" si="21"/>
        <v>101</v>
      </c>
      <c r="V98">
        <v>60</v>
      </c>
      <c r="W98">
        <v>1.3</v>
      </c>
      <c r="X98">
        <f t="shared" si="15"/>
        <v>42873096850856.453</v>
      </c>
      <c r="Y98">
        <f t="shared" si="16"/>
        <v>728668.38681293617</v>
      </c>
    </row>
    <row r="99" spans="1:25" x14ac:dyDescent="0.3">
      <c r="A99" s="5">
        <v>97</v>
      </c>
      <c r="B99" t="s">
        <v>56</v>
      </c>
      <c r="C99" s="2" t="s">
        <v>65</v>
      </c>
      <c r="E99" s="12">
        <f t="shared" si="20"/>
        <v>577614.42348689889</v>
      </c>
      <c r="F99">
        <v>3</v>
      </c>
      <c r="G99">
        <f t="shared" si="18"/>
        <v>760230962154.10474</v>
      </c>
      <c r="H99">
        <f t="shared" si="13"/>
        <v>23587.845229508795</v>
      </c>
      <c r="I99">
        <f t="shared" si="19"/>
        <v>1047142414381.1482</v>
      </c>
      <c r="J99">
        <v>1</v>
      </c>
      <c r="K99">
        <v>11</v>
      </c>
      <c r="L99">
        <v>5</v>
      </c>
      <c r="M99">
        <v>10000</v>
      </c>
      <c r="N99">
        <v>10000</v>
      </c>
      <c r="O99">
        <v>30</v>
      </c>
      <c r="P99" t="b">
        <v>1</v>
      </c>
      <c r="Q99">
        <v>2.5</v>
      </c>
      <c r="R99" t="b">
        <v>0</v>
      </c>
      <c r="S99">
        <v>2</v>
      </c>
      <c r="T99" t="s">
        <v>59</v>
      </c>
      <c r="U99">
        <f t="shared" si="21"/>
        <v>102</v>
      </c>
      <c r="V99">
        <v>60</v>
      </c>
      <c r="W99">
        <v>1.3</v>
      </c>
      <c r="X99">
        <f t="shared" si="15"/>
        <v>45613857729246.281</v>
      </c>
      <c r="Y99">
        <f t="shared" si="16"/>
        <v>750898.75053296855</v>
      </c>
    </row>
    <row r="100" spans="1:25" x14ac:dyDescent="0.3">
      <c r="A100" s="5">
        <v>98</v>
      </c>
      <c r="B100" t="s">
        <v>56</v>
      </c>
      <c r="C100" s="2" t="s">
        <v>66</v>
      </c>
      <c r="E100" s="12">
        <f t="shared" si="20"/>
        <v>595052.95950881008</v>
      </c>
      <c r="F100">
        <v>3</v>
      </c>
      <c r="G100">
        <f t="shared" si="18"/>
        <v>808316600459.75903</v>
      </c>
      <c r="H100">
        <f t="shared" si="13"/>
        <v>24054.51701758134</v>
      </c>
      <c r="I100">
        <f t="shared" si="19"/>
        <v>1114175875263.2222</v>
      </c>
      <c r="J100">
        <v>1</v>
      </c>
      <c r="K100">
        <v>11</v>
      </c>
      <c r="L100">
        <v>5</v>
      </c>
      <c r="M100">
        <v>10000</v>
      </c>
      <c r="N100">
        <v>10000</v>
      </c>
      <c r="O100">
        <v>30</v>
      </c>
      <c r="P100" t="b">
        <v>1</v>
      </c>
      <c r="Q100">
        <v>2.5</v>
      </c>
      <c r="R100" t="b">
        <v>0</v>
      </c>
      <c r="S100">
        <v>2</v>
      </c>
      <c r="T100" t="s">
        <v>59</v>
      </c>
      <c r="U100">
        <f t="shared" si="21"/>
        <v>103</v>
      </c>
      <c r="V100">
        <v>60</v>
      </c>
      <c r="W100">
        <v>1.3</v>
      </c>
      <c r="X100">
        <f t="shared" si="15"/>
        <v>48498996027585.539</v>
      </c>
      <c r="Y100">
        <f t="shared" si="16"/>
        <v>773568.84736145311</v>
      </c>
    </row>
    <row r="101" spans="1:25" x14ac:dyDescent="0.3">
      <c r="A101" s="5">
        <v>99</v>
      </c>
      <c r="B101" t="s">
        <v>56</v>
      </c>
      <c r="C101" s="2" t="s">
        <v>64</v>
      </c>
      <c r="E101" s="12">
        <f t="shared" si="20"/>
        <v>612832.88862176694</v>
      </c>
      <c r="F101">
        <v>3</v>
      </c>
      <c r="G101">
        <f t="shared" si="18"/>
        <v>858908780668.32092</v>
      </c>
      <c r="H101">
        <f t="shared" si="13"/>
        <v>24526.107159055289</v>
      </c>
      <c r="I101">
        <f t="shared" si="19"/>
        <v>1184753983429.3806</v>
      </c>
      <c r="J101">
        <v>1</v>
      </c>
      <c r="K101">
        <v>11</v>
      </c>
      <c r="L101">
        <v>5</v>
      </c>
      <c r="M101">
        <v>10000</v>
      </c>
      <c r="N101">
        <v>10000</v>
      </c>
      <c r="O101">
        <v>30</v>
      </c>
      <c r="P101" t="b">
        <v>1</v>
      </c>
      <c r="Q101">
        <v>2.5</v>
      </c>
      <c r="R101" t="b">
        <v>0</v>
      </c>
      <c r="S101">
        <v>3</v>
      </c>
      <c r="T101" t="s">
        <v>59</v>
      </c>
      <c r="U101">
        <f t="shared" si="21"/>
        <v>104</v>
      </c>
      <c r="V101">
        <v>60</v>
      </c>
      <c r="W101">
        <v>1.3</v>
      </c>
      <c r="X101">
        <f t="shared" si="15"/>
        <v>51534526840099.258</v>
      </c>
      <c r="Y101">
        <f t="shared" si="16"/>
        <v>796682.75520829705</v>
      </c>
    </row>
    <row r="102" spans="1:25" x14ac:dyDescent="0.3">
      <c r="A102" s="5">
        <v>100</v>
      </c>
      <c r="B102" t="s">
        <v>56</v>
      </c>
      <c r="C102" s="2" t="s">
        <v>65</v>
      </c>
      <c r="E102" s="12">
        <f t="shared" si="20"/>
        <v>630957.34448019415</v>
      </c>
      <c r="F102">
        <v>3</v>
      </c>
      <c r="G102">
        <f t="shared" si="18"/>
        <v>912110849455.91248</v>
      </c>
      <c r="H102">
        <f t="shared" si="13"/>
        <v>25002.623149688792</v>
      </c>
      <c r="I102">
        <f t="shared" si="19"/>
        <v>1259025511894.1692</v>
      </c>
      <c r="J102">
        <v>1</v>
      </c>
      <c r="K102">
        <v>11</v>
      </c>
      <c r="L102">
        <v>5</v>
      </c>
      <c r="M102">
        <v>10000</v>
      </c>
      <c r="N102">
        <v>10000</v>
      </c>
      <c r="O102">
        <v>30</v>
      </c>
      <c r="P102" t="b">
        <v>1</v>
      </c>
      <c r="Q102">
        <v>2.5</v>
      </c>
      <c r="R102" t="b">
        <v>0</v>
      </c>
      <c r="S102">
        <v>3</v>
      </c>
      <c r="T102" t="s">
        <v>59</v>
      </c>
      <c r="U102">
        <f t="shared" si="21"/>
        <v>105</v>
      </c>
      <c r="V102">
        <v>60</v>
      </c>
      <c r="W102">
        <v>1.3</v>
      </c>
      <c r="X102">
        <f t="shared" si="15"/>
        <v>54726650967354.75</v>
      </c>
      <c r="Y102">
        <f t="shared" si="16"/>
        <v>820244.5478242524</v>
      </c>
    </row>
    <row r="103" spans="1:25" x14ac:dyDescent="0.3">
      <c r="A103" s="5">
        <v>101</v>
      </c>
      <c r="B103" t="s">
        <v>56</v>
      </c>
      <c r="C103" s="2" t="s">
        <v>66</v>
      </c>
      <c r="E103" s="12">
        <f t="shared" si="20"/>
        <v>649429.45757468231</v>
      </c>
      <c r="F103">
        <v>3</v>
      </c>
      <c r="G103">
        <f t="shared" si="18"/>
        <v>968029311448.13269</v>
      </c>
      <c r="H103">
        <f t="shared" si="13"/>
        <v>25484.072421154346</v>
      </c>
      <c r="I103">
        <f t="shared" si="19"/>
        <v>1337143888159.9634</v>
      </c>
      <c r="J103">
        <v>1</v>
      </c>
      <c r="K103">
        <v>11</v>
      </c>
      <c r="L103">
        <v>5</v>
      </c>
      <c r="M103">
        <v>10000</v>
      </c>
      <c r="N103">
        <v>10000</v>
      </c>
      <c r="O103">
        <v>30</v>
      </c>
      <c r="P103" t="b">
        <v>1</v>
      </c>
      <c r="Q103">
        <v>2.5</v>
      </c>
      <c r="R103" t="b">
        <v>0</v>
      </c>
      <c r="S103">
        <v>3</v>
      </c>
      <c r="T103" t="s">
        <v>59</v>
      </c>
      <c r="U103">
        <f t="shared" si="21"/>
        <v>106</v>
      </c>
      <c r="V103">
        <v>60</v>
      </c>
      <c r="W103">
        <v>1.3</v>
      </c>
      <c r="X103">
        <f t="shared" si="15"/>
        <v>58081758686887.961</v>
      </c>
      <c r="Y103">
        <f t="shared" si="16"/>
        <v>844258.294847087</v>
      </c>
    </row>
    <row r="104" spans="1:25" x14ac:dyDescent="0.3">
      <c r="A104" s="5">
        <v>102</v>
      </c>
      <c r="B104" t="s">
        <v>56</v>
      </c>
      <c r="C104" s="2" t="s">
        <v>64</v>
      </c>
      <c r="E104" s="12">
        <f t="shared" si="20"/>
        <v>668252.355266792</v>
      </c>
      <c r="F104">
        <v>3</v>
      </c>
      <c r="G104">
        <f t="shared" si="18"/>
        <v>1026773892689.0406</v>
      </c>
      <c r="H104">
        <f t="shared" si="13"/>
        <v>25970.462342219515</v>
      </c>
      <c r="I104">
        <f t="shared" si="19"/>
        <v>1419267291105.0381</v>
      </c>
      <c r="J104">
        <v>1</v>
      </c>
      <c r="K104">
        <v>11</v>
      </c>
      <c r="L104">
        <v>5</v>
      </c>
      <c r="M104">
        <v>10000</v>
      </c>
      <c r="N104">
        <v>10000</v>
      </c>
      <c r="O104">
        <v>30</v>
      </c>
      <c r="P104" t="b">
        <v>1</v>
      </c>
      <c r="Q104">
        <v>2.5</v>
      </c>
      <c r="R104" t="b">
        <v>0</v>
      </c>
      <c r="S104">
        <v>4</v>
      </c>
      <c r="T104" t="s">
        <v>59</v>
      </c>
      <c r="U104">
        <f t="shared" si="21"/>
        <v>107</v>
      </c>
      <c r="V104">
        <v>60</v>
      </c>
      <c r="W104">
        <v>1.3</v>
      </c>
      <c r="X104">
        <f t="shared" si="15"/>
        <v>61606433561342.438</v>
      </c>
      <c r="Y104">
        <f t="shared" si="16"/>
        <v>868728.0618468296</v>
      </c>
    </row>
    <row r="105" spans="1:25" x14ac:dyDescent="0.3">
      <c r="A105" s="5">
        <v>103</v>
      </c>
      <c r="B105" t="s">
        <v>56</v>
      </c>
      <c r="C105" s="2" t="s">
        <v>65</v>
      </c>
      <c r="E105" s="12">
        <f t="shared" si="20"/>
        <v>687429.16182310728</v>
      </c>
      <c r="F105">
        <v>3</v>
      </c>
      <c r="G105">
        <f t="shared" si="18"/>
        <v>1088457604735.2118</v>
      </c>
      <c r="H105">
        <f t="shared" si="13"/>
        <v>26461.800219894489</v>
      </c>
      <c r="I105">
        <f t="shared" si="19"/>
        <v>1505558748894.283</v>
      </c>
      <c r="J105">
        <v>1</v>
      </c>
      <c r="K105">
        <v>11</v>
      </c>
      <c r="L105">
        <v>5</v>
      </c>
      <c r="M105">
        <v>10000</v>
      </c>
      <c r="N105">
        <v>10000</v>
      </c>
      <c r="O105">
        <v>30</v>
      </c>
      <c r="P105" t="b">
        <v>1</v>
      </c>
      <c r="Q105">
        <v>2.5</v>
      </c>
      <c r="R105" t="b">
        <v>0</v>
      </c>
      <c r="S105">
        <v>4</v>
      </c>
      <c r="T105" t="s">
        <v>59</v>
      </c>
      <c r="U105">
        <f t="shared" si="21"/>
        <v>108</v>
      </c>
      <c r="V105">
        <v>60</v>
      </c>
      <c r="W105">
        <v>1.3</v>
      </c>
      <c r="X105">
        <f t="shared" si="15"/>
        <v>65307456284112.711</v>
      </c>
      <c r="Y105">
        <f t="shared" si="16"/>
        <v>893657.91037003952</v>
      </c>
    </row>
    <row r="106" spans="1:25" x14ac:dyDescent="0.3">
      <c r="A106" s="5">
        <v>104</v>
      </c>
      <c r="B106" t="s">
        <v>56</v>
      </c>
      <c r="C106" s="2" t="s">
        <v>66</v>
      </c>
      <c r="E106" s="12">
        <f t="shared" si="20"/>
        <v>706962.99844859866</v>
      </c>
      <c r="F106">
        <v>3</v>
      </c>
      <c r="G106">
        <f t="shared" si="18"/>
        <v>1153196809374.6646</v>
      </c>
      <c r="H106">
        <f t="shared" si="13"/>
        <v>26958.093300547484</v>
      </c>
      <c r="I106">
        <f t="shared" si="19"/>
        <v>1596186237913.1262</v>
      </c>
      <c r="J106">
        <v>1</v>
      </c>
      <c r="K106">
        <v>11</v>
      </c>
      <c r="L106">
        <v>5</v>
      </c>
      <c r="M106">
        <v>10000</v>
      </c>
      <c r="N106">
        <v>10000</v>
      </c>
      <c r="O106">
        <v>30</v>
      </c>
      <c r="P106" t="b">
        <v>1</v>
      </c>
      <c r="Q106">
        <v>2.5</v>
      </c>
      <c r="R106" t="b">
        <v>0</v>
      </c>
      <c r="S106">
        <v>4</v>
      </c>
      <c r="T106" t="s">
        <v>59</v>
      </c>
      <c r="U106">
        <f t="shared" si="21"/>
        <v>109</v>
      </c>
      <c r="V106">
        <v>60</v>
      </c>
      <c r="W106">
        <v>1.3</v>
      </c>
      <c r="X106">
        <f t="shared" si="15"/>
        <v>69191808562479.875</v>
      </c>
      <c r="Y106">
        <f t="shared" si="16"/>
        <v>919051.89798317826</v>
      </c>
    </row>
    <row r="107" spans="1:25" x14ac:dyDescent="0.3">
      <c r="A107" s="5">
        <v>105</v>
      </c>
      <c r="B107" s="5" t="s">
        <v>56</v>
      </c>
      <c r="C107" s="6" t="s">
        <v>67</v>
      </c>
      <c r="D107" s="5"/>
      <c r="E107" s="12">
        <f t="shared" si="20"/>
        <v>726856.98331931105</v>
      </c>
      <c r="F107" s="5">
        <v>4</v>
      </c>
      <c r="G107">
        <f>A107^6+A107^4+100*A107+100</f>
        <v>1340217201850</v>
      </c>
      <c r="H107">
        <f t="shared" si="13"/>
        <v>27459.348770989582</v>
      </c>
      <c r="I107" s="5">
        <f>A107^6.05+A107^4+1000*A107+100</f>
        <v>1691322782725.2109</v>
      </c>
      <c r="J107" s="5">
        <v>1</v>
      </c>
      <c r="K107" s="5">
        <v>11</v>
      </c>
      <c r="L107" s="5">
        <v>5</v>
      </c>
      <c r="M107" s="5">
        <v>10000</v>
      </c>
      <c r="N107" s="5">
        <v>10000</v>
      </c>
      <c r="O107" s="5">
        <v>30</v>
      </c>
      <c r="P107" s="5" t="b">
        <v>1</v>
      </c>
      <c r="Q107" s="5">
        <v>2.5</v>
      </c>
      <c r="R107" s="5" t="b">
        <v>0</v>
      </c>
      <c r="S107" s="5">
        <v>0</v>
      </c>
      <c r="T107" s="5" t="s">
        <v>59</v>
      </c>
      <c r="U107">
        <f t="shared" si="21"/>
        <v>110</v>
      </c>
      <c r="V107" s="5">
        <v>70</v>
      </c>
      <c r="W107">
        <v>1.3</v>
      </c>
      <c r="X107">
        <f t="shared" si="15"/>
        <v>93815204129500</v>
      </c>
      <c r="Y107">
        <f t="shared" si="16"/>
        <v>944914.07831510436</v>
      </c>
    </row>
    <row r="108" spans="1:25" x14ac:dyDescent="0.3">
      <c r="A108" s="5">
        <v>106</v>
      </c>
      <c r="B108" s="5" t="s">
        <v>56</v>
      </c>
      <c r="C108" s="6" t="s">
        <v>68</v>
      </c>
      <c r="D108" s="5"/>
      <c r="E108" s="12">
        <f t="shared" si="20"/>
        <v>747114.23161438701</v>
      </c>
      <c r="F108" s="5">
        <v>4</v>
      </c>
      <c r="G108">
        <f t="shared" ref="G108:G121" si="22">A108^6+A108^4+100*A108+100</f>
        <v>1418645370652</v>
      </c>
      <c r="H108">
        <f t="shared" si="13"/>
        <v>27965.573759530074</v>
      </c>
      <c r="I108" s="5">
        <f t="shared" ref="I108:I121" si="23">A108^6.05+A108^4+1000*A108+100</f>
        <v>1791146557054.1973</v>
      </c>
      <c r="J108" s="5">
        <v>1</v>
      </c>
      <c r="K108" s="5">
        <v>11</v>
      </c>
      <c r="L108" s="5">
        <v>5</v>
      </c>
      <c r="M108" s="5">
        <v>10000</v>
      </c>
      <c r="N108" s="5">
        <v>10000</v>
      </c>
      <c r="O108" s="5">
        <v>30</v>
      </c>
      <c r="P108" s="5" t="b">
        <v>1</v>
      </c>
      <c r="Q108" s="5">
        <v>2.5</v>
      </c>
      <c r="R108" s="5" t="b">
        <v>0</v>
      </c>
      <c r="S108" s="5">
        <v>0</v>
      </c>
      <c r="T108" s="5" t="s">
        <v>59</v>
      </c>
      <c r="U108">
        <f t="shared" si="21"/>
        <v>111</v>
      </c>
      <c r="V108" s="5">
        <v>70</v>
      </c>
      <c r="W108">
        <v>1.3</v>
      </c>
      <c r="X108">
        <f t="shared" si="15"/>
        <v>99305175945640</v>
      </c>
      <c r="Y108">
        <f t="shared" si="16"/>
        <v>971248.50109870313</v>
      </c>
    </row>
    <row r="109" spans="1:25" x14ac:dyDescent="0.3">
      <c r="A109" s="5">
        <v>107</v>
      </c>
      <c r="B109" s="5" t="s">
        <v>56</v>
      </c>
      <c r="C109" s="6" t="s">
        <v>69</v>
      </c>
      <c r="D109" s="5"/>
      <c r="E109" s="12">
        <f t="shared" si="20"/>
        <v>767737.85554744338</v>
      </c>
      <c r="F109" s="5">
        <v>4</v>
      </c>
      <c r="G109">
        <f t="shared" si="22"/>
        <v>1500861442250</v>
      </c>
      <c r="H109">
        <f t="shared" si="13"/>
        <v>28476.775337002829</v>
      </c>
      <c r="I109" s="5">
        <f t="shared" si="23"/>
        <v>1895840985790.3337</v>
      </c>
      <c r="J109" s="5">
        <v>1</v>
      </c>
      <c r="K109" s="5">
        <v>11</v>
      </c>
      <c r="L109" s="5">
        <v>5</v>
      </c>
      <c r="M109" s="5">
        <v>10000</v>
      </c>
      <c r="N109" s="5">
        <v>10000</v>
      </c>
      <c r="O109" s="5">
        <v>30</v>
      </c>
      <c r="P109" s="5" t="b">
        <v>1</v>
      </c>
      <c r="Q109" s="5">
        <v>2.5</v>
      </c>
      <c r="R109" s="5" t="b">
        <v>0</v>
      </c>
      <c r="S109" s="5">
        <v>0</v>
      </c>
      <c r="T109" s="5" t="s">
        <v>59</v>
      </c>
      <c r="U109">
        <f t="shared" si="21"/>
        <v>112</v>
      </c>
      <c r="V109" s="5">
        <v>70</v>
      </c>
      <c r="W109">
        <v>1.3</v>
      </c>
      <c r="X109">
        <f t="shared" si="15"/>
        <v>105060300957500</v>
      </c>
      <c r="Y109">
        <f t="shared" si="16"/>
        <v>998059.21221167641</v>
      </c>
    </row>
    <row r="110" spans="1:25" x14ac:dyDescent="0.3">
      <c r="A110" s="5">
        <v>108</v>
      </c>
      <c r="B110" s="5" t="s">
        <v>56</v>
      </c>
      <c r="C110" s="6" t="s">
        <v>67</v>
      </c>
      <c r="D110" s="5"/>
      <c r="E110" s="12">
        <f t="shared" si="20"/>
        <v>788730.96439734229</v>
      </c>
      <c r="F110" s="5">
        <v>4</v>
      </c>
      <c r="G110">
        <f t="shared" si="22"/>
        <v>1587010382740</v>
      </c>
      <c r="H110">
        <f t="shared" si="13"/>
        <v>28992.960517765769</v>
      </c>
      <c r="I110" s="5">
        <f t="shared" si="23"/>
        <v>2005594848022.1631</v>
      </c>
      <c r="J110" s="5">
        <v>1</v>
      </c>
      <c r="K110" s="5">
        <v>11</v>
      </c>
      <c r="L110" s="5">
        <v>5</v>
      </c>
      <c r="M110" s="5">
        <v>10000</v>
      </c>
      <c r="N110" s="5">
        <v>10000</v>
      </c>
      <c r="O110" s="5">
        <v>30</v>
      </c>
      <c r="P110" s="5" t="b">
        <v>1</v>
      </c>
      <c r="Q110" s="5">
        <v>2.5</v>
      </c>
      <c r="R110" s="5" t="b">
        <v>0</v>
      </c>
      <c r="S110" s="5">
        <v>1</v>
      </c>
      <c r="T110" s="5" t="s">
        <v>59</v>
      </c>
      <c r="U110">
        <f t="shared" si="21"/>
        <v>113</v>
      </c>
      <c r="V110" s="5">
        <v>70</v>
      </c>
      <c r="W110">
        <v>1.3</v>
      </c>
      <c r="X110">
        <f t="shared" si="15"/>
        <v>111090726791800</v>
      </c>
      <c r="Y110">
        <f t="shared" si="16"/>
        <v>1025350.2537165451</v>
      </c>
    </row>
    <row r="111" spans="1:25" x14ac:dyDescent="0.3">
      <c r="A111" s="5">
        <v>109</v>
      </c>
      <c r="B111" s="5" t="s">
        <v>56</v>
      </c>
      <c r="C111" s="6" t="s">
        <v>68</v>
      </c>
      <c r="D111" s="5"/>
      <c r="E111" s="12">
        <f t="shared" si="20"/>
        <v>810096.6645383368</v>
      </c>
      <c r="F111" s="5">
        <v>4</v>
      </c>
      <c r="G111">
        <f t="shared" si="22"/>
        <v>1677241280002</v>
      </c>
      <c r="H111">
        <f t="shared" si="13"/>
        <v>29514.136260673295</v>
      </c>
      <c r="I111" s="5">
        <f t="shared" si="23"/>
        <v>2120602381093.9172</v>
      </c>
      <c r="J111" s="5">
        <v>1</v>
      </c>
      <c r="K111" s="5">
        <v>11</v>
      </c>
      <c r="L111" s="5">
        <v>5</v>
      </c>
      <c r="M111" s="5">
        <v>10000</v>
      </c>
      <c r="N111" s="5">
        <v>10000</v>
      </c>
      <c r="O111" s="5">
        <v>30</v>
      </c>
      <c r="P111" s="5" t="b">
        <v>1</v>
      </c>
      <c r="Q111" s="5">
        <v>2.5</v>
      </c>
      <c r="R111" s="5" t="b">
        <v>0</v>
      </c>
      <c r="S111" s="5">
        <v>1</v>
      </c>
      <c r="T111" s="5" t="s">
        <v>59</v>
      </c>
      <c r="U111">
        <f t="shared" si="21"/>
        <v>114</v>
      </c>
      <c r="V111" s="5">
        <v>70</v>
      </c>
      <c r="W111">
        <v>1.3</v>
      </c>
      <c r="X111">
        <f t="shared" si="15"/>
        <v>117406889600140</v>
      </c>
      <c r="Y111">
        <f t="shared" si="16"/>
        <v>1053125.663899838</v>
      </c>
    </row>
    <row r="112" spans="1:25" x14ac:dyDescent="0.3">
      <c r="A112" s="5">
        <v>110</v>
      </c>
      <c r="B112" s="5" t="s">
        <v>56</v>
      </c>
      <c r="C112" s="6" t="s">
        <v>69</v>
      </c>
      <c r="D112" s="5"/>
      <c r="E112" s="12">
        <f t="shared" si="20"/>
        <v>831838.05946966144</v>
      </c>
      <c r="F112" s="5">
        <v>4</v>
      </c>
      <c r="G112">
        <f t="shared" si="22"/>
        <v>1771707421100</v>
      </c>
      <c r="H112">
        <f t="shared" si="13"/>
        <v>30040.309470023552</v>
      </c>
      <c r="I112" s="5">
        <f t="shared" si="23"/>
        <v>2241063385689.1436</v>
      </c>
      <c r="J112" s="5">
        <v>1</v>
      </c>
      <c r="K112" s="5">
        <v>11</v>
      </c>
      <c r="L112" s="5">
        <v>5</v>
      </c>
      <c r="M112" s="5">
        <v>10000</v>
      </c>
      <c r="N112" s="5">
        <v>10000</v>
      </c>
      <c r="O112" s="5">
        <v>30</v>
      </c>
      <c r="P112" s="5" t="b">
        <v>1</v>
      </c>
      <c r="Q112" s="5">
        <v>2.5</v>
      </c>
      <c r="R112" s="5" t="b">
        <v>0</v>
      </c>
      <c r="S112" s="5">
        <v>1</v>
      </c>
      <c r="T112" s="5" t="s">
        <v>59</v>
      </c>
      <c r="U112">
        <f t="shared" si="21"/>
        <v>115</v>
      </c>
      <c r="V112" s="5">
        <v>70</v>
      </c>
      <c r="W112">
        <v>1.3</v>
      </c>
      <c r="X112">
        <f t="shared" si="15"/>
        <v>124019519477000</v>
      </c>
      <c r="Y112">
        <f t="shared" si="16"/>
        <v>1081389.4773105599</v>
      </c>
    </row>
    <row r="113" spans="1:25" x14ac:dyDescent="0.3">
      <c r="A113" s="5">
        <v>111</v>
      </c>
      <c r="B113" s="5" t="s">
        <v>56</v>
      </c>
      <c r="C113" s="6" t="s">
        <v>67</v>
      </c>
      <c r="D113" s="5"/>
      <c r="E113" s="12">
        <f t="shared" si="20"/>
        <v>853958.24984451104</v>
      </c>
      <c r="F113" s="5">
        <v>4</v>
      </c>
      <c r="G113">
        <f t="shared" si="22"/>
        <v>1870566370402</v>
      </c>
      <c r="H113">
        <f t="shared" si="13"/>
        <v>30571.486996480584</v>
      </c>
      <c r="I113" s="5">
        <f t="shared" si="23"/>
        <v>2367183331940.7749</v>
      </c>
      <c r="J113" s="5">
        <v>1</v>
      </c>
      <c r="K113" s="5">
        <v>11</v>
      </c>
      <c r="L113" s="5">
        <v>5</v>
      </c>
      <c r="M113" s="5">
        <v>10000</v>
      </c>
      <c r="N113" s="5">
        <v>10000</v>
      </c>
      <c r="O113" s="5">
        <v>30</v>
      </c>
      <c r="P113" s="5" t="b">
        <v>1</v>
      </c>
      <c r="Q113" s="5">
        <v>2.5</v>
      </c>
      <c r="R113" s="5" t="b">
        <v>0</v>
      </c>
      <c r="S113" s="5">
        <v>2</v>
      </c>
      <c r="T113" s="5" t="s">
        <v>59</v>
      </c>
      <c r="U113">
        <f t="shared" si="21"/>
        <v>116</v>
      </c>
      <c r="V113" s="5">
        <v>70</v>
      </c>
      <c r="W113">
        <v>1.3</v>
      </c>
      <c r="X113">
        <f t="shared" si="15"/>
        <v>130939645928140</v>
      </c>
      <c r="Y113">
        <f t="shared" si="16"/>
        <v>1110145.7247978644</v>
      </c>
    </row>
    <row r="114" spans="1:25" x14ac:dyDescent="0.3">
      <c r="A114" s="5">
        <v>112</v>
      </c>
      <c r="B114" s="5" t="s">
        <v>56</v>
      </c>
      <c r="C114" s="6" t="s">
        <v>68</v>
      </c>
      <c r="D114" s="5"/>
      <c r="E114" s="12">
        <f t="shared" si="20"/>
        <v>876460.33349851426</v>
      </c>
      <c r="F114" s="5">
        <v>4</v>
      </c>
      <c r="G114">
        <f t="shared" si="22"/>
        <v>1973980048420</v>
      </c>
      <c r="H114">
        <f t="shared" si="13"/>
        <v>31107.675637973356</v>
      </c>
      <c r="I114" s="5">
        <f t="shared" si="23"/>
        <v>2499173466568.5669</v>
      </c>
      <c r="J114" s="5">
        <v>1</v>
      </c>
      <c r="K114" s="5">
        <v>11</v>
      </c>
      <c r="L114" s="5">
        <v>5</v>
      </c>
      <c r="M114" s="5">
        <v>10000</v>
      </c>
      <c r="N114" s="5">
        <v>10000</v>
      </c>
      <c r="O114" s="5">
        <v>30</v>
      </c>
      <c r="P114" s="5" t="b">
        <v>1</v>
      </c>
      <c r="Q114" s="5">
        <v>2.5</v>
      </c>
      <c r="R114" s="5" t="b">
        <v>0</v>
      </c>
      <c r="S114" s="5">
        <v>2</v>
      </c>
      <c r="T114" s="5" t="s">
        <v>59</v>
      </c>
      <c r="U114">
        <f t="shared" si="21"/>
        <v>117</v>
      </c>
      <c r="V114" s="5">
        <v>70</v>
      </c>
      <c r="W114">
        <v>1.3</v>
      </c>
      <c r="X114">
        <f t="shared" si="15"/>
        <v>138178603389400</v>
      </c>
      <c r="Y114">
        <f t="shared" si="16"/>
        <v>1139398.4335480686</v>
      </c>
    </row>
    <row r="115" spans="1:25" x14ac:dyDescent="0.3">
      <c r="A115" s="5">
        <v>113</v>
      </c>
      <c r="B115" s="5" t="s">
        <v>56</v>
      </c>
      <c r="C115" s="6" t="s">
        <v>69</v>
      </c>
      <c r="D115" s="5"/>
      <c r="E115" s="12">
        <f t="shared" si="20"/>
        <v>899347.40547762555</v>
      </c>
      <c r="F115" s="5">
        <v>4</v>
      </c>
      <c r="G115">
        <f t="shared" si="22"/>
        <v>2082114811370</v>
      </c>
      <c r="H115">
        <f t="shared" si="13"/>
        <v>31648.882140571</v>
      </c>
      <c r="I115" s="5">
        <f t="shared" si="23"/>
        <v>2637250921043.9019</v>
      </c>
      <c r="J115" s="5">
        <v>1</v>
      </c>
      <c r="K115" s="5">
        <v>11</v>
      </c>
      <c r="L115" s="5">
        <v>5</v>
      </c>
      <c r="M115" s="5">
        <v>10000</v>
      </c>
      <c r="N115" s="5">
        <v>10000</v>
      </c>
      <c r="O115" s="5">
        <v>30</v>
      </c>
      <c r="P115" s="5" t="b">
        <v>1</v>
      </c>
      <c r="Q115" s="5">
        <v>2.5</v>
      </c>
      <c r="R115" s="5" t="b">
        <v>0</v>
      </c>
      <c r="S115" s="5">
        <v>2</v>
      </c>
      <c r="T115" s="5" t="s">
        <v>59</v>
      </c>
      <c r="U115">
        <f t="shared" si="21"/>
        <v>118</v>
      </c>
      <c r="V115" s="5">
        <v>70</v>
      </c>
      <c r="W115">
        <v>1.3</v>
      </c>
      <c r="X115">
        <f t="shared" si="15"/>
        <v>145748036795900</v>
      </c>
      <c r="Y115">
        <f t="shared" si="16"/>
        <v>1169151.6271209132</v>
      </c>
    </row>
    <row r="116" spans="1:25" x14ac:dyDescent="0.3">
      <c r="A116" s="5">
        <v>114</v>
      </c>
      <c r="B116" s="5" t="s">
        <v>56</v>
      </c>
      <c r="C116" s="6" t="s">
        <v>67</v>
      </c>
      <c r="D116" s="5"/>
      <c r="E116" s="12">
        <f t="shared" si="20"/>
        <v>922622.55806551839</v>
      </c>
      <c r="F116" s="5">
        <v>4</v>
      </c>
      <c r="G116">
        <f t="shared" si="22"/>
        <v>2195141531452</v>
      </c>
      <c r="H116">
        <f t="shared" si="13"/>
        <v>32195.11319933636</v>
      </c>
      <c r="I116" s="5">
        <f t="shared" si="23"/>
        <v>2781638820782.6548</v>
      </c>
      <c r="J116" s="5">
        <v>1</v>
      </c>
      <c r="K116" s="5">
        <v>11</v>
      </c>
      <c r="L116" s="5">
        <v>5</v>
      </c>
      <c r="M116" s="5">
        <v>10000</v>
      </c>
      <c r="N116" s="5">
        <v>10000</v>
      </c>
      <c r="O116" s="5">
        <v>30</v>
      </c>
      <c r="P116" s="5" t="b">
        <v>1</v>
      </c>
      <c r="Q116" s="5">
        <v>2.5</v>
      </c>
      <c r="R116" s="5" t="b">
        <v>0</v>
      </c>
      <c r="S116" s="5">
        <v>3</v>
      </c>
      <c r="T116" s="5" t="s">
        <v>59</v>
      </c>
      <c r="U116">
        <f t="shared" si="21"/>
        <v>119</v>
      </c>
      <c r="V116" s="5">
        <v>70</v>
      </c>
      <c r="W116">
        <v>1.3</v>
      </c>
      <c r="X116">
        <f t="shared" si="15"/>
        <v>153659907201640</v>
      </c>
      <c r="Y116">
        <f t="shared" si="16"/>
        <v>1199409.3254851738</v>
      </c>
    </row>
    <row r="117" spans="1:25" x14ac:dyDescent="0.3">
      <c r="A117" s="5">
        <v>115</v>
      </c>
      <c r="B117" s="5" t="s">
        <v>56</v>
      </c>
      <c r="C117" s="6" t="s">
        <v>68</v>
      </c>
      <c r="D117" s="5"/>
      <c r="E117" s="12">
        <f t="shared" si="20"/>
        <v>946288.88081047079</v>
      </c>
      <c r="F117" s="5">
        <v>4</v>
      </c>
      <c r="G117">
        <f t="shared" si="22"/>
        <v>2313235677850</v>
      </c>
      <c r="H117">
        <f t="shared" si="13"/>
        <v>32746.375459158106</v>
      </c>
      <c r="I117" s="5">
        <f t="shared" si="23"/>
        <v>2932566395366.7305</v>
      </c>
      <c r="J117" s="5">
        <v>1</v>
      </c>
      <c r="K117" s="5">
        <v>11</v>
      </c>
      <c r="L117" s="5">
        <v>5</v>
      </c>
      <c r="M117" s="5">
        <v>10000</v>
      </c>
      <c r="N117" s="5">
        <v>10000</v>
      </c>
      <c r="O117" s="5">
        <v>30</v>
      </c>
      <c r="P117" s="5" t="b">
        <v>1</v>
      </c>
      <c r="Q117" s="5">
        <v>2.5</v>
      </c>
      <c r="R117" s="5" t="b">
        <v>0</v>
      </c>
      <c r="S117" s="5">
        <v>3</v>
      </c>
      <c r="T117" s="5" t="s">
        <v>59</v>
      </c>
      <c r="U117">
        <f t="shared" si="21"/>
        <v>120</v>
      </c>
      <c r="V117" s="5">
        <v>70</v>
      </c>
      <c r="W117">
        <v>1.3</v>
      </c>
      <c r="X117">
        <f t="shared" si="15"/>
        <v>161926497449500</v>
      </c>
      <c r="Y117">
        <f t="shared" si="16"/>
        <v>1230175.545053612</v>
      </c>
    </row>
    <row r="118" spans="1:25" x14ac:dyDescent="0.3">
      <c r="A118" s="5">
        <v>116</v>
      </c>
      <c r="B118" s="5" t="s">
        <v>56</v>
      </c>
      <c r="C118" s="6" t="s">
        <v>69</v>
      </c>
      <c r="D118" s="5"/>
      <c r="E118" s="12">
        <f t="shared" si="20"/>
        <v>970349.46055174293</v>
      </c>
      <c r="F118" s="5">
        <v>4</v>
      </c>
      <c r="G118">
        <f t="shared" si="22"/>
        <v>2436577398452</v>
      </c>
      <c r="H118">
        <f t="shared" si="13"/>
        <v>33302.67551556167</v>
      </c>
      <c r="I118" s="5">
        <f t="shared" si="23"/>
        <v>3090269089794.3696</v>
      </c>
      <c r="J118" s="5">
        <v>1</v>
      </c>
      <c r="K118" s="5">
        <v>11</v>
      </c>
      <c r="L118" s="5">
        <v>5</v>
      </c>
      <c r="M118" s="5">
        <v>10000</v>
      </c>
      <c r="N118" s="5">
        <v>10000</v>
      </c>
      <c r="O118" s="5">
        <v>30</v>
      </c>
      <c r="P118" s="5" t="b">
        <v>1</v>
      </c>
      <c r="Q118" s="5">
        <v>2.5</v>
      </c>
      <c r="R118" s="5" t="b">
        <v>0</v>
      </c>
      <c r="S118" s="5">
        <v>3</v>
      </c>
      <c r="T118" s="5" t="s">
        <v>59</v>
      </c>
      <c r="U118">
        <f t="shared" si="21"/>
        <v>121</v>
      </c>
      <c r="V118" s="5">
        <v>70</v>
      </c>
      <c r="W118">
        <v>1.3</v>
      </c>
      <c r="X118">
        <f t="shared" si="15"/>
        <v>170560417891640</v>
      </c>
      <c r="Y118">
        <f t="shared" si="16"/>
        <v>1261454.2987172659</v>
      </c>
    </row>
    <row r="119" spans="1:25" x14ac:dyDescent="0.3">
      <c r="A119" s="5">
        <v>117</v>
      </c>
      <c r="B119" s="5" t="s">
        <v>56</v>
      </c>
      <c r="C119" s="6" t="s">
        <v>67</v>
      </c>
      <c r="D119" s="5"/>
      <c r="E119" s="12">
        <f t="shared" si="20"/>
        <v>994807.38144547958</v>
      </c>
      <c r="F119" s="5">
        <v>4</v>
      </c>
      <c r="G119">
        <f t="shared" si="22"/>
        <v>2565351602290</v>
      </c>
      <c r="H119">
        <f t="shared" si="13"/>
        <v>33864.019915500874</v>
      </c>
      <c r="I119" s="5">
        <f t="shared" si="23"/>
        <v>3254988676759.9551</v>
      </c>
      <c r="J119" s="5">
        <v>1</v>
      </c>
      <c r="K119" s="5">
        <v>11</v>
      </c>
      <c r="L119" s="5">
        <v>5</v>
      </c>
      <c r="M119" s="5">
        <v>10000</v>
      </c>
      <c r="N119" s="5">
        <v>10000</v>
      </c>
      <c r="O119" s="5">
        <v>30</v>
      </c>
      <c r="P119" s="5" t="b">
        <v>1</v>
      </c>
      <c r="Q119" s="5">
        <v>2.5</v>
      </c>
      <c r="R119" s="5" t="b">
        <v>0</v>
      </c>
      <c r="S119" s="5">
        <v>4</v>
      </c>
      <c r="T119" s="5" t="s">
        <v>59</v>
      </c>
      <c r="U119">
        <f t="shared" si="21"/>
        <v>122</v>
      </c>
      <c r="V119" s="5">
        <v>70</v>
      </c>
      <c r="W119">
        <v>1.3</v>
      </c>
      <c r="X119">
        <f t="shared" si="15"/>
        <v>179574612160300</v>
      </c>
      <c r="Y119">
        <f t="shared" si="16"/>
        <v>1293249.5958791235</v>
      </c>
    </row>
    <row r="120" spans="1:25" x14ac:dyDescent="0.3">
      <c r="A120" s="5">
        <v>118</v>
      </c>
      <c r="B120" s="5" t="s">
        <v>56</v>
      </c>
      <c r="C120" s="6" t="s">
        <v>68</v>
      </c>
      <c r="D120" s="5"/>
      <c r="E120" s="12">
        <f t="shared" si="20"/>
        <v>1019665.7249901477</v>
      </c>
      <c r="F120" s="5">
        <v>4</v>
      </c>
      <c r="G120">
        <f t="shared" si="22"/>
        <v>2699748042700</v>
      </c>
      <c r="H120">
        <f t="shared" si="13"/>
        <v>34430.415158129501</v>
      </c>
      <c r="I120" s="5">
        <f t="shared" si="23"/>
        <v>3426973369963.6704</v>
      </c>
      <c r="J120" s="5">
        <v>1</v>
      </c>
      <c r="K120" s="5">
        <v>11</v>
      </c>
      <c r="L120" s="5">
        <v>5</v>
      </c>
      <c r="M120" s="5">
        <v>10000</v>
      </c>
      <c r="N120" s="5">
        <v>10000</v>
      </c>
      <c r="O120" s="5">
        <v>30</v>
      </c>
      <c r="P120" s="5" t="b">
        <v>1</v>
      </c>
      <c r="Q120" s="5">
        <v>2.5</v>
      </c>
      <c r="R120" s="5" t="b">
        <v>0</v>
      </c>
      <c r="S120" s="5">
        <v>4</v>
      </c>
      <c r="T120" s="5" t="s">
        <v>59</v>
      </c>
      <c r="U120">
        <f t="shared" si="21"/>
        <v>123</v>
      </c>
      <c r="V120" s="5">
        <v>70</v>
      </c>
      <c r="W120">
        <v>1.3</v>
      </c>
      <c r="X120">
        <f t="shared" si="15"/>
        <v>188982362989000</v>
      </c>
      <c r="Y120">
        <f t="shared" si="16"/>
        <v>1325565.4424871921</v>
      </c>
    </row>
    <row r="121" spans="1:25" x14ac:dyDescent="0.3">
      <c r="A121" s="5">
        <v>119</v>
      </c>
      <c r="B121" s="5" t="s">
        <v>56</v>
      </c>
      <c r="C121" s="6" t="s">
        <v>69</v>
      </c>
      <c r="D121" s="5"/>
      <c r="E121" s="12">
        <f t="shared" si="20"/>
        <v>1044927.5700515051</v>
      </c>
      <c r="F121" s="5">
        <v>4</v>
      </c>
      <c r="G121">
        <f t="shared" si="22"/>
        <v>2839961401202</v>
      </c>
      <c r="H121">
        <f t="shared" si="13"/>
        <v>35001.867695554436</v>
      </c>
      <c r="I121" s="5">
        <f t="shared" si="23"/>
        <v>3606477938451.4399</v>
      </c>
      <c r="J121" s="5">
        <v>1</v>
      </c>
      <c r="K121" s="5">
        <v>11</v>
      </c>
      <c r="L121" s="5">
        <v>5</v>
      </c>
      <c r="M121" s="5">
        <v>10000</v>
      </c>
      <c r="N121" s="5">
        <v>10000</v>
      </c>
      <c r="O121" s="5">
        <v>30</v>
      </c>
      <c r="P121" s="5" t="b">
        <v>1</v>
      </c>
      <c r="Q121" s="5">
        <v>2.5</v>
      </c>
      <c r="R121" s="5" t="b">
        <v>0</v>
      </c>
      <c r="S121" s="5">
        <v>4</v>
      </c>
      <c r="T121" s="5" t="s">
        <v>59</v>
      </c>
      <c r="U121">
        <f t="shared" si="21"/>
        <v>124</v>
      </c>
      <c r="V121" s="5">
        <v>70</v>
      </c>
      <c r="W121">
        <v>1.3</v>
      </c>
      <c r="X121">
        <f t="shared" si="15"/>
        <v>198797298084140</v>
      </c>
      <c r="Y121">
        <f t="shared" si="16"/>
        <v>1358405.8410669568</v>
      </c>
    </row>
    <row r="122" spans="1:25" x14ac:dyDescent="0.3">
      <c r="A122" s="5">
        <v>120</v>
      </c>
      <c r="B122" s="7" t="s">
        <v>56</v>
      </c>
      <c r="C122" s="8" t="s">
        <v>70</v>
      </c>
      <c r="D122" s="7"/>
      <c r="E122" s="14">
        <f t="shared" ref="E122:E136" si="24">A122^2.9</f>
        <v>1070595.9928871447</v>
      </c>
      <c r="F122" s="7">
        <v>5</v>
      </c>
      <c r="G122" s="9">
        <f>A122^6.1+A122^4+100*A122+100</f>
        <v>4819747503279.8848</v>
      </c>
      <c r="H122" s="9">
        <f>A122^2.147+50+50*A122</f>
        <v>35157.314290139984</v>
      </c>
      <c r="I122" s="7">
        <f>A122^6.04+A122^4+1000*A122+100</f>
        <v>3616426500422.1436</v>
      </c>
      <c r="J122" s="7">
        <v>1</v>
      </c>
      <c r="K122" s="7">
        <v>11</v>
      </c>
      <c r="L122" s="7">
        <v>5</v>
      </c>
      <c r="M122" s="7">
        <v>10000</v>
      </c>
      <c r="N122" s="7">
        <v>10000</v>
      </c>
      <c r="O122" s="7">
        <v>30</v>
      </c>
      <c r="P122" s="7" t="b">
        <v>1</v>
      </c>
      <c r="Q122" s="7">
        <v>0</v>
      </c>
      <c r="R122" s="7" t="b">
        <v>0</v>
      </c>
      <c r="S122" s="7">
        <v>0</v>
      </c>
      <c r="T122" s="7" t="s">
        <v>59</v>
      </c>
      <c r="U122" s="9">
        <f t="shared" ref="U122:U136" si="25">A122+5</f>
        <v>125</v>
      </c>
      <c r="V122" s="7">
        <v>80</v>
      </c>
      <c r="W122" s="9">
        <v>1.3</v>
      </c>
      <c r="X122">
        <f t="shared" si="15"/>
        <v>385579800262390.75</v>
      </c>
      <c r="Y122">
        <f t="shared" si="16"/>
        <v>1391774.7907532882</v>
      </c>
    </row>
    <row r="123" spans="1:25" x14ac:dyDescent="0.3">
      <c r="A123" s="5">
        <v>121</v>
      </c>
      <c r="B123" s="7" t="s">
        <v>56</v>
      </c>
      <c r="C123" s="8" t="s">
        <v>71</v>
      </c>
      <c r="D123" s="7"/>
      <c r="E123" s="14">
        <f t="shared" si="24"/>
        <v>1096674.0671705939</v>
      </c>
      <c r="F123" s="7">
        <v>5</v>
      </c>
      <c r="G123" s="9">
        <f t="shared" ref="G123:G136" si="26">A123^6.1+A123^4+100*A123+100</f>
        <v>5070013575722.3076</v>
      </c>
      <c r="H123" s="9">
        <f t="shared" ref="H123:H151" si="27">A123^2.147+50+50*A123</f>
        <v>35730.582556077905</v>
      </c>
      <c r="I123" s="7">
        <f>A123^6.035+A123^4+1000*A123+100</f>
        <v>3712229371900.9355</v>
      </c>
      <c r="J123" s="7">
        <v>1</v>
      </c>
      <c r="K123" s="7">
        <v>11</v>
      </c>
      <c r="L123" s="7">
        <v>5</v>
      </c>
      <c r="M123" s="7">
        <v>10000</v>
      </c>
      <c r="N123" s="7">
        <v>10000</v>
      </c>
      <c r="O123" s="7">
        <v>30</v>
      </c>
      <c r="P123" s="7" t="b">
        <v>1</v>
      </c>
      <c r="Q123" s="7">
        <v>0</v>
      </c>
      <c r="R123" s="7" t="b">
        <v>0</v>
      </c>
      <c r="S123" s="7">
        <v>0</v>
      </c>
      <c r="T123" s="7" t="s">
        <v>59</v>
      </c>
      <c r="U123" s="9">
        <f t="shared" si="25"/>
        <v>126</v>
      </c>
      <c r="V123" s="7">
        <v>81.5</v>
      </c>
      <c r="W123" s="9">
        <v>1.3</v>
      </c>
      <c r="X123">
        <f t="shared" si="15"/>
        <v>413206106421368.06</v>
      </c>
      <c r="Y123">
        <f t="shared" si="16"/>
        <v>1425676.2873217722</v>
      </c>
    </row>
    <row r="124" spans="1:25" x14ac:dyDescent="0.3">
      <c r="A124" s="5">
        <v>122</v>
      </c>
      <c r="B124" s="7" t="s">
        <v>56</v>
      </c>
      <c r="C124" s="8" t="s">
        <v>72</v>
      </c>
      <c r="D124" s="7"/>
      <c r="E124" s="14">
        <f t="shared" si="24"/>
        <v>1123164.8640149781</v>
      </c>
      <c r="F124" s="7">
        <v>5</v>
      </c>
      <c r="G124" s="9">
        <f t="shared" si="26"/>
        <v>5331053190656.1904</v>
      </c>
      <c r="H124" s="9">
        <f t="shared" si="27"/>
        <v>36308.834667873351</v>
      </c>
      <c r="I124" s="7">
        <f>A124^6.034+A124^4+1000*A124+100</f>
        <v>3882576421523.0742</v>
      </c>
      <c r="J124" s="7">
        <v>1</v>
      </c>
      <c r="K124" s="7">
        <v>11</v>
      </c>
      <c r="L124" s="7">
        <v>5</v>
      </c>
      <c r="M124" s="7">
        <v>10000</v>
      </c>
      <c r="N124" s="7">
        <v>10000</v>
      </c>
      <c r="O124" s="7">
        <v>30</v>
      </c>
      <c r="P124" s="7" t="b">
        <v>1</v>
      </c>
      <c r="Q124" s="7">
        <v>0</v>
      </c>
      <c r="R124" s="7" t="b">
        <v>0</v>
      </c>
      <c r="S124" s="7">
        <v>0</v>
      </c>
      <c r="T124" s="7" t="s">
        <v>59</v>
      </c>
      <c r="U124" s="9">
        <f t="shared" si="25"/>
        <v>127</v>
      </c>
      <c r="V124" s="7">
        <v>83</v>
      </c>
      <c r="W124" s="9">
        <v>1.3</v>
      </c>
      <c r="X124">
        <f t="shared" si="15"/>
        <v>442477414824463.81</v>
      </c>
      <c r="Y124">
        <f t="shared" si="16"/>
        <v>1460114.3232194716</v>
      </c>
    </row>
    <row r="125" spans="1:25" x14ac:dyDescent="0.3">
      <c r="A125" s="5">
        <v>123</v>
      </c>
      <c r="B125" s="7" t="s">
        <v>56</v>
      </c>
      <c r="C125" s="8" t="s">
        <v>70</v>
      </c>
      <c r="D125" s="7"/>
      <c r="E125" s="14">
        <f t="shared" si="24"/>
        <v>1150071.4519963036</v>
      </c>
      <c r="F125" s="7">
        <v>5</v>
      </c>
      <c r="G125" s="9">
        <f t="shared" si="26"/>
        <v>5603236089151.6465</v>
      </c>
      <c r="H125" s="9">
        <f t="shared" si="27"/>
        <v>36892.076659105849</v>
      </c>
      <c r="I125" s="7">
        <f>A125^6.033+A125^4+1000*A125+100</f>
        <v>4059027940695.6621</v>
      </c>
      <c r="J125" s="7">
        <v>1</v>
      </c>
      <c r="K125" s="7">
        <v>11</v>
      </c>
      <c r="L125" s="7">
        <v>5</v>
      </c>
      <c r="M125" s="7">
        <v>10000</v>
      </c>
      <c r="N125" s="7">
        <v>10000</v>
      </c>
      <c r="O125" s="7">
        <v>30</v>
      </c>
      <c r="P125" s="7" t="b">
        <v>1</v>
      </c>
      <c r="Q125" s="7">
        <v>0</v>
      </c>
      <c r="R125" s="7" t="b">
        <v>0</v>
      </c>
      <c r="S125" s="7">
        <v>1</v>
      </c>
      <c r="T125" s="7" t="s">
        <v>59</v>
      </c>
      <c r="U125" s="9">
        <f t="shared" si="25"/>
        <v>128</v>
      </c>
      <c r="V125" s="7">
        <v>84.5</v>
      </c>
      <c r="W125" s="9">
        <v>1.3</v>
      </c>
      <c r="X125">
        <f t="shared" si="15"/>
        <v>473473449533314.13</v>
      </c>
      <c r="Y125">
        <f t="shared" si="16"/>
        <v>1495092.8875951949</v>
      </c>
    </row>
    <row r="126" spans="1:25" x14ac:dyDescent="0.3">
      <c r="A126" s="5">
        <v>124</v>
      </c>
      <c r="B126" s="7" t="s">
        <v>56</v>
      </c>
      <c r="C126" s="8" t="s">
        <v>71</v>
      </c>
      <c r="D126" s="7"/>
      <c r="E126" s="14">
        <f t="shared" si="24"/>
        <v>1177396.89717633</v>
      </c>
      <c r="F126" s="7">
        <v>5</v>
      </c>
      <c r="G126" s="9">
        <f t="shared" si="26"/>
        <v>5886941527382.7402</v>
      </c>
      <c r="H126" s="9">
        <f t="shared" si="27"/>
        <v>37480.314521315027</v>
      </c>
      <c r="I126" s="7">
        <f>A126^6.032+A126^4+1000*A126+100</f>
        <v>4241737849887.5288</v>
      </c>
      <c r="J126" s="7">
        <v>1</v>
      </c>
      <c r="K126" s="7">
        <v>11</v>
      </c>
      <c r="L126" s="7">
        <v>5</v>
      </c>
      <c r="M126" s="7">
        <v>10000</v>
      </c>
      <c r="N126" s="7">
        <v>10000</v>
      </c>
      <c r="O126" s="7">
        <v>30</v>
      </c>
      <c r="P126" s="7" t="b">
        <v>1</v>
      </c>
      <c r="Q126" s="7">
        <v>0</v>
      </c>
      <c r="R126" s="7" t="b">
        <v>0</v>
      </c>
      <c r="S126" s="7">
        <v>1</v>
      </c>
      <c r="T126" s="7" t="s">
        <v>59</v>
      </c>
      <c r="U126" s="9">
        <f t="shared" si="25"/>
        <v>129</v>
      </c>
      <c r="V126" s="7">
        <v>86</v>
      </c>
      <c r="W126" s="9">
        <v>1.3</v>
      </c>
      <c r="X126">
        <f t="shared" si="15"/>
        <v>506276971354915.69</v>
      </c>
      <c r="Y126">
        <f t="shared" si="16"/>
        <v>1530615.9663292291</v>
      </c>
    </row>
    <row r="127" spans="1:25" x14ac:dyDescent="0.3">
      <c r="A127" s="5">
        <v>125</v>
      </c>
      <c r="B127" s="7" t="s">
        <v>56</v>
      </c>
      <c r="C127" s="8" t="s">
        <v>72</v>
      </c>
      <c r="D127" s="7"/>
      <c r="E127" s="14">
        <f t="shared" si="24"/>
        <v>1205144.2631250194</v>
      </c>
      <c r="F127" s="7">
        <v>5</v>
      </c>
      <c r="G127" s="9">
        <f t="shared" si="26"/>
        <v>6182558441146.0127</v>
      </c>
      <c r="H127" s="9">
        <f t="shared" si="27"/>
        <v>38073.554204631611</v>
      </c>
      <c r="I127" s="7">
        <f>A127^6.031+A127^4+1000*A127+100</f>
        <v>4430862070903.083</v>
      </c>
      <c r="J127" s="7">
        <v>1</v>
      </c>
      <c r="K127" s="7">
        <v>11</v>
      </c>
      <c r="L127" s="7">
        <v>5</v>
      </c>
      <c r="M127" s="7">
        <v>10000</v>
      </c>
      <c r="N127" s="7">
        <v>10000</v>
      </c>
      <c r="O127" s="7">
        <v>30</v>
      </c>
      <c r="P127" s="7" t="b">
        <v>1</v>
      </c>
      <c r="Q127" s="7">
        <v>0</v>
      </c>
      <c r="R127" s="7" t="b">
        <v>0</v>
      </c>
      <c r="S127" s="7">
        <v>1</v>
      </c>
      <c r="T127" s="7" t="s">
        <v>59</v>
      </c>
      <c r="U127" s="9">
        <f t="shared" si="25"/>
        <v>130</v>
      </c>
      <c r="V127" s="7">
        <v>87.5</v>
      </c>
      <c r="W127" s="9">
        <v>1.3</v>
      </c>
      <c r="X127">
        <f t="shared" si="15"/>
        <v>540973863600276.13</v>
      </c>
      <c r="Y127">
        <f t="shared" si="16"/>
        <v>1566687.5420625252</v>
      </c>
    </row>
    <row r="128" spans="1:25" x14ac:dyDescent="0.3">
      <c r="A128" s="5">
        <v>126</v>
      </c>
      <c r="B128" s="7" t="s">
        <v>56</v>
      </c>
      <c r="C128" s="8" t="s">
        <v>70</v>
      </c>
      <c r="D128" s="7"/>
      <c r="E128" s="14">
        <f t="shared" si="24"/>
        <v>1233316.6109426627</v>
      </c>
      <c r="F128" s="7">
        <v>5</v>
      </c>
      <c r="G128" s="9">
        <f t="shared" si="26"/>
        <v>6490485611857.1748</v>
      </c>
      <c r="H128" s="9">
        <f t="shared" si="27"/>
        <v>38671.801618394122</v>
      </c>
      <c r="I128" s="7">
        <f>A128^6.03+A128^4+1000*A128+100</f>
        <v>4626558513543.5957</v>
      </c>
      <c r="J128" s="7">
        <v>1</v>
      </c>
      <c r="K128" s="7">
        <v>11</v>
      </c>
      <c r="L128" s="7">
        <v>5</v>
      </c>
      <c r="M128" s="7">
        <v>10000</v>
      </c>
      <c r="N128" s="7">
        <v>10000</v>
      </c>
      <c r="O128" s="7">
        <v>30</v>
      </c>
      <c r="P128" s="7" t="b">
        <v>1</v>
      </c>
      <c r="Q128" s="7">
        <v>0</v>
      </c>
      <c r="R128" s="7" t="b">
        <v>0</v>
      </c>
      <c r="S128" s="7">
        <v>2</v>
      </c>
      <c r="T128" s="7" t="s">
        <v>59</v>
      </c>
      <c r="U128" s="9">
        <f t="shared" si="25"/>
        <v>131</v>
      </c>
      <c r="V128" s="7">
        <v>89</v>
      </c>
      <c r="W128" s="9">
        <v>1.3</v>
      </c>
      <c r="X128">
        <f t="shared" si="15"/>
        <v>577653219455288.5</v>
      </c>
      <c r="Y128">
        <f t="shared" si="16"/>
        <v>1603311.5942254616</v>
      </c>
    </row>
    <row r="129" spans="1:25" x14ac:dyDescent="0.3">
      <c r="A129" s="5">
        <v>127</v>
      </c>
      <c r="B129" s="7" t="s">
        <v>56</v>
      </c>
      <c r="C129" s="8" t="s">
        <v>71</v>
      </c>
      <c r="D129" s="7"/>
      <c r="E129" s="14">
        <f t="shared" si="24"/>
        <v>1261916.9992815966</v>
      </c>
      <c r="F129" s="7">
        <v>5</v>
      </c>
      <c r="G129" s="9">
        <f t="shared" si="26"/>
        <v>6811131834026.9639</v>
      </c>
      <c r="H129" s="9">
        <f t="shared" si="27"/>
        <v>39275.062631751774</v>
      </c>
      <c r="I129" s="7">
        <f>A129^6.029+A129^4+1000*A129+100</f>
        <v>4828987061598.4102</v>
      </c>
      <c r="J129" s="7">
        <v>1</v>
      </c>
      <c r="K129" s="7">
        <v>11</v>
      </c>
      <c r="L129" s="7">
        <v>5</v>
      </c>
      <c r="M129" s="7">
        <v>10000</v>
      </c>
      <c r="N129" s="7">
        <v>10000</v>
      </c>
      <c r="O129" s="7">
        <v>30</v>
      </c>
      <c r="P129" s="7" t="b">
        <v>1</v>
      </c>
      <c r="Q129" s="7">
        <v>0</v>
      </c>
      <c r="R129" s="7" t="b">
        <v>0</v>
      </c>
      <c r="S129" s="7">
        <v>2</v>
      </c>
      <c r="T129" s="7" t="s">
        <v>59</v>
      </c>
      <c r="U129" s="9">
        <f t="shared" si="25"/>
        <v>132</v>
      </c>
      <c r="V129" s="7">
        <v>90.5</v>
      </c>
      <c r="W129" s="9">
        <v>1.3</v>
      </c>
      <c r="X129">
        <f t="shared" si="15"/>
        <v>616407430979440.25</v>
      </c>
      <c r="Y129">
        <f t="shared" si="16"/>
        <v>1640492.0990660756</v>
      </c>
    </row>
    <row r="130" spans="1:25" x14ac:dyDescent="0.3">
      <c r="A130" s="5">
        <v>128</v>
      </c>
      <c r="B130" s="7" t="s">
        <v>56</v>
      </c>
      <c r="C130" s="8" t="s">
        <v>72</v>
      </c>
      <c r="D130" s="7"/>
      <c r="E130" s="14">
        <f t="shared" si="24"/>
        <v>1290948.4843675578</v>
      </c>
      <c r="F130" s="7">
        <v>5</v>
      </c>
      <c r="G130" s="9">
        <f t="shared" si="26"/>
        <v>7144916084216.7793</v>
      </c>
      <c r="H130" s="9">
        <f t="shared" si="27"/>
        <v>39883.343074253404</v>
      </c>
      <c r="I130" s="7">
        <f>A130^6.028+A130^4+1000*A130+100</f>
        <v>5038309558173.0439</v>
      </c>
      <c r="J130" s="7">
        <v>1</v>
      </c>
      <c r="K130" s="7">
        <v>11</v>
      </c>
      <c r="L130" s="7">
        <v>5</v>
      </c>
      <c r="M130" s="7">
        <v>10000</v>
      </c>
      <c r="N130" s="7">
        <v>10000</v>
      </c>
      <c r="O130" s="7">
        <v>30</v>
      </c>
      <c r="P130" s="7" t="b">
        <v>1</v>
      </c>
      <c r="Q130" s="7">
        <v>0</v>
      </c>
      <c r="R130" s="7" t="b">
        <v>0</v>
      </c>
      <c r="S130" s="7">
        <v>2</v>
      </c>
      <c r="T130" s="7" t="s">
        <v>59</v>
      </c>
      <c r="U130" s="9">
        <f t="shared" si="25"/>
        <v>133</v>
      </c>
      <c r="V130" s="7">
        <v>92</v>
      </c>
      <c r="W130" s="9">
        <v>1.3</v>
      </c>
      <c r="X130">
        <f t="shared" si="15"/>
        <v>657332279747943.75</v>
      </c>
      <c r="Y130">
        <f t="shared" si="16"/>
        <v>1678233.0296778253</v>
      </c>
    </row>
    <row r="131" spans="1:25" x14ac:dyDescent="0.3">
      <c r="A131" s="5">
        <v>129</v>
      </c>
      <c r="B131" s="7" t="s">
        <v>56</v>
      </c>
      <c r="C131" s="8" t="s">
        <v>70</v>
      </c>
      <c r="D131" s="7"/>
      <c r="E131" s="14">
        <f t="shared" si="24"/>
        <v>1320414.1200207022</v>
      </c>
      <c r="F131" s="7">
        <v>5</v>
      </c>
      <c r="G131" s="9">
        <f t="shared" si="26"/>
        <v>7492267691476.4912</v>
      </c>
      <c r="H131" s="9">
        <f t="shared" si="27"/>
        <v>40496.648736423296</v>
      </c>
      <c r="I131" s="7">
        <f>A131^6.027+A131^4+1000*A131+100</f>
        <v>5254689790360.959</v>
      </c>
      <c r="J131" s="7">
        <v>1</v>
      </c>
      <c r="K131" s="7">
        <v>11</v>
      </c>
      <c r="L131" s="7">
        <v>5</v>
      </c>
      <c r="M131" s="7">
        <v>10000</v>
      </c>
      <c r="N131" s="7">
        <v>10000</v>
      </c>
      <c r="O131" s="7">
        <v>30</v>
      </c>
      <c r="P131" s="7" t="b">
        <v>1</v>
      </c>
      <c r="Q131" s="7">
        <v>0</v>
      </c>
      <c r="R131" s="7" t="b">
        <v>0</v>
      </c>
      <c r="S131" s="7">
        <v>3</v>
      </c>
      <c r="T131" s="7" t="s">
        <v>59</v>
      </c>
      <c r="U131" s="9">
        <f t="shared" si="25"/>
        <v>134</v>
      </c>
      <c r="V131" s="7">
        <v>93.5</v>
      </c>
      <c r="W131" s="9">
        <v>1.3</v>
      </c>
      <c r="X131">
        <f t="shared" ref="X131:X181" si="28">G131*V131</f>
        <v>700527029153051.88</v>
      </c>
      <c r="Y131">
        <f t="shared" ref="Y131:Y181" si="29">E131*W131</f>
        <v>1716538.356026913</v>
      </c>
    </row>
    <row r="132" spans="1:25" x14ac:dyDescent="0.3">
      <c r="A132" s="5">
        <v>130</v>
      </c>
      <c r="B132" s="7" t="s">
        <v>56</v>
      </c>
      <c r="C132" s="8" t="s">
        <v>71</v>
      </c>
      <c r="D132" s="7"/>
      <c r="E132" s="14">
        <f t="shared" si="24"/>
        <v>1350316.9576762647</v>
      </c>
      <c r="F132" s="7">
        <v>5</v>
      </c>
      <c r="G132" s="9">
        <f t="shared" si="26"/>
        <v>7853626509264.2646</v>
      </c>
      <c r="H132" s="9">
        <f t="shared" si="27"/>
        <v>41114.985370324292</v>
      </c>
      <c r="I132" s="7">
        <f>A132^6.026+A132^4+1000*A132+100</f>
        <v>5478293473266.0527</v>
      </c>
      <c r="J132" s="7">
        <v>1</v>
      </c>
      <c r="K132" s="7">
        <v>11</v>
      </c>
      <c r="L132" s="7">
        <v>5</v>
      </c>
      <c r="M132" s="7">
        <v>10000</v>
      </c>
      <c r="N132" s="7">
        <v>10000</v>
      </c>
      <c r="O132" s="7">
        <v>30</v>
      </c>
      <c r="P132" s="7" t="b">
        <v>1</v>
      </c>
      <c r="Q132" s="7">
        <v>0</v>
      </c>
      <c r="R132" s="7" t="b">
        <v>0</v>
      </c>
      <c r="S132" s="7">
        <v>3</v>
      </c>
      <c r="T132" s="7" t="s">
        <v>59</v>
      </c>
      <c r="U132" s="9">
        <f t="shared" si="25"/>
        <v>135</v>
      </c>
      <c r="V132" s="7">
        <v>95</v>
      </c>
      <c r="W132" s="9">
        <v>1.3</v>
      </c>
      <c r="X132">
        <f t="shared" si="28"/>
        <v>746094518380105.13</v>
      </c>
      <c r="Y132">
        <f t="shared" si="29"/>
        <v>1755412.0449791441</v>
      </c>
    </row>
    <row r="133" spans="1:25" x14ac:dyDescent="0.3">
      <c r="A133" s="5">
        <v>131</v>
      </c>
      <c r="B133" s="7" t="s">
        <v>56</v>
      </c>
      <c r="C133" s="8" t="s">
        <v>72</v>
      </c>
      <c r="D133" s="7"/>
      <c r="E133" s="14">
        <f t="shared" si="24"/>
        <v>1380660.0464048982</v>
      </c>
      <c r="F133" s="7">
        <v>5</v>
      </c>
      <c r="G133" s="9">
        <f t="shared" si="26"/>
        <v>8229443088850.6787</v>
      </c>
      <c r="H133" s="9">
        <f t="shared" si="27"/>
        <v>41738.358690108565</v>
      </c>
      <c r="I133" s="7">
        <f>A133^6.025+A133^4+1000*A133+100</f>
        <v>5709288233383.6963</v>
      </c>
      <c r="J133" s="7">
        <v>1</v>
      </c>
      <c r="K133" s="7">
        <v>11</v>
      </c>
      <c r="L133" s="7">
        <v>5</v>
      </c>
      <c r="M133" s="7">
        <v>10000</v>
      </c>
      <c r="N133" s="7">
        <v>10000</v>
      </c>
      <c r="O133" s="7">
        <v>30</v>
      </c>
      <c r="P133" s="7" t="b">
        <v>1</v>
      </c>
      <c r="Q133" s="7">
        <v>0</v>
      </c>
      <c r="R133" s="7" t="b">
        <v>0</v>
      </c>
      <c r="S133" s="7">
        <v>3</v>
      </c>
      <c r="T133" s="7" t="s">
        <v>59</v>
      </c>
      <c r="U133" s="9">
        <f t="shared" si="25"/>
        <v>136</v>
      </c>
      <c r="V133" s="7">
        <v>96.5</v>
      </c>
      <c r="W133" s="9">
        <v>1.3</v>
      </c>
      <c r="X133">
        <f t="shared" si="28"/>
        <v>794141258074090.5</v>
      </c>
      <c r="Y133">
        <f t="shared" si="29"/>
        <v>1794858.0603263676</v>
      </c>
    </row>
    <row r="134" spans="1:25" x14ac:dyDescent="0.3">
      <c r="A134" s="5">
        <v>132</v>
      </c>
      <c r="B134" s="7" t="s">
        <v>56</v>
      </c>
      <c r="C134" s="8" t="s">
        <v>70</v>
      </c>
      <c r="D134" s="7"/>
      <c r="E134" s="14">
        <f t="shared" si="24"/>
        <v>1411446.4329326693</v>
      </c>
      <c r="F134" s="7">
        <v>5</v>
      </c>
      <c r="G134" s="9">
        <f t="shared" si="26"/>
        <v>8620178854207.5303</v>
      </c>
      <c r="H134" s="9">
        <f t="shared" si="27"/>
        <v>42366.774372556196</v>
      </c>
      <c r="I134" s="7">
        <f>A134^6.024+A134^4+1000*A134+100</f>
        <v>5947843591347.0498</v>
      </c>
      <c r="J134" s="7">
        <v>1</v>
      </c>
      <c r="K134" s="7">
        <v>11</v>
      </c>
      <c r="L134" s="7">
        <v>5</v>
      </c>
      <c r="M134" s="7">
        <v>10000</v>
      </c>
      <c r="N134" s="7">
        <v>10000</v>
      </c>
      <c r="O134" s="7">
        <v>30</v>
      </c>
      <c r="P134" s="7" t="b">
        <v>1</v>
      </c>
      <c r="Q134" s="7">
        <v>0</v>
      </c>
      <c r="R134" s="7" t="b">
        <v>0</v>
      </c>
      <c r="S134" s="7">
        <v>4</v>
      </c>
      <c r="T134" s="7" t="s">
        <v>59</v>
      </c>
      <c r="U134" s="9">
        <f t="shared" si="25"/>
        <v>137</v>
      </c>
      <c r="V134" s="7">
        <v>98</v>
      </c>
      <c r="W134" s="9">
        <v>1.3</v>
      </c>
      <c r="X134">
        <f t="shared" si="28"/>
        <v>844777527712338</v>
      </c>
      <c r="Y134">
        <f t="shared" si="29"/>
        <v>1834880.3628124702</v>
      </c>
    </row>
    <row r="135" spans="1:25" x14ac:dyDescent="0.3">
      <c r="A135" s="5">
        <v>133</v>
      </c>
      <c r="B135" s="7" t="s">
        <v>56</v>
      </c>
      <c r="C135" s="8" t="s">
        <v>71</v>
      </c>
      <c r="D135" s="7"/>
      <c r="E135" s="14">
        <f t="shared" si="24"/>
        <v>1442679.1616607304</v>
      </c>
      <c r="F135" s="7">
        <v>5</v>
      </c>
      <c r="G135" s="9">
        <f t="shared" si="26"/>
        <v>9026306278382.7871</v>
      </c>
      <c r="H135" s="9">
        <f t="shared" si="27"/>
        <v>43000.23805760219</v>
      </c>
      <c r="I135" s="7">
        <f>A135^6.023+A135^4+1000*A135+100</f>
        <v>6194130944047.1504</v>
      </c>
      <c r="J135" s="7">
        <v>1</v>
      </c>
      <c r="K135" s="7">
        <v>11</v>
      </c>
      <c r="L135" s="7">
        <v>5</v>
      </c>
      <c r="M135" s="7">
        <v>10000</v>
      </c>
      <c r="N135" s="7">
        <v>10000</v>
      </c>
      <c r="O135" s="7">
        <v>30</v>
      </c>
      <c r="P135" s="7" t="b">
        <v>1</v>
      </c>
      <c r="Q135" s="7">
        <v>0</v>
      </c>
      <c r="R135" s="7" t="b">
        <v>0</v>
      </c>
      <c r="S135" s="7">
        <v>4</v>
      </c>
      <c r="T135" s="7" t="s">
        <v>59</v>
      </c>
      <c r="U135" s="9">
        <f t="shared" si="25"/>
        <v>138</v>
      </c>
      <c r="V135" s="7">
        <v>99.5</v>
      </c>
      <c r="W135" s="9">
        <v>1.3</v>
      </c>
      <c r="X135">
        <f t="shared" si="28"/>
        <v>898117474699087.38</v>
      </c>
      <c r="Y135">
        <f t="shared" si="29"/>
        <v>1875482.9101589494</v>
      </c>
    </row>
    <row r="136" spans="1:25" x14ac:dyDescent="0.3">
      <c r="A136" s="5">
        <v>134</v>
      </c>
      <c r="B136" s="7" t="s">
        <v>56</v>
      </c>
      <c r="C136" s="8" t="s">
        <v>72</v>
      </c>
      <c r="D136" s="7"/>
      <c r="E136" s="14">
        <f t="shared" si="24"/>
        <v>1474361.2746846997</v>
      </c>
      <c r="F136" s="7">
        <v>5</v>
      </c>
      <c r="G136" s="9">
        <f t="shared" si="26"/>
        <v>9448309061362.8633</v>
      </c>
      <c r="H136" s="9">
        <f t="shared" si="27"/>
        <v>43638.755348851701</v>
      </c>
      <c r="I136" s="7">
        <f>A136^6.024+A136^4+1000*A136+100</f>
        <v>6511796470601.3262</v>
      </c>
      <c r="J136" s="7">
        <v>1</v>
      </c>
      <c r="K136" s="7">
        <v>11</v>
      </c>
      <c r="L136" s="7">
        <v>5</v>
      </c>
      <c r="M136" s="7">
        <v>10000</v>
      </c>
      <c r="N136" s="7">
        <v>10000</v>
      </c>
      <c r="O136" s="7">
        <v>30</v>
      </c>
      <c r="P136" s="7" t="b">
        <v>1</v>
      </c>
      <c r="Q136" s="7">
        <v>0</v>
      </c>
      <c r="R136" s="7" t="b">
        <v>0</v>
      </c>
      <c r="S136" s="7">
        <v>4</v>
      </c>
      <c r="T136" s="7" t="s">
        <v>59</v>
      </c>
      <c r="U136" s="9">
        <f t="shared" si="25"/>
        <v>139</v>
      </c>
      <c r="V136" s="7">
        <v>101</v>
      </c>
      <c r="W136" s="9">
        <v>1.3</v>
      </c>
      <c r="X136">
        <f t="shared" si="28"/>
        <v>954279215197649.25</v>
      </c>
      <c r="Y136">
        <f t="shared" si="29"/>
        <v>1916669.6570901098</v>
      </c>
    </row>
    <row r="137" spans="1:25" x14ac:dyDescent="0.3">
      <c r="A137" s="5">
        <v>135</v>
      </c>
      <c r="B137" s="10" t="s">
        <v>56</v>
      </c>
      <c r="C137" s="11" t="s">
        <v>73</v>
      </c>
      <c r="D137" s="10"/>
      <c r="E137" s="14">
        <f t="shared" ref="E137:E181" si="30">A137^2.9</f>
        <v>1506495.8118137231</v>
      </c>
      <c r="F137" s="7">
        <v>5</v>
      </c>
      <c r="G137" s="9">
        <f>A137^6.15+A137^4+100*A137+100</f>
        <v>12634675548267.326</v>
      </c>
      <c r="H137" s="9">
        <f t="shared" si="27"/>
        <v>44282.33181408525</v>
      </c>
      <c r="I137" s="7">
        <f>A137^6.023+A137^4+1000*A137+100</f>
        <v>6776751850043.0986</v>
      </c>
      <c r="J137" s="10">
        <v>1</v>
      </c>
      <c r="K137" s="10">
        <v>11</v>
      </c>
      <c r="L137" s="10">
        <v>5</v>
      </c>
      <c r="M137" s="10">
        <v>10000</v>
      </c>
      <c r="N137" s="10">
        <v>10000</v>
      </c>
      <c r="O137" s="10">
        <v>30</v>
      </c>
      <c r="P137" s="10" t="b">
        <v>1</v>
      </c>
      <c r="Q137" s="7">
        <v>0</v>
      </c>
      <c r="R137" s="10" t="b">
        <v>0</v>
      </c>
      <c r="S137" s="10">
        <v>0</v>
      </c>
      <c r="T137" s="10" t="s">
        <v>59</v>
      </c>
      <c r="U137" s="10">
        <f t="shared" ref="U137:U151" si="31">A137+5</f>
        <v>140</v>
      </c>
      <c r="V137" s="7">
        <v>102.5</v>
      </c>
      <c r="W137" s="10">
        <v>1.3</v>
      </c>
      <c r="X137">
        <f t="shared" si="28"/>
        <v>1295054243697401</v>
      </c>
      <c r="Y137">
        <f t="shared" si="29"/>
        <v>1958444.5553578401</v>
      </c>
    </row>
    <row r="138" spans="1:25" x14ac:dyDescent="0.3">
      <c r="A138" s="5">
        <v>136</v>
      </c>
      <c r="B138" s="10" t="s">
        <v>56</v>
      </c>
      <c r="C138" s="11" t="s">
        <v>74</v>
      </c>
      <c r="D138" s="10"/>
      <c r="E138" s="14">
        <f t="shared" si="30"/>
        <v>1539085.8105892276</v>
      </c>
      <c r="F138" s="7">
        <v>5</v>
      </c>
      <c r="G138" s="9">
        <f t="shared" ref="G138:G139" si="32">A138^6.15+A138^4+100*A138+100</f>
        <v>13221341544836.094</v>
      </c>
      <c r="H138" s="9">
        <f t="shared" si="27"/>
        <v>44930.972985751891</v>
      </c>
      <c r="I138" s="7">
        <f>A138^6.022+A138^4+1000*A138+100</f>
        <v>7050053117550.5547</v>
      </c>
      <c r="J138" s="10">
        <v>1</v>
      </c>
      <c r="K138" s="10">
        <v>11</v>
      </c>
      <c r="L138" s="10">
        <v>5</v>
      </c>
      <c r="M138" s="10">
        <v>10000</v>
      </c>
      <c r="N138" s="10">
        <v>10000</v>
      </c>
      <c r="O138" s="10">
        <v>30</v>
      </c>
      <c r="P138" s="10" t="b">
        <v>1</v>
      </c>
      <c r="Q138" s="7">
        <v>0</v>
      </c>
      <c r="R138" s="10" t="b">
        <v>0</v>
      </c>
      <c r="S138" s="10">
        <v>0</v>
      </c>
      <c r="T138" s="10" t="s">
        <v>59</v>
      </c>
      <c r="U138" s="10">
        <f t="shared" si="31"/>
        <v>141</v>
      </c>
      <c r="V138" s="7">
        <v>104</v>
      </c>
      <c r="W138" s="10">
        <v>1.3</v>
      </c>
      <c r="X138">
        <f t="shared" si="28"/>
        <v>1375019520662953.8</v>
      </c>
      <c r="Y138">
        <f t="shared" si="29"/>
        <v>2000811.5537659959</v>
      </c>
    </row>
    <row r="139" spans="1:25" x14ac:dyDescent="0.3">
      <c r="A139" s="5">
        <v>137</v>
      </c>
      <c r="B139" s="10" t="s">
        <v>56</v>
      </c>
      <c r="C139" s="11" t="s">
        <v>75</v>
      </c>
      <c r="D139" s="10"/>
      <c r="E139" s="14">
        <f t="shared" si="30"/>
        <v>1572134.3063033996</v>
      </c>
      <c r="F139" s="7">
        <v>5</v>
      </c>
      <c r="G139" s="9">
        <f t="shared" si="32"/>
        <v>13830648700185.506</v>
      </c>
      <c r="H139" s="9">
        <f t="shared" si="27"/>
        <v>45584.684361453008</v>
      </c>
      <c r="I139" s="7">
        <f>A139^6.021+A139^4+1000*A139+100</f>
        <v>7331881042373.3584</v>
      </c>
      <c r="J139" s="10">
        <v>1</v>
      </c>
      <c r="K139" s="10">
        <v>11</v>
      </c>
      <c r="L139" s="10">
        <v>5</v>
      </c>
      <c r="M139" s="10">
        <v>10000</v>
      </c>
      <c r="N139" s="10">
        <v>10000</v>
      </c>
      <c r="O139" s="10">
        <v>30</v>
      </c>
      <c r="P139" s="10" t="b">
        <v>1</v>
      </c>
      <c r="Q139" s="7">
        <v>0</v>
      </c>
      <c r="R139" s="10" t="b">
        <v>0</v>
      </c>
      <c r="S139" s="10">
        <v>0</v>
      </c>
      <c r="T139" s="10" t="s">
        <v>59</v>
      </c>
      <c r="U139" s="10">
        <f t="shared" si="31"/>
        <v>142</v>
      </c>
      <c r="V139" s="7">
        <v>105.5</v>
      </c>
      <c r="W139" s="10">
        <v>1.3</v>
      </c>
      <c r="X139">
        <f t="shared" si="28"/>
        <v>1459133437869570.8</v>
      </c>
      <c r="Y139">
        <f t="shared" si="29"/>
        <v>2043774.5981944196</v>
      </c>
    </row>
    <row r="140" spans="1:25" x14ac:dyDescent="0.3">
      <c r="A140" s="5">
        <v>138</v>
      </c>
      <c r="B140" s="10" t="s">
        <v>56</v>
      </c>
      <c r="C140" s="11" t="s">
        <v>73</v>
      </c>
      <c r="D140" s="10"/>
      <c r="E140" s="14">
        <f t="shared" si="30"/>
        <v>1605644.3320173719</v>
      </c>
      <c r="F140" s="7">
        <v>5</v>
      </c>
      <c r="G140" s="9">
        <f>A140^6.2+A140^4+100*A140+100</f>
        <v>18503711490187.512</v>
      </c>
      <c r="H140" s="9">
        <f t="shared" si="27"/>
        <v>46243.471404415817</v>
      </c>
      <c r="I140" s="7">
        <f>A140^6.02+A140^4+1000*A140+100</f>
        <v>7622418195717.8477</v>
      </c>
      <c r="J140" s="10">
        <v>1</v>
      </c>
      <c r="K140" s="10">
        <v>11</v>
      </c>
      <c r="L140" s="10">
        <v>5</v>
      </c>
      <c r="M140" s="10">
        <v>10000</v>
      </c>
      <c r="N140" s="10">
        <v>10000</v>
      </c>
      <c r="O140" s="10">
        <v>30</v>
      </c>
      <c r="P140" s="10" t="b">
        <v>1</v>
      </c>
      <c r="Q140" s="7">
        <v>0</v>
      </c>
      <c r="R140" s="10" t="b">
        <v>0</v>
      </c>
      <c r="S140" s="10">
        <v>1</v>
      </c>
      <c r="T140" s="10" t="s">
        <v>59</v>
      </c>
      <c r="U140" s="10">
        <f t="shared" si="31"/>
        <v>143</v>
      </c>
      <c r="V140" s="7">
        <v>107</v>
      </c>
      <c r="W140" s="10">
        <v>1.3</v>
      </c>
      <c r="X140">
        <f t="shared" si="28"/>
        <v>1979897129450063.8</v>
      </c>
      <c r="Y140">
        <f t="shared" si="29"/>
        <v>2087337.6316225836</v>
      </c>
    </row>
    <row r="141" spans="1:25" x14ac:dyDescent="0.3">
      <c r="A141" s="5">
        <v>139</v>
      </c>
      <c r="B141" s="10" t="s">
        <v>56</v>
      </c>
      <c r="C141" s="11" t="s">
        <v>74</v>
      </c>
      <c r="D141" s="10"/>
      <c r="E141" s="14">
        <f t="shared" si="30"/>
        <v>1639618.9185791237</v>
      </c>
      <c r="F141" s="7">
        <v>5</v>
      </c>
      <c r="G141" s="9">
        <f t="shared" ref="G141:G151" si="33">A141^6.2+A141^4+100*A141+100</f>
        <v>19350854168630.676</v>
      </c>
      <c r="H141" s="9">
        <f t="shared" si="27"/>
        <v>46907.339543956376</v>
      </c>
      <c r="I141" s="7">
        <f>A141^6.019+A141^4+1000*A141+100</f>
        <v>7921848929094.375</v>
      </c>
      <c r="J141" s="10">
        <v>1</v>
      </c>
      <c r="K141" s="10">
        <v>11</v>
      </c>
      <c r="L141" s="10">
        <v>5</v>
      </c>
      <c r="M141" s="10">
        <v>10000</v>
      </c>
      <c r="N141" s="10">
        <v>10000</v>
      </c>
      <c r="O141" s="10">
        <v>30</v>
      </c>
      <c r="P141" s="10" t="b">
        <v>1</v>
      </c>
      <c r="Q141" s="7">
        <v>0</v>
      </c>
      <c r="R141" s="10" t="b">
        <v>0</v>
      </c>
      <c r="S141" s="10">
        <v>1</v>
      </c>
      <c r="T141" s="10" t="s">
        <v>59</v>
      </c>
      <c r="U141" s="10">
        <f t="shared" si="31"/>
        <v>144</v>
      </c>
      <c r="V141" s="7">
        <v>108.5</v>
      </c>
      <c r="W141" s="10">
        <v>1.3</v>
      </c>
      <c r="X141">
        <f t="shared" si="28"/>
        <v>2099567677296428.3</v>
      </c>
      <c r="Y141">
        <f t="shared" si="29"/>
        <v>2131504.5941528608</v>
      </c>
    </row>
    <row r="142" spans="1:25" x14ac:dyDescent="0.3">
      <c r="A142" s="5">
        <v>140</v>
      </c>
      <c r="B142" s="10" t="s">
        <v>56</v>
      </c>
      <c r="C142" s="11" t="s">
        <v>75</v>
      </c>
      <c r="D142" s="10"/>
      <c r="E142" s="14">
        <f t="shared" si="30"/>
        <v>1674061.094641132</v>
      </c>
      <c r="F142" s="7">
        <v>5</v>
      </c>
      <c r="G142" s="9">
        <f t="shared" si="33"/>
        <v>20230288143923.559</v>
      </c>
      <c r="H142" s="9">
        <f t="shared" si="27"/>
        <v>47576.294175933952</v>
      </c>
      <c r="I142" s="7">
        <f>A142^6.018+A142^4+1000*A142+100</f>
        <v>8230359352088.3301</v>
      </c>
      <c r="J142" s="10">
        <v>1</v>
      </c>
      <c r="K142" s="10">
        <v>11</v>
      </c>
      <c r="L142" s="10">
        <v>5</v>
      </c>
      <c r="M142" s="10">
        <v>10000</v>
      </c>
      <c r="N142" s="10">
        <v>10000</v>
      </c>
      <c r="O142" s="10">
        <v>30</v>
      </c>
      <c r="P142" s="10" t="b">
        <v>1</v>
      </c>
      <c r="Q142" s="7">
        <v>0</v>
      </c>
      <c r="R142" s="10" t="b">
        <v>0</v>
      </c>
      <c r="S142" s="10">
        <v>1</v>
      </c>
      <c r="T142" s="10" t="s">
        <v>59</v>
      </c>
      <c r="U142" s="10">
        <f t="shared" si="31"/>
        <v>145</v>
      </c>
      <c r="V142" s="7">
        <v>110</v>
      </c>
      <c r="W142" s="10">
        <v>1.3</v>
      </c>
      <c r="X142">
        <f t="shared" si="28"/>
        <v>2225331695831591.5</v>
      </c>
      <c r="Y142">
        <f t="shared" si="29"/>
        <v>2176279.4230334717</v>
      </c>
    </row>
    <row r="143" spans="1:25" x14ac:dyDescent="0.3">
      <c r="A143" s="5">
        <v>141</v>
      </c>
      <c r="B143" s="10" t="s">
        <v>56</v>
      </c>
      <c r="C143" s="11" t="s">
        <v>73</v>
      </c>
      <c r="D143" s="10"/>
      <c r="E143" s="14">
        <f t="shared" si="30"/>
        <v>1708973.886677729</v>
      </c>
      <c r="F143" s="7">
        <v>5</v>
      </c>
      <c r="G143" s="9">
        <f t="shared" si="33"/>
        <v>21143000383674.512</v>
      </c>
      <c r="H143" s="9">
        <f t="shared" si="27"/>
        <v>48250.340663195777</v>
      </c>
      <c r="I143" s="7">
        <f>A143^6.017+A143^4+1000*A143+100</f>
        <v>8548137309564.083</v>
      </c>
      <c r="J143" s="10">
        <v>1</v>
      </c>
      <c r="K143" s="10">
        <v>11</v>
      </c>
      <c r="L143" s="10">
        <v>5</v>
      </c>
      <c r="M143" s="10">
        <v>10000</v>
      </c>
      <c r="N143" s="10">
        <v>10000</v>
      </c>
      <c r="O143" s="10">
        <v>30</v>
      </c>
      <c r="P143" s="10" t="b">
        <v>1</v>
      </c>
      <c r="Q143" s="7">
        <v>0</v>
      </c>
      <c r="R143" s="10" t="b">
        <v>0</v>
      </c>
      <c r="S143" s="10">
        <v>2</v>
      </c>
      <c r="T143" s="10" t="s">
        <v>59</v>
      </c>
      <c r="U143" s="10">
        <f t="shared" si="31"/>
        <v>146</v>
      </c>
      <c r="V143" s="7">
        <v>111.5</v>
      </c>
      <c r="W143" s="10">
        <v>1.3</v>
      </c>
      <c r="X143">
        <f t="shared" si="28"/>
        <v>2357444542779708</v>
      </c>
      <c r="Y143">
        <f t="shared" si="29"/>
        <v>2221666.0526810479</v>
      </c>
    </row>
    <row r="144" spans="1:25" x14ac:dyDescent="0.3">
      <c r="A144" s="5">
        <v>142</v>
      </c>
      <c r="B144" s="10" t="s">
        <v>56</v>
      </c>
      <c r="C144" s="11" t="s">
        <v>74</v>
      </c>
      <c r="D144" s="10"/>
      <c r="E144" s="14">
        <f t="shared" si="30"/>
        <v>1744360.3190022011</v>
      </c>
      <c r="F144" s="7">
        <v>5</v>
      </c>
      <c r="G144" s="9">
        <f t="shared" si="33"/>
        <v>22090000673944.102</v>
      </c>
      <c r="H144" s="9">
        <f t="shared" si="27"/>
        <v>48929.484336011861</v>
      </c>
      <c r="I144" s="7">
        <f>A144^6.016+A144^4+1000*A144+100</f>
        <v>8875372358310.0742</v>
      </c>
      <c r="J144" s="10">
        <v>1</v>
      </c>
      <c r="K144" s="10">
        <v>11</v>
      </c>
      <c r="L144" s="10">
        <v>5</v>
      </c>
      <c r="M144" s="10">
        <v>10000</v>
      </c>
      <c r="N144" s="10">
        <v>10000</v>
      </c>
      <c r="O144" s="10">
        <v>30</v>
      </c>
      <c r="P144" s="10" t="b">
        <v>1</v>
      </c>
      <c r="Q144" s="7">
        <v>0</v>
      </c>
      <c r="R144" s="10" t="b">
        <v>0</v>
      </c>
      <c r="S144" s="10">
        <v>2</v>
      </c>
      <c r="T144" s="10" t="s">
        <v>59</v>
      </c>
      <c r="U144" s="10">
        <f t="shared" si="31"/>
        <v>147</v>
      </c>
      <c r="V144" s="7">
        <v>113</v>
      </c>
      <c r="W144" s="10">
        <v>1.3</v>
      </c>
      <c r="X144">
        <f t="shared" si="28"/>
        <v>2496170076155683.5</v>
      </c>
      <c r="Y144">
        <f t="shared" si="29"/>
        <v>2267668.4147028616</v>
      </c>
    </row>
    <row r="145" spans="1:25" x14ac:dyDescent="0.3">
      <c r="A145" s="5">
        <v>143</v>
      </c>
      <c r="B145" s="10" t="s">
        <v>56</v>
      </c>
      <c r="C145" s="11" t="s">
        <v>75</v>
      </c>
      <c r="D145" s="10"/>
      <c r="E145" s="14">
        <f t="shared" si="30"/>
        <v>1780223.413783655</v>
      </c>
      <c r="F145" s="7">
        <v>5</v>
      </c>
      <c r="G145" s="9">
        <f t="shared" si="33"/>
        <v>23072321979351.121</v>
      </c>
      <c r="H145" s="9">
        <f t="shared" si="27"/>
        <v>49613.730492503069</v>
      </c>
      <c r="I145" s="7">
        <f>A145^6.015+A145^4+1000*A145+100</f>
        <v>9212255743135.3184</v>
      </c>
      <c r="J145" s="10">
        <v>1</v>
      </c>
      <c r="K145" s="10">
        <v>11</v>
      </c>
      <c r="L145" s="10">
        <v>5</v>
      </c>
      <c r="M145" s="10">
        <v>10000</v>
      </c>
      <c r="N145" s="10">
        <v>10000</v>
      </c>
      <c r="O145" s="10">
        <v>30</v>
      </c>
      <c r="P145" s="10" t="b">
        <v>1</v>
      </c>
      <c r="Q145" s="7">
        <v>0</v>
      </c>
      <c r="R145" s="10" t="b">
        <v>0</v>
      </c>
      <c r="S145" s="10">
        <v>2</v>
      </c>
      <c r="T145" s="10" t="s">
        <v>59</v>
      </c>
      <c r="U145" s="10">
        <f t="shared" si="31"/>
        <v>148</v>
      </c>
      <c r="V145" s="7">
        <v>114.5</v>
      </c>
      <c r="W145" s="10">
        <v>1.3</v>
      </c>
      <c r="X145">
        <f t="shared" si="28"/>
        <v>2641780866635703.5</v>
      </c>
      <c r="Y145">
        <f t="shared" si="29"/>
        <v>2314290.4379187515</v>
      </c>
    </row>
    <row r="146" spans="1:25" x14ac:dyDescent="0.3">
      <c r="A146" s="5">
        <v>144</v>
      </c>
      <c r="B146" s="10" t="s">
        <v>56</v>
      </c>
      <c r="C146" s="11" t="s">
        <v>73</v>
      </c>
      <c r="D146" s="10"/>
      <c r="E146" s="14">
        <f t="shared" si="30"/>
        <v>1816566.191063643</v>
      </c>
      <c r="F146" s="7">
        <v>5</v>
      </c>
      <c r="G146" s="9">
        <f t="shared" si="33"/>
        <v>24091020806255.168</v>
      </c>
      <c r="H146" s="9">
        <f t="shared" si="27"/>
        <v>50303.084399058469</v>
      </c>
      <c r="I146" s="7">
        <f>A146^6.014+A146^4+1000*A146+100</f>
        <v>9558980372425.5898</v>
      </c>
      <c r="J146" s="10">
        <v>1</v>
      </c>
      <c r="K146" s="10">
        <v>11</v>
      </c>
      <c r="L146" s="10">
        <v>5</v>
      </c>
      <c r="M146" s="10">
        <v>10000</v>
      </c>
      <c r="N146" s="10">
        <v>10000</v>
      </c>
      <c r="O146" s="10">
        <v>30</v>
      </c>
      <c r="P146" s="10" t="b">
        <v>1</v>
      </c>
      <c r="Q146" s="7">
        <v>0</v>
      </c>
      <c r="R146" s="10" t="b">
        <v>0</v>
      </c>
      <c r="S146" s="10">
        <v>3</v>
      </c>
      <c r="T146" s="10" t="s">
        <v>59</v>
      </c>
      <c r="U146" s="10">
        <f t="shared" si="31"/>
        <v>149</v>
      </c>
      <c r="V146" s="7">
        <v>116</v>
      </c>
      <c r="W146" s="10">
        <v>1.3</v>
      </c>
      <c r="X146">
        <f t="shared" si="28"/>
        <v>2794558413525599.5</v>
      </c>
      <c r="Y146">
        <f t="shared" si="29"/>
        <v>2361536.0483827358</v>
      </c>
    </row>
    <row r="147" spans="1:25" x14ac:dyDescent="0.3">
      <c r="A147" s="5">
        <v>145</v>
      </c>
      <c r="B147" s="10" t="s">
        <v>56</v>
      </c>
      <c r="C147" s="11" t="s">
        <v>74</v>
      </c>
      <c r="D147" s="10"/>
      <c r="E147" s="14">
        <f t="shared" si="30"/>
        <v>1853391.6687724653</v>
      </c>
      <c r="F147" s="7">
        <v>5</v>
      </c>
      <c r="G147" s="9">
        <f t="shared" si="33"/>
        <v>25147177569022.473</v>
      </c>
      <c r="H147" s="9">
        <f t="shared" si="27"/>
        <v>50997.551290745512</v>
      </c>
      <c r="I147" s="7">
        <f>A147^6.013+A147^4+1000*A147+100</f>
        <v>9915740793168.8398</v>
      </c>
      <c r="J147" s="10">
        <v>1</v>
      </c>
      <c r="K147" s="10">
        <v>11</v>
      </c>
      <c r="L147" s="10">
        <v>5</v>
      </c>
      <c r="M147" s="10">
        <v>10000</v>
      </c>
      <c r="N147" s="10">
        <v>10000</v>
      </c>
      <c r="O147" s="10">
        <v>30</v>
      </c>
      <c r="P147" s="10" t="b">
        <v>1</v>
      </c>
      <c r="Q147" s="7">
        <v>0</v>
      </c>
      <c r="R147" s="10" t="b">
        <v>0</v>
      </c>
      <c r="S147" s="10">
        <v>3</v>
      </c>
      <c r="T147" s="10" t="s">
        <v>59</v>
      </c>
      <c r="U147" s="10">
        <f t="shared" si="31"/>
        <v>150</v>
      </c>
      <c r="V147" s="7">
        <v>117.5</v>
      </c>
      <c r="W147" s="10">
        <v>1.3</v>
      </c>
      <c r="X147">
        <f t="shared" si="28"/>
        <v>2954793364360140.5</v>
      </c>
      <c r="Y147">
        <f t="shared" si="29"/>
        <v>2409409.1694042049</v>
      </c>
    </row>
    <row r="148" spans="1:25" x14ac:dyDescent="0.3">
      <c r="A148" s="5">
        <v>146</v>
      </c>
      <c r="B148" s="10" t="s">
        <v>56</v>
      </c>
      <c r="C148" s="11" t="s">
        <v>75</v>
      </c>
      <c r="D148" s="10"/>
      <c r="E148" s="14">
        <f t="shared" si="30"/>
        <v>1890702.8627453633</v>
      </c>
      <c r="F148" s="7">
        <v>5</v>
      </c>
      <c r="G148" s="9">
        <f t="shared" si="33"/>
        <v>26241896959377.469</v>
      </c>
      <c r="H148" s="9">
        <f t="shared" si="27"/>
        <v>51697.136371712208</v>
      </c>
      <c r="I148" s="7">
        <f>A148^6.012+A148^4+1000*A148+100</f>
        <v>10282733165460.129</v>
      </c>
      <c r="J148" s="10">
        <v>1</v>
      </c>
      <c r="K148" s="10">
        <v>11</v>
      </c>
      <c r="L148" s="10">
        <v>5</v>
      </c>
      <c r="M148" s="10">
        <v>10000</v>
      </c>
      <c r="N148" s="10">
        <v>10000</v>
      </c>
      <c r="O148" s="10">
        <v>30</v>
      </c>
      <c r="P148" s="10" t="b">
        <v>1</v>
      </c>
      <c r="Q148" s="7">
        <v>0</v>
      </c>
      <c r="R148" s="10" t="b">
        <v>0</v>
      </c>
      <c r="S148" s="10">
        <v>3</v>
      </c>
      <c r="T148" s="10" t="s">
        <v>59</v>
      </c>
      <c r="U148" s="10">
        <f t="shared" si="31"/>
        <v>151</v>
      </c>
      <c r="V148" s="7">
        <v>119</v>
      </c>
      <c r="W148" s="10">
        <v>1.3</v>
      </c>
      <c r="X148">
        <f t="shared" si="28"/>
        <v>3122785738165919</v>
      </c>
      <c r="Y148">
        <f t="shared" si="29"/>
        <v>2457913.7215689723</v>
      </c>
    </row>
    <row r="149" spans="1:25" x14ac:dyDescent="0.3">
      <c r="A149" s="5">
        <v>147</v>
      </c>
      <c r="B149" s="10" t="s">
        <v>56</v>
      </c>
      <c r="C149" s="11" t="s">
        <v>73</v>
      </c>
      <c r="D149" s="10"/>
      <c r="E149" s="14">
        <f t="shared" si="30"/>
        <v>1928502.7867383463</v>
      </c>
      <c r="F149" s="7">
        <v>5</v>
      </c>
      <c r="G149" s="9">
        <f t="shared" si="33"/>
        <v>27376308318845.816</v>
      </c>
      <c r="H149" s="9">
        <f t="shared" si="27"/>
        <v>52401.844815580916</v>
      </c>
      <c r="I149" s="7">
        <f>A149^6.011+A149^4+1000*A149+100</f>
        <v>10660155236494.27</v>
      </c>
      <c r="J149" s="10">
        <v>1</v>
      </c>
      <c r="K149" s="10">
        <v>11</v>
      </c>
      <c r="L149" s="10">
        <v>5</v>
      </c>
      <c r="M149" s="10">
        <v>10000</v>
      </c>
      <c r="N149" s="10">
        <v>10000</v>
      </c>
      <c r="O149" s="10">
        <v>30</v>
      </c>
      <c r="P149" s="10" t="b">
        <v>1</v>
      </c>
      <c r="Q149" s="7">
        <v>0</v>
      </c>
      <c r="R149" s="10" t="b">
        <v>0</v>
      </c>
      <c r="S149" s="10">
        <v>4</v>
      </c>
      <c r="T149" s="10" t="s">
        <v>59</v>
      </c>
      <c r="U149" s="10">
        <f t="shared" si="31"/>
        <v>152</v>
      </c>
      <c r="V149" s="7">
        <v>120.5</v>
      </c>
      <c r="W149" s="10">
        <v>1.3</v>
      </c>
      <c r="X149">
        <f t="shared" si="28"/>
        <v>3298845152420921</v>
      </c>
      <c r="Y149">
        <f t="shared" si="29"/>
        <v>2507053.6227598502</v>
      </c>
    </row>
    <row r="150" spans="1:25" x14ac:dyDescent="0.3">
      <c r="A150" s="5">
        <v>148</v>
      </c>
      <c r="B150" s="10" t="s">
        <v>56</v>
      </c>
      <c r="C150" s="11" t="s">
        <v>74</v>
      </c>
      <c r="D150" s="10"/>
      <c r="E150" s="14">
        <f t="shared" si="30"/>
        <v>1966794.4524438977</v>
      </c>
      <c r="F150" s="7">
        <v>5</v>
      </c>
      <c r="G150" s="9">
        <f t="shared" si="33"/>
        <v>28551566014291.816</v>
      </c>
      <c r="H150" s="9">
        <f t="shared" si="27"/>
        <v>53111.681765834357</v>
      </c>
      <c r="I150" s="7">
        <f>A150^6.01+A150^4+1000*A150+100</f>
        <v>11048206314056.773</v>
      </c>
      <c r="J150" s="10">
        <v>1</v>
      </c>
      <c r="K150" s="10">
        <v>11</v>
      </c>
      <c r="L150" s="10">
        <v>5</v>
      </c>
      <c r="M150" s="10">
        <v>10000</v>
      </c>
      <c r="N150" s="10">
        <v>10000</v>
      </c>
      <c r="O150" s="10">
        <v>30</v>
      </c>
      <c r="P150" s="10" t="b">
        <v>1</v>
      </c>
      <c r="Q150" s="7">
        <v>0</v>
      </c>
      <c r="R150" s="10" t="b">
        <v>0</v>
      </c>
      <c r="S150" s="10">
        <v>4</v>
      </c>
      <c r="T150" s="10" t="s">
        <v>59</v>
      </c>
      <c r="U150" s="10">
        <f t="shared" si="31"/>
        <v>153</v>
      </c>
      <c r="V150" s="7">
        <v>122</v>
      </c>
      <c r="W150" s="10">
        <v>1.3</v>
      </c>
      <c r="X150">
        <f t="shared" si="28"/>
        <v>3483291053743601.5</v>
      </c>
      <c r="Y150">
        <f t="shared" si="29"/>
        <v>2556832.7881770669</v>
      </c>
    </row>
    <row r="151" spans="1:25" x14ac:dyDescent="0.3">
      <c r="A151" s="5">
        <v>149</v>
      </c>
      <c r="B151" s="10" t="s">
        <v>56</v>
      </c>
      <c r="C151" s="11" t="s">
        <v>75</v>
      </c>
      <c r="D151" s="10"/>
      <c r="E151" s="14">
        <f t="shared" si="30"/>
        <v>2005580.8695063875</v>
      </c>
      <c r="F151" s="7">
        <v>5</v>
      </c>
      <c r="G151" s="9">
        <f t="shared" si="33"/>
        <v>29768849816555.801</v>
      </c>
      <c r="H151" s="9">
        <f t="shared" si="27"/>
        <v>53826.652336195177</v>
      </c>
      <c r="I151" s="7">
        <f>A151^6.009+A151^4+1000*A151+100</f>
        <v>11447087239522.916</v>
      </c>
      <c r="J151" s="10">
        <v>1</v>
      </c>
      <c r="K151" s="10">
        <v>11</v>
      </c>
      <c r="L151" s="10">
        <v>5</v>
      </c>
      <c r="M151" s="10">
        <v>10000</v>
      </c>
      <c r="N151" s="10">
        <v>10000</v>
      </c>
      <c r="O151" s="10">
        <v>30</v>
      </c>
      <c r="P151" s="10" t="b">
        <v>1</v>
      </c>
      <c r="Q151" s="7">
        <v>0</v>
      </c>
      <c r="R151" s="10" t="b">
        <v>0</v>
      </c>
      <c r="S151" s="10">
        <v>4</v>
      </c>
      <c r="T151" s="10" t="s">
        <v>59</v>
      </c>
      <c r="U151" s="10">
        <f t="shared" si="31"/>
        <v>154</v>
      </c>
      <c r="V151" s="7">
        <v>123.5</v>
      </c>
      <c r="W151" s="10">
        <v>1.3</v>
      </c>
      <c r="X151">
        <f t="shared" si="28"/>
        <v>3676452952344641.5</v>
      </c>
      <c r="Y151">
        <f t="shared" si="29"/>
        <v>2607255.1303583039</v>
      </c>
    </row>
    <row r="152" spans="1:25" s="15" customFormat="1" x14ac:dyDescent="0.3">
      <c r="A152" s="15">
        <v>150</v>
      </c>
      <c r="B152" s="16" t="s">
        <v>56</v>
      </c>
      <c r="C152" s="17" t="s">
        <v>80</v>
      </c>
      <c r="D152" s="16"/>
      <c r="E152" s="16">
        <f t="shared" si="30"/>
        <v>2044865.0455372883</v>
      </c>
      <c r="F152" s="16">
        <v>5</v>
      </c>
      <c r="G152" s="16">
        <f>A152^6.76+A152^4+100*A152+100</f>
        <v>513307180540955.19</v>
      </c>
      <c r="H152" s="16">
        <f t="shared" ref="H152:H181" si="34">A152^2.147+50+50*A152</f>
        <v>54546.761610996517</v>
      </c>
      <c r="I152" s="16">
        <f t="shared" ref="I152" si="35">A152^6.016+A152^4+1000*A152+100</f>
        <v>12341923050196.191</v>
      </c>
      <c r="J152" s="16">
        <v>1</v>
      </c>
      <c r="K152" s="16">
        <v>11</v>
      </c>
      <c r="L152" s="16">
        <v>5</v>
      </c>
      <c r="M152" s="16">
        <v>10000</v>
      </c>
      <c r="N152" s="16">
        <v>10000</v>
      </c>
      <c r="O152" s="16">
        <v>30</v>
      </c>
      <c r="P152" s="16" t="b">
        <v>1</v>
      </c>
      <c r="Q152" s="16">
        <v>0</v>
      </c>
      <c r="R152" s="16" t="b">
        <v>0</v>
      </c>
      <c r="S152" s="16">
        <v>4.5714285714285703</v>
      </c>
      <c r="T152" s="16" t="s">
        <v>59</v>
      </c>
      <c r="U152" s="16">
        <f t="shared" ref="U152:U181" si="36">A152+5</f>
        <v>155</v>
      </c>
      <c r="V152" s="7">
        <v>15</v>
      </c>
      <c r="W152" s="16">
        <v>1.3</v>
      </c>
      <c r="X152">
        <f t="shared" si="28"/>
        <v>7699607708114328</v>
      </c>
      <c r="Y152">
        <f t="shared" si="29"/>
        <v>2658324.559198475</v>
      </c>
    </row>
    <row r="153" spans="1:25" s="15" customFormat="1" x14ac:dyDescent="0.3">
      <c r="A153" s="15">
        <v>151</v>
      </c>
      <c r="B153" s="16" t="s">
        <v>56</v>
      </c>
      <c r="C153" s="17" t="s">
        <v>78</v>
      </c>
      <c r="D153" s="16"/>
      <c r="E153" s="16">
        <f t="shared" si="30"/>
        <v>2084649.9861301971</v>
      </c>
      <c r="F153" s="16">
        <v>5</v>
      </c>
      <c r="G153" s="16">
        <f t="shared" ref="G153:G176" si="37">A153^6.76+A153^4+100*A153+100</f>
        <v>536889096675819.88</v>
      </c>
      <c r="H153" s="16">
        <f t="shared" si="34"/>
        <v>55272.014645547468</v>
      </c>
      <c r="I153" s="16">
        <f t="shared" ref="I153" si="38">A153^6.015+A153^4+1000*A153+100</f>
        <v>12780975697369.68</v>
      </c>
      <c r="J153" s="16">
        <v>1</v>
      </c>
      <c r="K153" s="16">
        <v>11</v>
      </c>
      <c r="L153" s="16">
        <v>5</v>
      </c>
      <c r="M153" s="16">
        <v>10000</v>
      </c>
      <c r="N153" s="16">
        <v>10000</v>
      </c>
      <c r="O153" s="16">
        <v>30</v>
      </c>
      <c r="P153" s="16" t="b">
        <v>1</v>
      </c>
      <c r="Q153" s="16">
        <v>0</v>
      </c>
      <c r="R153" s="16" t="b">
        <v>0</v>
      </c>
      <c r="S153" s="16">
        <v>4.8928571428571397</v>
      </c>
      <c r="T153" s="16" t="s">
        <v>59</v>
      </c>
      <c r="U153" s="16">
        <f t="shared" si="36"/>
        <v>156</v>
      </c>
      <c r="V153" s="7">
        <v>16</v>
      </c>
      <c r="W153" s="16">
        <v>1.29</v>
      </c>
      <c r="X153">
        <f t="shared" si="28"/>
        <v>8590225546813118</v>
      </c>
      <c r="Y153">
        <f t="shared" si="29"/>
        <v>2689198.4821079541</v>
      </c>
    </row>
    <row r="154" spans="1:25" s="15" customFormat="1" x14ac:dyDescent="0.3">
      <c r="A154" s="15">
        <v>152</v>
      </c>
      <c r="B154" s="16" t="s">
        <v>56</v>
      </c>
      <c r="C154" s="17" t="s">
        <v>79</v>
      </c>
      <c r="D154" s="16"/>
      <c r="E154" s="16">
        <f t="shared" si="30"/>
        <v>2124938.6948756147</v>
      </c>
      <c r="F154" s="16">
        <v>5</v>
      </c>
      <c r="G154" s="16">
        <f t="shared" si="37"/>
        <v>561387925505310.06</v>
      </c>
      <c r="H154" s="16">
        <f t="shared" si="34"/>
        <v>56002.416466489958</v>
      </c>
      <c r="I154" s="16">
        <f t="shared" ref="I154" si="39">A154^6.014+A154^4+1000*A154+100</f>
        <v>13231980836524.748</v>
      </c>
      <c r="J154" s="16">
        <v>1</v>
      </c>
      <c r="K154" s="16">
        <v>11</v>
      </c>
      <c r="L154" s="16">
        <v>5</v>
      </c>
      <c r="M154" s="16">
        <v>10000</v>
      </c>
      <c r="N154" s="16">
        <v>10000</v>
      </c>
      <c r="O154" s="16">
        <v>30</v>
      </c>
      <c r="P154" s="16" t="b">
        <v>1</v>
      </c>
      <c r="Q154" s="16">
        <v>0</v>
      </c>
      <c r="R154" s="16" t="b">
        <v>0</v>
      </c>
      <c r="S154" s="16">
        <v>5.21428571428571</v>
      </c>
      <c r="T154" s="16" t="s">
        <v>59</v>
      </c>
      <c r="U154" s="16">
        <f t="shared" si="36"/>
        <v>157</v>
      </c>
      <c r="V154" s="7">
        <v>17</v>
      </c>
      <c r="W154" s="16">
        <v>1.28</v>
      </c>
      <c r="X154">
        <f t="shared" si="28"/>
        <v>9543594733590272</v>
      </c>
      <c r="Y154">
        <f t="shared" si="29"/>
        <v>2719921.5294407867</v>
      </c>
    </row>
    <row r="155" spans="1:25" s="15" customFormat="1" x14ac:dyDescent="0.3">
      <c r="A155" s="15">
        <v>153</v>
      </c>
      <c r="B155" s="16" t="s">
        <v>56</v>
      </c>
      <c r="C155" s="17" t="s">
        <v>80</v>
      </c>
      <c r="D155" s="16"/>
      <c r="E155" s="16">
        <f t="shared" si="30"/>
        <v>2165734.1733755274</v>
      </c>
      <c r="F155" s="16">
        <v>5</v>
      </c>
      <c r="G155" s="16">
        <f t="shared" si="37"/>
        <v>586832932278865.63</v>
      </c>
      <c r="H155" s="16">
        <f t="shared" si="34"/>
        <v>56737.972072149634</v>
      </c>
      <c r="I155" s="16">
        <f t="shared" ref="I155" si="40">A155^6.013+A155^4+1000*A155+100</f>
        <v>13695155130347.637</v>
      </c>
      <c r="J155" s="16">
        <v>1</v>
      </c>
      <c r="K155" s="16">
        <v>11</v>
      </c>
      <c r="L155" s="16">
        <v>5</v>
      </c>
      <c r="M155" s="16">
        <v>10000</v>
      </c>
      <c r="N155" s="16">
        <v>10000</v>
      </c>
      <c r="O155" s="16">
        <v>30</v>
      </c>
      <c r="P155" s="16" t="b">
        <v>1</v>
      </c>
      <c r="Q155" s="16">
        <v>0</v>
      </c>
      <c r="R155" s="16" t="b">
        <v>0</v>
      </c>
      <c r="S155" s="16">
        <v>5.53571428571429</v>
      </c>
      <c r="T155" s="16" t="s">
        <v>59</v>
      </c>
      <c r="U155" s="16">
        <f t="shared" si="36"/>
        <v>158</v>
      </c>
      <c r="V155" s="7">
        <v>18</v>
      </c>
      <c r="W155" s="16">
        <v>1.27</v>
      </c>
      <c r="X155">
        <f t="shared" si="28"/>
        <v>1.0562992781019582E+16</v>
      </c>
      <c r="Y155">
        <f t="shared" si="29"/>
        <v>2750482.4001869196</v>
      </c>
    </row>
    <row r="156" spans="1:25" s="15" customFormat="1" x14ac:dyDescent="0.3">
      <c r="A156" s="15">
        <v>154</v>
      </c>
      <c r="B156" s="16" t="s">
        <v>56</v>
      </c>
      <c r="C156" s="17" t="s">
        <v>78</v>
      </c>
      <c r="D156" s="16"/>
      <c r="E156" s="16">
        <f t="shared" si="30"/>
        <v>2207039.4212578246</v>
      </c>
      <c r="F156" s="16">
        <v>5</v>
      </c>
      <c r="G156" s="16">
        <f t="shared" si="37"/>
        <v>613254115184388.25</v>
      </c>
      <c r="H156" s="16">
        <f t="shared" si="34"/>
        <v>57478.686432880611</v>
      </c>
      <c r="I156" s="16">
        <f t="shared" ref="I156" si="41">A156^6.012+A156^4+1000*A156+100</f>
        <v>14170716717642.029</v>
      </c>
      <c r="J156" s="16">
        <v>1</v>
      </c>
      <c r="K156" s="16">
        <v>11</v>
      </c>
      <c r="L156" s="16">
        <v>5</v>
      </c>
      <c r="M156" s="16">
        <v>10000</v>
      </c>
      <c r="N156" s="16">
        <v>10000</v>
      </c>
      <c r="O156" s="16">
        <v>30</v>
      </c>
      <c r="P156" s="16" t="b">
        <v>1</v>
      </c>
      <c r="Q156" s="16">
        <v>0</v>
      </c>
      <c r="R156" s="16" t="b">
        <v>0</v>
      </c>
      <c r="S156" s="16">
        <v>5.8571428571428603</v>
      </c>
      <c r="T156" s="16" t="s">
        <v>59</v>
      </c>
      <c r="U156" s="16">
        <f t="shared" si="36"/>
        <v>159</v>
      </c>
      <c r="V156" s="7">
        <v>19</v>
      </c>
      <c r="W156" s="16">
        <v>1.26</v>
      </c>
      <c r="X156">
        <f t="shared" si="28"/>
        <v>1.1651828188503376E+16</v>
      </c>
      <c r="Y156">
        <f t="shared" si="29"/>
        <v>2780869.670784859</v>
      </c>
    </row>
    <row r="157" spans="1:25" s="15" customFormat="1" x14ac:dyDescent="0.3">
      <c r="A157" s="15">
        <v>155</v>
      </c>
      <c r="B157" s="16" t="s">
        <v>56</v>
      </c>
      <c r="C157" s="17" t="s">
        <v>79</v>
      </c>
      <c r="D157" s="16"/>
      <c r="E157" s="16">
        <f t="shared" si="30"/>
        <v>2248857.4361904315</v>
      </c>
      <c r="F157" s="16">
        <v>5</v>
      </c>
      <c r="G157" s="16">
        <f t="shared" si="37"/>
        <v>640682218733685</v>
      </c>
      <c r="H157" s="16">
        <f t="shared" si="34"/>
        <v>58224.564491402489</v>
      </c>
      <c r="I157" s="16">
        <f t="shared" ref="I157" si="42">A157^6.011+A157^4+1000*A157+100</f>
        <v>14658885182371.701</v>
      </c>
      <c r="J157" s="16">
        <v>1</v>
      </c>
      <c r="K157" s="16">
        <v>11</v>
      </c>
      <c r="L157" s="16">
        <v>5</v>
      </c>
      <c r="M157" s="16">
        <v>10000</v>
      </c>
      <c r="N157" s="16">
        <v>10000</v>
      </c>
      <c r="O157" s="16">
        <v>30</v>
      </c>
      <c r="P157" s="16" t="b">
        <v>1</v>
      </c>
      <c r="Q157" s="16">
        <v>0</v>
      </c>
      <c r="R157" s="16" t="b">
        <v>0</v>
      </c>
      <c r="S157" s="16">
        <v>6.1785714285714297</v>
      </c>
      <c r="T157" s="16" t="s">
        <v>59</v>
      </c>
      <c r="U157" s="16">
        <f t="shared" si="36"/>
        <v>160</v>
      </c>
      <c r="V157" s="7">
        <v>20</v>
      </c>
      <c r="W157" s="16">
        <v>1.25</v>
      </c>
      <c r="X157">
        <f t="shared" si="28"/>
        <v>1.28136443746737E+16</v>
      </c>
      <c r="Y157">
        <f t="shared" si="29"/>
        <v>2811071.7952380395</v>
      </c>
    </row>
    <row r="158" spans="1:25" s="15" customFormat="1" x14ac:dyDescent="0.3">
      <c r="A158" s="15">
        <v>156</v>
      </c>
      <c r="B158" s="16" t="s">
        <v>56</v>
      </c>
      <c r="C158" s="17" t="s">
        <v>80</v>
      </c>
      <c r="D158" s="16"/>
      <c r="E158" s="16">
        <f t="shared" si="30"/>
        <v>2291191.2138953684</v>
      </c>
      <c r="F158" s="16">
        <v>5</v>
      </c>
      <c r="G158" s="16">
        <f t="shared" si="37"/>
        <v>669148747302805.38</v>
      </c>
      <c r="H158" s="16">
        <f t="shared" si="34"/>
        <v>58975.611163132708</v>
      </c>
      <c r="I158" s="16">
        <f t="shared" ref="I158" si="43">A158^6.01+A158^4+1000*A158+100</f>
        <v>15159881522255.934</v>
      </c>
      <c r="J158" s="16">
        <v>1</v>
      </c>
      <c r="K158" s="16">
        <v>11</v>
      </c>
      <c r="L158" s="16">
        <v>5</v>
      </c>
      <c r="M158" s="16">
        <v>10000</v>
      </c>
      <c r="N158" s="16">
        <v>10000</v>
      </c>
      <c r="O158" s="16">
        <v>30</v>
      </c>
      <c r="P158" s="16" t="b">
        <v>1</v>
      </c>
      <c r="Q158" s="16">
        <v>0</v>
      </c>
      <c r="R158" s="16" t="b">
        <v>0</v>
      </c>
      <c r="S158" s="16">
        <v>6.5</v>
      </c>
      <c r="T158" s="16" t="s">
        <v>59</v>
      </c>
      <c r="U158" s="16">
        <f t="shared" si="36"/>
        <v>161</v>
      </c>
      <c r="V158" s="7">
        <v>21</v>
      </c>
      <c r="W158" s="16">
        <v>1.24</v>
      </c>
      <c r="X158">
        <f t="shared" si="28"/>
        <v>1.4052123693358912E+16</v>
      </c>
      <c r="Y158">
        <f t="shared" si="29"/>
        <v>2841077.1052302569</v>
      </c>
    </row>
    <row r="159" spans="1:25" s="15" customFormat="1" x14ac:dyDescent="0.3">
      <c r="A159" s="15">
        <v>157</v>
      </c>
      <c r="B159" s="16" t="s">
        <v>56</v>
      </c>
      <c r="C159" s="17" t="s">
        <v>78</v>
      </c>
      <c r="D159" s="16"/>
      <c r="E159" s="16">
        <f t="shared" si="30"/>
        <v>2334043.7481625108</v>
      </c>
      <c r="F159" s="16">
        <v>5</v>
      </c>
      <c r="G159" s="16">
        <f t="shared" si="37"/>
        <v>698685978827999.75</v>
      </c>
      <c r="H159" s="16">
        <f t="shared" si="34"/>
        <v>59731.831336511488</v>
      </c>
      <c r="I159" s="16">
        <f t="shared" ref="I159" si="44">A159^6.009+A159^4+1000*A159+100</f>
        <v>15673928116927.488</v>
      </c>
      <c r="J159" s="16">
        <v>1</v>
      </c>
      <c r="K159" s="16">
        <v>11</v>
      </c>
      <c r="L159" s="16">
        <v>5</v>
      </c>
      <c r="M159" s="16">
        <v>10000</v>
      </c>
      <c r="N159" s="16">
        <v>10000</v>
      </c>
      <c r="O159" s="16">
        <v>30</v>
      </c>
      <c r="P159" s="16" t="b">
        <v>1</v>
      </c>
      <c r="Q159" s="16">
        <v>0</v>
      </c>
      <c r="R159" s="16" t="b">
        <v>0</v>
      </c>
      <c r="S159" s="16">
        <v>6.8214285714285703</v>
      </c>
      <c r="T159" s="16" t="s">
        <v>59</v>
      </c>
      <c r="U159" s="16">
        <f t="shared" si="36"/>
        <v>162</v>
      </c>
      <c r="V159" s="7">
        <v>22</v>
      </c>
      <c r="W159" s="16">
        <v>1.23</v>
      </c>
      <c r="X159">
        <f t="shared" si="28"/>
        <v>1.5371091534215994E+16</v>
      </c>
      <c r="Y159">
        <f t="shared" si="29"/>
        <v>2870873.8102398883</v>
      </c>
    </row>
    <row r="160" spans="1:25" s="15" customFormat="1" x14ac:dyDescent="0.3">
      <c r="A160" s="15">
        <v>158</v>
      </c>
      <c r="B160" s="16" t="s">
        <v>56</v>
      </c>
      <c r="C160" s="17" t="s">
        <v>79</v>
      </c>
      <c r="D160" s="16"/>
      <c r="E160" s="16">
        <f t="shared" si="30"/>
        <v>2377418.0308632394</v>
      </c>
      <c r="F160" s="16">
        <v>5</v>
      </c>
      <c r="G160" s="16">
        <f t="shared" si="37"/>
        <v>729326978658059.25</v>
      </c>
      <c r="H160" s="16">
        <f t="shared" si="34"/>
        <v>60493.229873321907</v>
      </c>
      <c r="I160" s="16">
        <f t="shared" ref="I160" si="45">A160^6.016+A160^4+1000*A160+100</f>
        <v>16870854584638.814</v>
      </c>
      <c r="J160" s="16">
        <v>1</v>
      </c>
      <c r="K160" s="16">
        <v>11</v>
      </c>
      <c r="L160" s="16">
        <v>5</v>
      </c>
      <c r="M160" s="16">
        <v>10000</v>
      </c>
      <c r="N160" s="16">
        <v>10000</v>
      </c>
      <c r="O160" s="16">
        <v>30</v>
      </c>
      <c r="P160" s="16" t="b">
        <v>1</v>
      </c>
      <c r="Q160" s="16">
        <v>0</v>
      </c>
      <c r="R160" s="16" t="b">
        <v>0</v>
      </c>
      <c r="S160" s="16">
        <v>7.1428571428571397</v>
      </c>
      <c r="T160" s="16" t="s">
        <v>59</v>
      </c>
      <c r="U160" s="16">
        <f t="shared" si="36"/>
        <v>163</v>
      </c>
      <c r="V160" s="7">
        <v>23</v>
      </c>
      <c r="W160" s="16">
        <v>1.22</v>
      </c>
      <c r="X160">
        <f t="shared" si="28"/>
        <v>1.6774520509135362E+16</v>
      </c>
      <c r="Y160">
        <f t="shared" si="29"/>
        <v>2900449.9976531519</v>
      </c>
    </row>
    <row r="161" spans="1:25" s="15" customFormat="1" x14ac:dyDescent="0.3">
      <c r="A161" s="15">
        <v>159</v>
      </c>
      <c r="B161" s="16" t="s">
        <v>56</v>
      </c>
      <c r="C161" s="17" t="s">
        <v>80</v>
      </c>
      <c r="D161" s="16"/>
      <c r="E161" s="16">
        <f t="shared" si="30"/>
        <v>2421317.0519638374</v>
      </c>
      <c r="F161" s="16">
        <v>5</v>
      </c>
      <c r="G161" s="16">
        <f t="shared" si="37"/>
        <v>761105613563828.13</v>
      </c>
      <c r="H161" s="16">
        <f t="shared" si="34"/>
        <v>61259.811609003256</v>
      </c>
      <c r="I161" s="16">
        <f t="shared" ref="I161" si="46">A161^6.015+A161^4+1000*A161+100</f>
        <v>17434906689957.736</v>
      </c>
      <c r="J161" s="16">
        <v>1</v>
      </c>
      <c r="K161" s="16">
        <v>11</v>
      </c>
      <c r="L161" s="16">
        <v>5</v>
      </c>
      <c r="M161" s="16">
        <v>10000</v>
      </c>
      <c r="N161" s="16">
        <v>10000</v>
      </c>
      <c r="O161" s="16">
        <v>30</v>
      </c>
      <c r="P161" s="16" t="b">
        <v>1</v>
      </c>
      <c r="Q161" s="16">
        <v>0</v>
      </c>
      <c r="R161" s="16" t="b">
        <v>0</v>
      </c>
      <c r="S161" s="16">
        <v>7.46428571428571</v>
      </c>
      <c r="T161" s="16" t="s">
        <v>59</v>
      </c>
      <c r="U161" s="16">
        <f t="shared" si="36"/>
        <v>164</v>
      </c>
      <c r="V161" s="7">
        <v>24</v>
      </c>
      <c r="W161" s="16">
        <v>1.21</v>
      </c>
      <c r="X161">
        <f t="shared" si="28"/>
        <v>1.8266534725531876E+16</v>
      </c>
      <c r="Y161">
        <f t="shared" si="29"/>
        <v>2929793.632876243</v>
      </c>
    </row>
    <row r="162" spans="1:25" s="15" customFormat="1" x14ac:dyDescent="0.3">
      <c r="A162" s="15">
        <v>160</v>
      </c>
      <c r="B162" s="16" t="s">
        <v>56</v>
      </c>
      <c r="C162" s="17" t="s">
        <v>78</v>
      </c>
      <c r="D162" s="16"/>
      <c r="E162" s="16">
        <f t="shared" si="30"/>
        <v>2465743.799538793</v>
      </c>
      <c r="F162" s="16">
        <v>5</v>
      </c>
      <c r="G162" s="16">
        <f t="shared" si="37"/>
        <v>794056565905670.38</v>
      </c>
      <c r="H162" s="16">
        <f t="shared" si="34"/>
        <v>62031.58135295938</v>
      </c>
      <c r="I162" s="16">
        <f t="shared" ref="I162" si="47">A162^6.014+A162^4+1000*A162+100</f>
        <v>18013304079923.98</v>
      </c>
      <c r="J162" s="16">
        <v>1</v>
      </c>
      <c r="K162" s="16">
        <v>11</v>
      </c>
      <c r="L162" s="16">
        <v>5</v>
      </c>
      <c r="M162" s="16">
        <v>10000</v>
      </c>
      <c r="N162" s="16">
        <v>10000</v>
      </c>
      <c r="O162" s="16">
        <v>30</v>
      </c>
      <c r="P162" s="16" t="b">
        <v>1</v>
      </c>
      <c r="Q162" s="16">
        <v>0</v>
      </c>
      <c r="R162" s="16" t="b">
        <v>0</v>
      </c>
      <c r="S162" s="16">
        <v>7.78571428571429</v>
      </c>
      <c r="T162" s="16" t="s">
        <v>59</v>
      </c>
      <c r="U162" s="16">
        <f t="shared" si="36"/>
        <v>165</v>
      </c>
      <c r="V162" s="7">
        <v>25</v>
      </c>
      <c r="W162" s="16">
        <v>1.2</v>
      </c>
      <c r="X162">
        <f t="shared" si="28"/>
        <v>1.985141414764176E+16</v>
      </c>
      <c r="Y162">
        <f t="shared" si="29"/>
        <v>2958892.5594465514</v>
      </c>
    </row>
    <row r="163" spans="1:25" s="15" customFormat="1" x14ac:dyDescent="0.3">
      <c r="A163" s="15">
        <v>161</v>
      </c>
      <c r="B163" s="16" t="s">
        <v>56</v>
      </c>
      <c r="C163" s="17" t="s">
        <v>79</v>
      </c>
      <c r="D163" s="16"/>
      <c r="E163" s="16">
        <f t="shared" si="30"/>
        <v>2510701.2597838785</v>
      </c>
      <c r="F163" s="16">
        <v>5</v>
      </c>
      <c r="G163" s="16">
        <f t="shared" si="37"/>
        <v>828215347959626.88</v>
      </c>
      <c r="H163" s="16">
        <f t="shared" si="34"/>
        <v>62808.54388886143</v>
      </c>
      <c r="I163" s="16">
        <f t="shared" ref="I163" si="48">A163^6.013+A163^4+1000*A163+100</f>
        <v>18606285456291.684</v>
      </c>
      <c r="J163" s="16">
        <v>1</v>
      </c>
      <c r="K163" s="16">
        <v>11</v>
      </c>
      <c r="L163" s="16">
        <v>5</v>
      </c>
      <c r="M163" s="16">
        <v>10000</v>
      </c>
      <c r="N163" s="16">
        <v>10000</v>
      </c>
      <c r="O163" s="16">
        <v>30</v>
      </c>
      <c r="P163" s="16" t="b">
        <v>1</v>
      </c>
      <c r="Q163" s="16">
        <v>0</v>
      </c>
      <c r="R163" s="16" t="b">
        <v>0</v>
      </c>
      <c r="S163" s="16">
        <v>8.1071428571428594</v>
      </c>
      <c r="T163" s="16" t="s">
        <v>59</v>
      </c>
      <c r="U163" s="16">
        <f t="shared" si="36"/>
        <v>166</v>
      </c>
      <c r="V163" s="7">
        <v>26</v>
      </c>
      <c r="W163" s="16">
        <v>1.19</v>
      </c>
      <c r="X163">
        <f t="shared" si="28"/>
        <v>2.15335990469503E+16</v>
      </c>
      <c r="Y163">
        <f t="shared" si="29"/>
        <v>2987734.4991428154</v>
      </c>
    </row>
    <row r="164" spans="1:25" s="15" customFormat="1" x14ac:dyDescent="0.3">
      <c r="A164" s="15">
        <v>162</v>
      </c>
      <c r="B164" s="16" t="s">
        <v>56</v>
      </c>
      <c r="C164" s="17" t="s">
        <v>80</v>
      </c>
      <c r="D164" s="16"/>
      <c r="E164" s="16">
        <f t="shared" si="30"/>
        <v>2556192.4170290222</v>
      </c>
      <c r="F164" s="16">
        <v>5</v>
      </c>
      <c r="G164" s="16">
        <f t="shared" si="37"/>
        <v>863618316402975.63</v>
      </c>
      <c r="H164" s="16">
        <f t="shared" si="34"/>
        <v>63590.703974944539</v>
      </c>
      <c r="I164" s="16">
        <f t="shared" ref="I164" si="49">A164^6.012+A164^4+1000*A164+100</f>
        <v>19214090815964.984</v>
      </c>
      <c r="J164" s="16">
        <v>1</v>
      </c>
      <c r="K164" s="16">
        <v>11</v>
      </c>
      <c r="L164" s="16">
        <v>5</v>
      </c>
      <c r="M164" s="16">
        <v>10000</v>
      </c>
      <c r="N164" s="16">
        <v>10000</v>
      </c>
      <c r="O164" s="16">
        <v>30</v>
      </c>
      <c r="P164" s="16" t="b">
        <v>1</v>
      </c>
      <c r="Q164" s="16">
        <v>0</v>
      </c>
      <c r="R164" s="16" t="b">
        <v>0</v>
      </c>
      <c r="S164" s="16">
        <v>8.4285714285714306</v>
      </c>
      <c r="T164" s="16" t="s">
        <v>59</v>
      </c>
      <c r="U164" s="16">
        <f t="shared" si="36"/>
        <v>167</v>
      </c>
      <c r="V164" s="7">
        <v>27</v>
      </c>
      <c r="W164" s="16">
        <v>1.18</v>
      </c>
      <c r="X164">
        <f t="shared" si="28"/>
        <v>2.331769454288034E+16</v>
      </c>
      <c r="Y164">
        <f t="shared" si="29"/>
        <v>3016307.0520942463</v>
      </c>
    </row>
    <row r="165" spans="1:25" s="15" customFormat="1" x14ac:dyDescent="0.3">
      <c r="A165" s="15">
        <v>163</v>
      </c>
      <c r="B165" s="16" t="s">
        <v>56</v>
      </c>
      <c r="C165" s="17" t="s">
        <v>78</v>
      </c>
      <c r="D165" s="16"/>
      <c r="E165" s="16">
        <f t="shared" si="30"/>
        <v>2602220.2537511094</v>
      </c>
      <c r="F165" s="16">
        <v>5</v>
      </c>
      <c r="G165" s="16">
        <f t="shared" si="37"/>
        <v>900302686960126.38</v>
      </c>
      <c r="H165" s="16">
        <f t="shared" si="34"/>
        <v>64378.066344300663</v>
      </c>
      <c r="I165" s="16">
        <f t="shared" ref="I165" si="50">A165^6.011+A165^4+1000*A165+100</f>
        <v>19836961415295.645</v>
      </c>
      <c r="J165" s="16">
        <v>1</v>
      </c>
      <c r="K165" s="16">
        <v>11</v>
      </c>
      <c r="L165" s="16">
        <v>5</v>
      </c>
      <c r="M165" s="16">
        <v>10000</v>
      </c>
      <c r="N165" s="16">
        <v>10000</v>
      </c>
      <c r="O165" s="16">
        <v>30</v>
      </c>
      <c r="P165" s="16" t="b">
        <v>1</v>
      </c>
      <c r="Q165" s="16">
        <v>0</v>
      </c>
      <c r="R165" s="16" t="b">
        <v>0</v>
      </c>
      <c r="S165" s="16">
        <v>8.75</v>
      </c>
      <c r="T165" s="16" t="s">
        <v>59</v>
      </c>
      <c r="U165" s="16">
        <f t="shared" si="36"/>
        <v>168</v>
      </c>
      <c r="V165" s="7">
        <v>28</v>
      </c>
      <c r="W165" s="16">
        <v>1.17</v>
      </c>
      <c r="X165">
        <f t="shared" si="28"/>
        <v>2.520847523488354E+16</v>
      </c>
      <c r="Y165">
        <f t="shared" si="29"/>
        <v>3044597.6968887979</v>
      </c>
    </row>
    <row r="166" spans="1:25" s="15" customFormat="1" x14ac:dyDescent="0.3">
      <c r="A166" s="15">
        <v>164</v>
      </c>
      <c r="B166" s="16" t="s">
        <v>56</v>
      </c>
      <c r="C166" s="17" t="s">
        <v>79</v>
      </c>
      <c r="D166" s="16"/>
      <c r="E166" s="16">
        <f t="shared" si="30"/>
        <v>2648787.7505865116</v>
      </c>
      <c r="F166" s="16">
        <v>5</v>
      </c>
      <c r="G166" s="16">
        <f t="shared" si="37"/>
        <v>938306549209338</v>
      </c>
      <c r="H166" s="16">
        <f t="shared" si="34"/>
        <v>65170.635705164743</v>
      </c>
      <c r="I166" s="16">
        <f t="shared" ref="I166" si="51">A166^6.01+A166^4+1000*A166+100</f>
        <v>20475139733993.789</v>
      </c>
      <c r="J166" s="16">
        <v>1</v>
      </c>
      <c r="K166" s="16">
        <v>11</v>
      </c>
      <c r="L166" s="16">
        <v>5</v>
      </c>
      <c r="M166" s="16">
        <v>10000</v>
      </c>
      <c r="N166" s="16">
        <v>10000</v>
      </c>
      <c r="O166" s="16">
        <v>30</v>
      </c>
      <c r="P166" s="16" t="b">
        <v>1</v>
      </c>
      <c r="Q166" s="16">
        <v>0</v>
      </c>
      <c r="R166" s="16" t="b">
        <v>0</v>
      </c>
      <c r="S166" s="16">
        <v>9.0714285714285694</v>
      </c>
      <c r="T166" s="16" t="s">
        <v>59</v>
      </c>
      <c r="U166" s="16">
        <f t="shared" si="36"/>
        <v>169</v>
      </c>
      <c r="V166" s="7">
        <v>29</v>
      </c>
      <c r="W166" s="16">
        <v>1.1599999999999999</v>
      </c>
      <c r="X166">
        <f t="shared" si="28"/>
        <v>2.72108899270708E+16</v>
      </c>
      <c r="Y166">
        <f t="shared" si="29"/>
        <v>3072593.7906803531</v>
      </c>
    </row>
    <row r="167" spans="1:25" s="15" customFormat="1" x14ac:dyDescent="0.3">
      <c r="A167" s="15">
        <v>165</v>
      </c>
      <c r="B167" s="16" t="s">
        <v>56</v>
      </c>
      <c r="C167" s="17" t="s">
        <v>81</v>
      </c>
      <c r="D167" s="16"/>
      <c r="E167" s="16">
        <f t="shared" si="30"/>
        <v>2695897.8863435248</v>
      </c>
      <c r="F167" s="16">
        <v>5</v>
      </c>
      <c r="G167" s="16">
        <f t="shared" si="37"/>
        <v>977668881551331.88</v>
      </c>
      <c r="H167" s="16">
        <f t="shared" si="34"/>
        <v>65968.416741196474</v>
      </c>
      <c r="I167" s="16">
        <f t="shared" ref="I167" si="52">A167^6.009+A167^4+1000*A167+100</f>
        <v>21128869438665.926</v>
      </c>
      <c r="J167" s="16">
        <v>1</v>
      </c>
      <c r="K167" s="16">
        <v>11</v>
      </c>
      <c r="L167" s="16">
        <v>5</v>
      </c>
      <c r="M167" s="16">
        <v>10000</v>
      </c>
      <c r="N167" s="16">
        <v>10000</v>
      </c>
      <c r="O167" s="16">
        <v>30</v>
      </c>
      <c r="P167" s="16" t="b">
        <v>1</v>
      </c>
      <c r="Q167" s="16">
        <v>0</v>
      </c>
      <c r="R167" s="16" t="b">
        <v>0</v>
      </c>
      <c r="S167" s="16">
        <v>9.3928571428571406</v>
      </c>
      <c r="T167" s="16" t="s">
        <v>59</v>
      </c>
      <c r="U167" s="16">
        <f t="shared" si="36"/>
        <v>170</v>
      </c>
      <c r="V167" s="7">
        <v>30</v>
      </c>
      <c r="W167" s="16">
        <v>1.1499999999999999</v>
      </c>
      <c r="X167">
        <f t="shared" si="28"/>
        <v>2.9330066446539956E+16</v>
      </c>
      <c r="Y167">
        <f t="shared" si="29"/>
        <v>3100282.5692950534</v>
      </c>
    </row>
    <row r="168" spans="1:25" s="15" customFormat="1" x14ac:dyDescent="0.3">
      <c r="A168" s="15">
        <v>166</v>
      </c>
      <c r="B168" s="16" t="s">
        <v>56</v>
      </c>
      <c r="C168" s="17" t="s">
        <v>82</v>
      </c>
      <c r="D168" s="16"/>
      <c r="E168" s="16">
        <f t="shared" si="30"/>
        <v>2743553.6380146639</v>
      </c>
      <c r="F168" s="16">
        <v>5</v>
      </c>
      <c r="G168" s="16">
        <f t="shared" si="37"/>
        <v>1018429566340322.9</v>
      </c>
      <c r="H168" s="16">
        <f t="shared" si="34"/>
        <v>66771.414111758204</v>
      </c>
      <c r="I168" s="16">
        <f t="shared" ref="I168" si="53">A168^6.016+A168^4+1000*A168+100</f>
        <v>22708308375597.066</v>
      </c>
      <c r="J168" s="16">
        <v>1</v>
      </c>
      <c r="K168" s="16">
        <v>11</v>
      </c>
      <c r="L168" s="16">
        <v>5</v>
      </c>
      <c r="M168" s="16">
        <v>10000</v>
      </c>
      <c r="N168" s="16">
        <v>10000</v>
      </c>
      <c r="O168" s="16">
        <v>30</v>
      </c>
      <c r="P168" s="16" t="b">
        <v>1</v>
      </c>
      <c r="Q168" s="16">
        <v>0</v>
      </c>
      <c r="R168" s="16" t="b">
        <v>0</v>
      </c>
      <c r="S168" s="16">
        <v>9.7142857142857206</v>
      </c>
      <c r="T168" s="16" t="s">
        <v>59</v>
      </c>
      <c r="U168" s="16">
        <f t="shared" si="36"/>
        <v>171</v>
      </c>
      <c r="V168" s="7">
        <v>31</v>
      </c>
      <c r="W168" s="16">
        <v>1.1399999999999999</v>
      </c>
      <c r="X168">
        <f t="shared" si="28"/>
        <v>3.1571316556550008E+16</v>
      </c>
      <c r="Y168">
        <f t="shared" si="29"/>
        <v>3127651.1473367168</v>
      </c>
    </row>
    <row r="169" spans="1:25" s="15" customFormat="1" x14ac:dyDescent="0.3">
      <c r="A169" s="15">
        <v>167</v>
      </c>
      <c r="B169" s="16" t="s">
        <v>56</v>
      </c>
      <c r="C169" s="17" t="s">
        <v>83</v>
      </c>
      <c r="D169" s="16"/>
      <c r="E169" s="16">
        <f t="shared" si="30"/>
        <v>2791757.9807886742</v>
      </c>
      <c r="F169" s="16">
        <v>5</v>
      </c>
      <c r="G169" s="16">
        <f t="shared" si="37"/>
        <v>1060629405178273.5</v>
      </c>
      <c r="H169" s="16">
        <f t="shared" si="34"/>
        <v>67579.63245218595</v>
      </c>
      <c r="I169" s="16">
        <f t="shared" ref="I169" si="54">A169^6.015+A169^4+1000*A169+100</f>
        <v>23423619159473.289</v>
      </c>
      <c r="J169" s="16">
        <v>1</v>
      </c>
      <c r="K169" s="16">
        <v>11</v>
      </c>
      <c r="L169" s="16">
        <v>5</v>
      </c>
      <c r="M169" s="16">
        <v>10000</v>
      </c>
      <c r="N169" s="16">
        <v>10000</v>
      </c>
      <c r="O169" s="16">
        <v>30</v>
      </c>
      <c r="P169" s="16" t="b">
        <v>1</v>
      </c>
      <c r="Q169" s="16">
        <v>0</v>
      </c>
      <c r="R169" s="16" t="b">
        <v>0</v>
      </c>
      <c r="S169" s="16">
        <v>10.035714285714301</v>
      </c>
      <c r="T169" s="16" t="s">
        <v>59</v>
      </c>
      <c r="U169" s="16">
        <f t="shared" si="36"/>
        <v>172</v>
      </c>
      <c r="V169" s="7">
        <v>32</v>
      </c>
      <c r="W169" s="16">
        <v>1.1299999999999999</v>
      </c>
      <c r="X169">
        <f t="shared" si="28"/>
        <v>3.3940140965704752E+16</v>
      </c>
      <c r="Y169">
        <f t="shared" si="29"/>
        <v>3154686.5182912014</v>
      </c>
    </row>
    <row r="170" spans="1:25" s="15" customFormat="1" x14ac:dyDescent="0.3">
      <c r="A170" s="15">
        <v>168</v>
      </c>
      <c r="B170" s="16" t="s">
        <v>56</v>
      </c>
      <c r="C170" s="17" t="s">
        <v>81</v>
      </c>
      <c r="D170" s="16"/>
      <c r="E170" s="16">
        <f t="shared" si="30"/>
        <v>2840513.8880625684</v>
      </c>
      <c r="F170" s="16">
        <v>5</v>
      </c>
      <c r="G170" s="16">
        <f t="shared" si="37"/>
        <v>1104310134373263</v>
      </c>
      <c r="H170" s="16">
        <f t="shared" si="34"/>
        <v>68393.076374057593</v>
      </c>
      <c r="I170" s="16">
        <f t="shared" ref="I170" si="55">A170^6.014+A170^4+1000*A170+100</f>
        <v>24155962422575.223</v>
      </c>
      <c r="J170" s="16">
        <v>1</v>
      </c>
      <c r="K170" s="16">
        <v>11</v>
      </c>
      <c r="L170" s="16">
        <v>5</v>
      </c>
      <c r="M170" s="16">
        <v>10000</v>
      </c>
      <c r="N170" s="16">
        <v>10000</v>
      </c>
      <c r="O170" s="16">
        <v>30</v>
      </c>
      <c r="P170" s="16" t="b">
        <v>1</v>
      </c>
      <c r="Q170" s="16">
        <v>0</v>
      </c>
      <c r="R170" s="16" t="b">
        <v>0</v>
      </c>
      <c r="S170" s="16">
        <v>10.3571428571429</v>
      </c>
      <c r="T170" s="16" t="s">
        <v>59</v>
      </c>
      <c r="U170" s="16">
        <f t="shared" si="36"/>
        <v>173</v>
      </c>
      <c r="V170" s="7">
        <v>33</v>
      </c>
      <c r="W170" s="16">
        <v>1.1200000000000001</v>
      </c>
      <c r="X170">
        <f t="shared" si="28"/>
        <v>3.644223443431768E+16</v>
      </c>
      <c r="Y170">
        <f t="shared" si="29"/>
        <v>3181375.554630077</v>
      </c>
    </row>
    <row r="171" spans="1:25" s="15" customFormat="1" x14ac:dyDescent="0.3">
      <c r="A171" s="15">
        <v>169</v>
      </c>
      <c r="B171" s="16" t="s">
        <v>56</v>
      </c>
      <c r="C171" s="17" t="s">
        <v>82</v>
      </c>
      <c r="D171" s="16"/>
      <c r="E171" s="16">
        <f t="shared" si="30"/>
        <v>2889824.3314534002</v>
      </c>
      <c r="F171" s="16">
        <v>5</v>
      </c>
      <c r="G171" s="16">
        <f t="shared" si="37"/>
        <v>1149514440562511</v>
      </c>
      <c r="H171" s="16">
        <f t="shared" si="34"/>
        <v>69211.750465455654</v>
      </c>
      <c r="I171" s="16">
        <f t="shared" ref="I171" si="56">A171^6.013+A171^4+1000*A171+100</f>
        <v>24905598489550.094</v>
      </c>
      <c r="J171" s="16">
        <v>1</v>
      </c>
      <c r="K171" s="16">
        <v>11</v>
      </c>
      <c r="L171" s="16">
        <v>5</v>
      </c>
      <c r="M171" s="16">
        <v>10000</v>
      </c>
      <c r="N171" s="16">
        <v>10000</v>
      </c>
      <c r="O171" s="16">
        <v>30</v>
      </c>
      <c r="P171" s="16" t="b">
        <v>1</v>
      </c>
      <c r="Q171" s="16">
        <v>0</v>
      </c>
      <c r="R171" s="16" t="b">
        <v>0</v>
      </c>
      <c r="S171" s="16">
        <v>10.6785714285714</v>
      </c>
      <c r="T171" s="16" t="s">
        <v>59</v>
      </c>
      <c r="U171" s="16">
        <f t="shared" si="36"/>
        <v>174</v>
      </c>
      <c r="V171" s="7">
        <v>34</v>
      </c>
      <c r="W171" s="16">
        <v>1.1100000000000001</v>
      </c>
      <c r="X171">
        <f t="shared" si="28"/>
        <v>3.9083490979125376E+16</v>
      </c>
      <c r="Y171">
        <f t="shared" si="29"/>
        <v>3207705.0079132747</v>
      </c>
    </row>
    <row r="172" spans="1:25" s="15" customFormat="1" x14ac:dyDescent="0.3">
      <c r="A172" s="15">
        <v>170</v>
      </c>
      <c r="B172" s="16" t="s">
        <v>56</v>
      </c>
      <c r="C172" s="17" t="s">
        <v>83</v>
      </c>
      <c r="D172" s="16"/>
      <c r="E172" s="16">
        <f t="shared" si="30"/>
        <v>2939692.2808098868</v>
      </c>
      <c r="F172" s="16">
        <v>5</v>
      </c>
      <c r="G172" s="16">
        <f t="shared" si="37"/>
        <v>1196285976501000.3</v>
      </c>
      <c r="H172" s="16">
        <f t="shared" si="34"/>
        <v>70035.659291225966</v>
      </c>
      <c r="I172" s="16">
        <f t="shared" ref="I172" si="57">A172^6.012+A172^4+1000*A172+100</f>
        <v>25672788754914.484</v>
      </c>
      <c r="J172" s="16">
        <v>1</v>
      </c>
      <c r="K172" s="16">
        <v>11</v>
      </c>
      <c r="L172" s="16">
        <v>5</v>
      </c>
      <c r="M172" s="16">
        <v>10000</v>
      </c>
      <c r="N172" s="16">
        <v>10000</v>
      </c>
      <c r="O172" s="16">
        <v>30</v>
      </c>
      <c r="P172" s="16" t="b">
        <v>1</v>
      </c>
      <c r="Q172" s="16">
        <v>0</v>
      </c>
      <c r="R172" s="16" t="b">
        <v>0</v>
      </c>
      <c r="S172" s="16">
        <v>11</v>
      </c>
      <c r="T172" s="16" t="s">
        <v>59</v>
      </c>
      <c r="U172" s="16">
        <f t="shared" si="36"/>
        <v>175</v>
      </c>
      <c r="V172" s="7">
        <v>35</v>
      </c>
      <c r="W172" s="16">
        <v>1.1000000000000001</v>
      </c>
      <c r="X172">
        <f t="shared" si="28"/>
        <v>4.1870009177535008E+16</v>
      </c>
      <c r="Y172">
        <f t="shared" si="29"/>
        <v>3233661.5088908756</v>
      </c>
    </row>
    <row r="173" spans="1:25" s="15" customFormat="1" x14ac:dyDescent="0.3">
      <c r="A173" s="15">
        <v>171</v>
      </c>
      <c r="B173" s="16" t="s">
        <v>56</v>
      </c>
      <c r="C173" s="17" t="s">
        <v>81</v>
      </c>
      <c r="D173" s="16"/>
      <c r="E173" s="16">
        <f t="shared" si="30"/>
        <v>2990120.7042239355</v>
      </c>
      <c r="F173" s="16">
        <v>5</v>
      </c>
      <c r="G173" s="16">
        <f t="shared" si="37"/>
        <v>1244669377016334.8</v>
      </c>
      <c r="H173" s="16">
        <f t="shared" si="34"/>
        <v>70864.807393231342</v>
      </c>
      <c r="I173" s="16">
        <f t="shared" ref="I173" si="58">A173^6.011+A173^4+1000*A173+100</f>
        <v>26457795642878.691</v>
      </c>
      <c r="J173" s="16">
        <v>1</v>
      </c>
      <c r="K173" s="16">
        <v>11</v>
      </c>
      <c r="L173" s="16">
        <v>5</v>
      </c>
      <c r="M173" s="16">
        <v>10000</v>
      </c>
      <c r="N173" s="16">
        <v>10000</v>
      </c>
      <c r="O173" s="16">
        <v>30</v>
      </c>
      <c r="P173" s="16" t="b">
        <v>1</v>
      </c>
      <c r="Q173" s="16">
        <v>0</v>
      </c>
      <c r="R173" s="16" t="b">
        <v>0</v>
      </c>
      <c r="S173" s="16">
        <v>11.3214285714286</v>
      </c>
      <c r="T173" s="16" t="s">
        <v>59</v>
      </c>
      <c r="U173" s="16">
        <f t="shared" si="36"/>
        <v>176</v>
      </c>
      <c r="V173" s="7">
        <v>36</v>
      </c>
      <c r="W173" s="16">
        <v>1.0900000000000001</v>
      </c>
      <c r="X173">
        <f t="shared" si="28"/>
        <v>4.4808097572588048E+16</v>
      </c>
      <c r="Y173">
        <f t="shared" si="29"/>
        <v>3259231.5676040901</v>
      </c>
    </row>
    <row r="174" spans="1:25" s="15" customFormat="1" x14ac:dyDescent="0.3">
      <c r="A174" s="15">
        <v>172</v>
      </c>
      <c r="B174" s="16" t="s">
        <v>56</v>
      </c>
      <c r="C174" s="17" t="s">
        <v>82</v>
      </c>
      <c r="D174" s="16"/>
      <c r="E174" s="16">
        <f t="shared" si="30"/>
        <v>3041112.5680420124</v>
      </c>
      <c r="F174" s="16">
        <v>5</v>
      </c>
      <c r="G174" s="16">
        <f t="shared" si="37"/>
        <v>1294710275130599.3</v>
      </c>
      <c r="H174" s="16">
        <f t="shared" si="34"/>
        <v>71699.199290601915</v>
      </c>
      <c r="I174" s="16">
        <f t="shared" ref="I174" si="59">A174^6.01+A174^4+1000*A174+100</f>
        <v>27260882566856.184</v>
      </c>
      <c r="J174" s="16">
        <v>1</v>
      </c>
      <c r="K174" s="16">
        <v>11</v>
      </c>
      <c r="L174" s="16">
        <v>5</v>
      </c>
      <c r="M174" s="16">
        <v>10000</v>
      </c>
      <c r="N174" s="16">
        <v>10000</v>
      </c>
      <c r="O174" s="16">
        <v>30</v>
      </c>
      <c r="P174" s="16" t="b">
        <v>1</v>
      </c>
      <c r="Q174" s="16">
        <v>0</v>
      </c>
      <c r="R174" s="16" t="b">
        <v>0</v>
      </c>
      <c r="S174" s="16">
        <v>11.6428571428571</v>
      </c>
      <c r="T174" s="16" t="s">
        <v>59</v>
      </c>
      <c r="U174" s="16">
        <f t="shared" si="36"/>
        <v>177</v>
      </c>
      <c r="V174" s="7">
        <v>37</v>
      </c>
      <c r="W174" s="16">
        <v>1.08</v>
      </c>
      <c r="X174">
        <f t="shared" si="28"/>
        <v>4.7904280179832176E+16</v>
      </c>
      <c r="Y174">
        <f t="shared" si="29"/>
        <v>3284401.5734853735</v>
      </c>
    </row>
    <row r="175" spans="1:25" s="15" customFormat="1" x14ac:dyDescent="0.3">
      <c r="A175" s="15">
        <v>173</v>
      </c>
      <c r="B175" s="16" t="s">
        <v>56</v>
      </c>
      <c r="C175" s="17" t="s">
        <v>83</v>
      </c>
      <c r="D175" s="16"/>
      <c r="E175" s="16">
        <f t="shared" si="30"/>
        <v>3092670.8368763952</v>
      </c>
      <c r="F175" s="16">
        <v>5</v>
      </c>
      <c r="G175" s="16">
        <f t="shared" si="37"/>
        <v>1346455318350100.5</v>
      </c>
      <c r="H175" s="16">
        <f t="shared" si="34"/>
        <v>72538.839479980932</v>
      </c>
      <c r="I175" s="16">
        <f t="shared" ref="I175" si="60">A175^6.009+A175^4+1000*A175+100</f>
        <v>28082313888669.813</v>
      </c>
      <c r="J175" s="16">
        <v>1</v>
      </c>
      <c r="K175" s="16">
        <v>11</v>
      </c>
      <c r="L175" s="16">
        <v>5</v>
      </c>
      <c r="M175" s="16">
        <v>10000</v>
      </c>
      <c r="N175" s="16">
        <v>10000</v>
      </c>
      <c r="O175" s="16">
        <v>30</v>
      </c>
      <c r="P175" s="16" t="b">
        <v>1</v>
      </c>
      <c r="Q175" s="16">
        <v>0</v>
      </c>
      <c r="R175" s="16" t="b">
        <v>0</v>
      </c>
      <c r="S175" s="16">
        <v>11.964285714285699</v>
      </c>
      <c r="T175" s="16" t="s">
        <v>59</v>
      </c>
      <c r="U175" s="16">
        <f t="shared" si="36"/>
        <v>178</v>
      </c>
      <c r="V175" s="7">
        <v>38</v>
      </c>
      <c r="W175" s="16">
        <v>1.07</v>
      </c>
      <c r="X175">
        <f t="shared" si="28"/>
        <v>5.1165302097303816E+16</v>
      </c>
      <c r="Y175">
        <f t="shared" si="29"/>
        <v>3309157.7954577431</v>
      </c>
    </row>
    <row r="176" spans="1:25" s="15" customFormat="1" x14ac:dyDescent="0.3">
      <c r="A176" s="15">
        <v>174</v>
      </c>
      <c r="B176" s="16" t="s">
        <v>56</v>
      </c>
      <c r="C176" s="17" t="s">
        <v>81</v>
      </c>
      <c r="D176" s="16"/>
      <c r="E176" s="16">
        <f t="shared" si="30"/>
        <v>3144798.4736161758</v>
      </c>
      <c r="F176" s="16">
        <v>5</v>
      </c>
      <c r="G176" s="16">
        <f t="shared" si="37"/>
        <v>1399952185123466.3</v>
      </c>
      <c r="H176" s="16">
        <f t="shared" si="34"/>
        <v>73383.732435765894</v>
      </c>
      <c r="I176" s="16">
        <f>A176^6.016+A176^4+1000*A176+100</f>
        <v>30140988270724.641</v>
      </c>
      <c r="J176" s="16">
        <v>1</v>
      </c>
      <c r="K176" s="16">
        <v>11</v>
      </c>
      <c r="L176" s="16">
        <v>5</v>
      </c>
      <c r="M176" s="16">
        <v>10000</v>
      </c>
      <c r="N176" s="16">
        <v>10000</v>
      </c>
      <c r="O176" s="16">
        <v>30</v>
      </c>
      <c r="P176" s="16" t="b">
        <v>1</v>
      </c>
      <c r="Q176" s="16">
        <v>0</v>
      </c>
      <c r="R176" s="16" t="b">
        <v>0</v>
      </c>
      <c r="S176" s="16">
        <v>12.285714285714301</v>
      </c>
      <c r="T176" s="16" t="s">
        <v>59</v>
      </c>
      <c r="U176" s="16">
        <f t="shared" si="36"/>
        <v>179</v>
      </c>
      <c r="V176" s="7">
        <v>39</v>
      </c>
      <c r="W176" s="16">
        <v>1.06</v>
      </c>
      <c r="X176">
        <f t="shared" si="28"/>
        <v>5.4598135219815184E+16</v>
      </c>
      <c r="Y176">
        <f t="shared" si="29"/>
        <v>3333486.3820331465</v>
      </c>
    </row>
    <row r="177" spans="1:25" s="15" customFormat="1" x14ac:dyDescent="0.3">
      <c r="A177" s="15">
        <v>175</v>
      </c>
      <c r="B177" s="16" t="s">
        <v>56</v>
      </c>
      <c r="C177" s="17" t="s">
        <v>82</v>
      </c>
      <c r="D177" s="16"/>
      <c r="E177" s="16">
        <f t="shared" si="30"/>
        <v>3197498.4394383049</v>
      </c>
      <c r="F177" s="16">
        <v>5</v>
      </c>
      <c r="G177" s="16">
        <f>A177^6.8+A177^4+100*A177+100</f>
        <v>1789200285195038.5</v>
      </c>
      <c r="H177" s="16">
        <f t="shared" si="34"/>
        <v>74233.88261034686</v>
      </c>
      <c r="I177" s="16">
        <f>A177^6.015+A177^4+1000*A177+100</f>
        <v>31037518326092.41</v>
      </c>
      <c r="J177" s="16">
        <v>1</v>
      </c>
      <c r="K177" s="16">
        <v>11</v>
      </c>
      <c r="L177" s="16">
        <v>5</v>
      </c>
      <c r="M177" s="16">
        <v>10000</v>
      </c>
      <c r="N177" s="16">
        <v>10000</v>
      </c>
      <c r="O177" s="16">
        <v>30</v>
      </c>
      <c r="P177" s="16" t="b">
        <v>1</v>
      </c>
      <c r="Q177" s="16">
        <v>0</v>
      </c>
      <c r="R177" s="16" t="b">
        <v>0</v>
      </c>
      <c r="S177" s="16">
        <v>12.6071428571429</v>
      </c>
      <c r="T177" s="16" t="s">
        <v>59</v>
      </c>
      <c r="U177" s="16">
        <f t="shared" si="36"/>
        <v>180</v>
      </c>
      <c r="V177" s="7">
        <v>40</v>
      </c>
      <c r="W177" s="16">
        <v>1.05</v>
      </c>
      <c r="X177">
        <f t="shared" si="28"/>
        <v>7.1568011407801536E+16</v>
      </c>
      <c r="Y177">
        <f t="shared" si="29"/>
        <v>3357373.3614102202</v>
      </c>
    </row>
    <row r="178" spans="1:25" s="15" customFormat="1" x14ac:dyDescent="0.3">
      <c r="A178" s="15">
        <v>176</v>
      </c>
      <c r="B178" s="16" t="s">
        <v>56</v>
      </c>
      <c r="C178" s="17" t="s">
        <v>83</v>
      </c>
      <c r="D178" s="16"/>
      <c r="E178" s="16">
        <f t="shared" si="30"/>
        <v>3250773.6938183582</v>
      </c>
      <c r="F178" s="16">
        <v>5</v>
      </c>
      <c r="G178" s="16">
        <f t="shared" ref="G178:G181" si="61">A178^6.8+A178^4+100*A178+100</f>
        <v>1859886170612449.5</v>
      </c>
      <c r="H178" s="16">
        <f t="shared" si="34"/>
        <v>75089.294434339507</v>
      </c>
      <c r="I178" s="16">
        <f>A178^6.014+A178^4+1000*A178+100</f>
        <v>31954073348950.547</v>
      </c>
      <c r="J178" s="16">
        <v>1</v>
      </c>
      <c r="K178" s="16">
        <v>11</v>
      </c>
      <c r="L178" s="16">
        <v>5</v>
      </c>
      <c r="M178" s="16">
        <v>10000</v>
      </c>
      <c r="N178" s="16">
        <v>10000</v>
      </c>
      <c r="O178" s="16">
        <v>30</v>
      </c>
      <c r="P178" s="16" t="b">
        <v>1</v>
      </c>
      <c r="Q178" s="16">
        <v>0</v>
      </c>
      <c r="R178" s="16" t="b">
        <v>0</v>
      </c>
      <c r="S178" s="16">
        <v>12.9285714285714</v>
      </c>
      <c r="T178" s="16" t="s">
        <v>59</v>
      </c>
      <c r="U178" s="16">
        <f t="shared" si="36"/>
        <v>181</v>
      </c>
      <c r="V178" s="7">
        <v>41</v>
      </c>
      <c r="W178" s="16">
        <v>1.04</v>
      </c>
      <c r="X178">
        <f t="shared" si="28"/>
        <v>7.6255332995110432E+16</v>
      </c>
      <c r="Y178">
        <f t="shared" si="29"/>
        <v>3380804.6415710929</v>
      </c>
    </row>
    <row r="179" spans="1:25" s="15" customFormat="1" x14ac:dyDescent="0.3">
      <c r="A179" s="15">
        <v>177</v>
      </c>
      <c r="B179" s="16" t="s">
        <v>56</v>
      </c>
      <c r="C179" s="17" t="s">
        <v>81</v>
      </c>
      <c r="D179" s="16"/>
      <c r="E179" s="16">
        <f t="shared" si="30"/>
        <v>3304627.1945412653</v>
      </c>
      <c r="F179" s="16">
        <v>5</v>
      </c>
      <c r="G179" s="16">
        <f t="shared" si="61"/>
        <v>1932940259921638</v>
      </c>
      <c r="H179" s="16">
        <f t="shared" si="34"/>
        <v>75949.97231681642</v>
      </c>
      <c r="I179" s="16">
        <f>A179^6.013+A179^4+1000*A179+100</f>
        <v>32890934513751.012</v>
      </c>
      <c r="J179" s="16">
        <v>1</v>
      </c>
      <c r="K179" s="16">
        <v>11</v>
      </c>
      <c r="L179" s="16">
        <v>5</v>
      </c>
      <c r="M179" s="16">
        <v>10000</v>
      </c>
      <c r="N179" s="16">
        <v>10000</v>
      </c>
      <c r="O179" s="16">
        <v>30</v>
      </c>
      <c r="P179" s="16" t="b">
        <v>1</v>
      </c>
      <c r="Q179" s="16">
        <v>0</v>
      </c>
      <c r="R179" s="16" t="b">
        <v>0</v>
      </c>
      <c r="S179" s="16">
        <v>13.25</v>
      </c>
      <c r="T179" s="16" t="s">
        <v>59</v>
      </c>
      <c r="U179" s="16">
        <f t="shared" si="36"/>
        <v>182</v>
      </c>
      <c r="V179" s="7">
        <v>42</v>
      </c>
      <c r="W179" s="16">
        <v>1.03</v>
      </c>
      <c r="X179">
        <f t="shared" si="28"/>
        <v>8.11834909167088E+16</v>
      </c>
      <c r="Y179">
        <f t="shared" si="29"/>
        <v>3403766.0103775035</v>
      </c>
    </row>
    <row r="180" spans="1:25" s="15" customFormat="1" x14ac:dyDescent="0.3">
      <c r="A180" s="15">
        <v>178</v>
      </c>
      <c r="B180" s="16" t="s">
        <v>56</v>
      </c>
      <c r="C180" s="17" t="s">
        <v>82</v>
      </c>
      <c r="D180" s="16"/>
      <c r="E180" s="16">
        <f t="shared" si="30"/>
        <v>3359061.8977118405</v>
      </c>
      <c r="F180" s="16">
        <v>5</v>
      </c>
      <c r="G180" s="16">
        <f t="shared" si="61"/>
        <v>2008427840107141.8</v>
      </c>
      <c r="H180" s="16">
        <f t="shared" si="34"/>
        <v>76815.920645531733</v>
      </c>
      <c r="I180" s="16">
        <f>A180^6.012+A180^4+1000*A180+100</f>
        <v>33848383795367.422</v>
      </c>
      <c r="J180" s="16">
        <v>1</v>
      </c>
      <c r="K180" s="16">
        <v>11</v>
      </c>
      <c r="L180" s="16">
        <v>5</v>
      </c>
      <c r="M180" s="16">
        <v>10000</v>
      </c>
      <c r="N180" s="16">
        <v>10000</v>
      </c>
      <c r="O180" s="16">
        <v>30</v>
      </c>
      <c r="P180" s="16" t="b">
        <v>1</v>
      </c>
      <c r="Q180" s="16">
        <v>0</v>
      </c>
      <c r="R180" s="16" t="b">
        <v>0</v>
      </c>
      <c r="S180" s="16">
        <v>13.5714285714286</v>
      </c>
      <c r="T180" s="16" t="s">
        <v>59</v>
      </c>
      <c r="U180" s="16">
        <f t="shared" si="36"/>
        <v>183</v>
      </c>
      <c r="V180" s="7">
        <v>43</v>
      </c>
      <c r="W180" s="16">
        <v>1.02</v>
      </c>
      <c r="X180">
        <f t="shared" si="28"/>
        <v>8.6362397124607088E+16</v>
      </c>
      <c r="Y180">
        <f t="shared" si="29"/>
        <v>3426243.1356660775</v>
      </c>
    </row>
    <row r="181" spans="1:25" s="15" customFormat="1" x14ac:dyDescent="0.3">
      <c r="A181" s="15">
        <v>179</v>
      </c>
      <c r="B181" s="16" t="s">
        <v>56</v>
      </c>
      <c r="C181" s="17" t="s">
        <v>83</v>
      </c>
      <c r="D181" s="16"/>
      <c r="E181" s="16">
        <f t="shared" si="30"/>
        <v>3414080.7577652303</v>
      </c>
      <c r="F181" s="16">
        <v>5</v>
      </c>
      <c r="G181" s="16">
        <f t="shared" si="61"/>
        <v>2086415614920836.3</v>
      </c>
      <c r="H181" s="16">
        <f t="shared" si="34"/>
        <v>77687.143787144916</v>
      </c>
      <c r="I181" s="16">
        <f>A181^6.011+A181^4+1000*A181+100</f>
        <v>34826703924786.383</v>
      </c>
      <c r="J181" s="16">
        <v>1</v>
      </c>
      <c r="K181" s="16">
        <v>11</v>
      </c>
      <c r="L181" s="16">
        <v>5</v>
      </c>
      <c r="M181" s="16">
        <v>10000</v>
      </c>
      <c r="N181" s="16">
        <v>10000</v>
      </c>
      <c r="O181" s="16">
        <v>30</v>
      </c>
      <c r="P181" s="16" t="b">
        <v>1</v>
      </c>
      <c r="Q181" s="16">
        <v>0</v>
      </c>
      <c r="R181" s="16" t="b">
        <v>0</v>
      </c>
      <c r="S181" s="16">
        <v>13.8928571428571</v>
      </c>
      <c r="T181" s="16" t="s">
        <v>59</v>
      </c>
      <c r="U181" s="16">
        <f t="shared" si="36"/>
        <v>184</v>
      </c>
      <c r="V181" s="7">
        <v>44</v>
      </c>
      <c r="W181" s="16">
        <v>1.01</v>
      </c>
      <c r="X181">
        <f t="shared" si="28"/>
        <v>9.18022870565168E+16</v>
      </c>
      <c r="Y181">
        <f t="shared" si="29"/>
        <v>3448221.5653428826</v>
      </c>
    </row>
    <row r="182" spans="1:25" s="5" customFormat="1" x14ac:dyDescent="0.3">
      <c r="A182" s="5">
        <v>180</v>
      </c>
      <c r="B182" s="10" t="s">
        <v>56</v>
      </c>
      <c r="C182" s="11" t="s">
        <v>84</v>
      </c>
      <c r="D182" s="10"/>
      <c r="E182" s="10">
        <f t="shared" ref="E182:E245" si="62">A182^2.9</f>
        <v>3469686.7274772446</v>
      </c>
      <c r="F182" s="10">
        <v>5</v>
      </c>
      <c r="G182" s="10">
        <f>A182^6.9+A182^4+100*A182+100</f>
        <v>3642339388814613</v>
      </c>
      <c r="H182" s="10">
        <f t="shared" ref="H182:H211" si="63">A182^2.147+50+50*A182</f>
        <v>78563.6460874396</v>
      </c>
      <c r="I182" s="10">
        <f t="shared" ref="I182" si="64">A182^6.013+A182^4+1000*A182+100</f>
        <v>36388663447537.172</v>
      </c>
      <c r="J182" s="10">
        <v>1</v>
      </c>
      <c r="K182" s="10">
        <v>11</v>
      </c>
      <c r="L182" s="10">
        <v>5</v>
      </c>
      <c r="M182" s="10">
        <v>10000</v>
      </c>
      <c r="N182" s="10">
        <v>10000</v>
      </c>
      <c r="O182" s="10">
        <v>30</v>
      </c>
      <c r="P182" s="10" t="b">
        <v>1</v>
      </c>
      <c r="Q182" s="10">
        <v>0</v>
      </c>
      <c r="R182" s="10" t="b">
        <v>0</v>
      </c>
      <c r="S182" s="10">
        <v>14.214285714285801</v>
      </c>
      <c r="T182" s="10" t="s">
        <v>59</v>
      </c>
      <c r="U182" s="10">
        <f t="shared" ref="U182:U211" si="65">A182+5</f>
        <v>185</v>
      </c>
      <c r="V182" s="10">
        <v>45</v>
      </c>
      <c r="W182" s="10">
        <v>1</v>
      </c>
      <c r="X182" s="5">
        <f t="shared" ref="X182:X211" si="66">G182*V182</f>
        <v>1.639052724966576E+17</v>
      </c>
      <c r="Y182" s="5">
        <f t="shared" ref="Y182:Y211" si="67">E182*W182</f>
        <v>3469686.7274772446</v>
      </c>
    </row>
    <row r="183" spans="1:25" s="5" customFormat="1" x14ac:dyDescent="0.3">
      <c r="A183" s="5">
        <v>181</v>
      </c>
      <c r="B183" s="10" t="s">
        <v>56</v>
      </c>
      <c r="C183" s="11" t="s">
        <v>85</v>
      </c>
      <c r="D183" s="10"/>
      <c r="E183" s="10">
        <f t="shared" si="62"/>
        <v>3525882.7579745394</v>
      </c>
      <c r="F183" s="10">
        <v>5</v>
      </c>
      <c r="G183" s="10">
        <f t="shared" ref="G183:G186" si="68">A183^6.9+A183^4+100*A183+100</f>
        <v>3784271524060340.5</v>
      </c>
      <c r="H183" s="10">
        <f t="shared" si="63"/>
        <v>79445.431871538778</v>
      </c>
      <c r="I183" s="10">
        <f t="shared" ref="I183" si="69">A183^6.012+A183^4+1000*A183+100</f>
        <v>37426227121702.586</v>
      </c>
      <c r="J183" s="10">
        <v>1</v>
      </c>
      <c r="K183" s="10">
        <v>11</v>
      </c>
      <c r="L183" s="10">
        <v>5</v>
      </c>
      <c r="M183" s="10">
        <v>10000</v>
      </c>
      <c r="N183" s="10">
        <v>10000</v>
      </c>
      <c r="O183" s="10">
        <v>30</v>
      </c>
      <c r="P183" s="10" t="b">
        <v>1</v>
      </c>
      <c r="Q183" s="10">
        <v>0</v>
      </c>
      <c r="R183" s="10" t="b">
        <v>0</v>
      </c>
      <c r="S183" s="10">
        <v>14.5357142857144</v>
      </c>
      <c r="T183" s="10" t="s">
        <v>59</v>
      </c>
      <c r="U183" s="10">
        <f t="shared" si="65"/>
        <v>186</v>
      </c>
      <c r="V183" s="10">
        <v>46</v>
      </c>
      <c r="W183" s="10">
        <v>1.01</v>
      </c>
      <c r="X183" s="5">
        <f t="shared" si="66"/>
        <v>1.7407649010677565E+17</v>
      </c>
      <c r="Y183" s="5">
        <f t="shared" si="67"/>
        <v>3561141.585554285</v>
      </c>
    </row>
    <row r="184" spans="1:25" s="5" customFormat="1" x14ac:dyDescent="0.3">
      <c r="A184" s="5">
        <v>182</v>
      </c>
      <c r="B184" s="10" t="s">
        <v>56</v>
      </c>
      <c r="C184" s="11" t="s">
        <v>86</v>
      </c>
      <c r="D184" s="10"/>
      <c r="E184" s="10">
        <f t="shared" si="62"/>
        <v>3582671.7987446724</v>
      </c>
      <c r="F184" s="10">
        <v>5</v>
      </c>
      <c r="G184" s="10">
        <f t="shared" si="68"/>
        <v>3930906359213138.5</v>
      </c>
      <c r="H184" s="10">
        <f t="shared" si="63"/>
        <v>80332.505444117633</v>
      </c>
      <c r="I184" s="10">
        <f t="shared" ref="I184" si="70">A184^6.011+A184^4+1000*A184+100</f>
        <v>38485886680672.094</v>
      </c>
      <c r="J184" s="10">
        <v>1</v>
      </c>
      <c r="K184" s="10">
        <v>11</v>
      </c>
      <c r="L184" s="10">
        <v>5</v>
      </c>
      <c r="M184" s="10">
        <v>10000</v>
      </c>
      <c r="N184" s="10">
        <v>10000</v>
      </c>
      <c r="O184" s="10">
        <v>30</v>
      </c>
      <c r="P184" s="10" t="b">
        <v>1</v>
      </c>
      <c r="Q184" s="10">
        <v>0</v>
      </c>
      <c r="R184" s="10" t="b">
        <v>0</v>
      </c>
      <c r="S184" s="10">
        <v>14.857142857143</v>
      </c>
      <c r="T184" s="10" t="s">
        <v>59</v>
      </c>
      <c r="U184" s="10">
        <f t="shared" si="65"/>
        <v>187</v>
      </c>
      <c r="V184" s="10">
        <v>47</v>
      </c>
      <c r="W184" s="10">
        <v>1.01</v>
      </c>
      <c r="X184" s="5">
        <f t="shared" si="66"/>
        <v>1.847525988830175E+17</v>
      </c>
      <c r="Y184" s="5">
        <f t="shared" si="67"/>
        <v>3618498.516732119</v>
      </c>
    </row>
    <row r="185" spans="1:25" s="5" customFormat="1" x14ac:dyDescent="0.3">
      <c r="A185" s="5">
        <v>183</v>
      </c>
      <c r="B185" s="10" t="s">
        <v>56</v>
      </c>
      <c r="C185" s="11" t="s">
        <v>84</v>
      </c>
      <c r="D185" s="10"/>
      <c r="E185" s="10">
        <f t="shared" si="62"/>
        <v>3640056.7976461248</v>
      </c>
      <c r="F185" s="10">
        <v>5</v>
      </c>
      <c r="G185" s="10">
        <f t="shared" si="68"/>
        <v>4082372581276906</v>
      </c>
      <c r="H185" s="10">
        <f t="shared" si="63"/>
        <v>81224.871089611945</v>
      </c>
      <c r="I185" s="10">
        <f t="shared" ref="I185" si="71">A185^6.013+A185^4+1000*A185+100</f>
        <v>40191158375472.813</v>
      </c>
      <c r="J185" s="10">
        <v>1</v>
      </c>
      <c r="K185" s="10">
        <v>11</v>
      </c>
      <c r="L185" s="10">
        <v>5</v>
      </c>
      <c r="M185" s="10">
        <v>10000</v>
      </c>
      <c r="N185" s="10">
        <v>10000</v>
      </c>
      <c r="O185" s="10">
        <v>30</v>
      </c>
      <c r="P185" s="10" t="b">
        <v>1</v>
      </c>
      <c r="Q185" s="10">
        <v>0</v>
      </c>
      <c r="R185" s="10" t="b">
        <v>0</v>
      </c>
      <c r="S185" s="10">
        <v>15.178571428571599</v>
      </c>
      <c r="T185" s="10" t="s">
        <v>59</v>
      </c>
      <c r="U185" s="10">
        <f t="shared" si="65"/>
        <v>188</v>
      </c>
      <c r="V185" s="10">
        <v>48</v>
      </c>
      <c r="W185" s="10">
        <v>1.01</v>
      </c>
      <c r="X185" s="5">
        <f t="shared" si="66"/>
        <v>1.9595388390129149E+17</v>
      </c>
      <c r="Y185" s="5">
        <f t="shared" si="67"/>
        <v>3676457.3656225861</v>
      </c>
    </row>
    <row r="186" spans="1:25" s="5" customFormat="1" x14ac:dyDescent="0.3">
      <c r="A186" s="5">
        <v>184</v>
      </c>
      <c r="B186" s="10" t="s">
        <v>56</v>
      </c>
      <c r="C186" s="11" t="s">
        <v>85</v>
      </c>
      <c r="D186" s="10"/>
      <c r="E186" s="10">
        <f t="shared" si="62"/>
        <v>3698040.7009180528</v>
      </c>
      <c r="F186" s="10">
        <v>5</v>
      </c>
      <c r="G186" s="10">
        <f t="shared" si="68"/>
        <v>4238801664537101.5</v>
      </c>
      <c r="H186" s="10">
        <f t="shared" si="63"/>
        <v>82122.533072423787</v>
      </c>
      <c r="I186" s="10">
        <f t="shared" ref="I186" si="72">A186^6.012+A186^4+1000*A186+100</f>
        <v>41313957960032.672</v>
      </c>
      <c r="J186" s="10">
        <v>1</v>
      </c>
      <c r="K186" s="10">
        <v>11</v>
      </c>
      <c r="L186" s="10">
        <v>5</v>
      </c>
      <c r="M186" s="10">
        <v>10000</v>
      </c>
      <c r="N186" s="10">
        <v>10000</v>
      </c>
      <c r="O186" s="10">
        <v>30</v>
      </c>
      <c r="P186" s="10" t="b">
        <v>1</v>
      </c>
      <c r="Q186" s="10">
        <v>0</v>
      </c>
      <c r="R186" s="10" t="b">
        <v>0</v>
      </c>
      <c r="S186" s="10">
        <v>15.500000000000201</v>
      </c>
      <c r="T186" s="10" t="s">
        <v>59</v>
      </c>
      <c r="U186" s="10">
        <f t="shared" si="65"/>
        <v>189</v>
      </c>
      <c r="V186" s="10">
        <v>49</v>
      </c>
      <c r="W186" s="10">
        <v>1.01</v>
      </c>
      <c r="X186" s="5">
        <f t="shared" si="66"/>
        <v>2.0770128156231798E+17</v>
      </c>
      <c r="Y186" s="5">
        <f t="shared" si="67"/>
        <v>3735021.1079272334</v>
      </c>
    </row>
    <row r="187" spans="1:25" s="5" customFormat="1" x14ac:dyDescent="0.3">
      <c r="A187" s="5">
        <v>185</v>
      </c>
      <c r="B187" s="10" t="s">
        <v>56</v>
      </c>
      <c r="C187" s="11" t="s">
        <v>86</v>
      </c>
      <c r="D187" s="10"/>
      <c r="E187" s="10">
        <f t="shared" si="62"/>
        <v>3756626.4531901018</v>
      </c>
      <c r="F187" s="10">
        <v>5</v>
      </c>
      <c r="G187" s="10">
        <f>A187^6.92+A187^4+100*A187+100</f>
        <v>4884593921677992</v>
      </c>
      <c r="H187" s="10">
        <f t="shared" si="63"/>
        <v>83025.495637123691</v>
      </c>
      <c r="I187" s="10">
        <f t="shared" ref="I187" si="73">A187^6.011+A187^4+1000*A187+100</f>
        <v>42460122461532.914</v>
      </c>
      <c r="J187" s="10">
        <v>1</v>
      </c>
      <c r="K187" s="10">
        <v>11</v>
      </c>
      <c r="L187" s="10">
        <v>5</v>
      </c>
      <c r="M187" s="10">
        <v>10000</v>
      </c>
      <c r="N187" s="10">
        <v>10000</v>
      </c>
      <c r="O187" s="10">
        <v>30</v>
      </c>
      <c r="P187" s="10" t="b">
        <v>1</v>
      </c>
      <c r="Q187" s="10">
        <v>0</v>
      </c>
      <c r="R187" s="10" t="b">
        <v>0</v>
      </c>
      <c r="S187" s="10">
        <v>15.8214285714288</v>
      </c>
      <c r="T187" s="10" t="s">
        <v>59</v>
      </c>
      <c r="U187" s="10">
        <f t="shared" si="65"/>
        <v>190</v>
      </c>
      <c r="V187" s="10">
        <v>50</v>
      </c>
      <c r="W187" s="10">
        <v>1.01</v>
      </c>
      <c r="X187" s="5">
        <f t="shared" si="66"/>
        <v>2.4422969608389958E+17</v>
      </c>
      <c r="Y187" s="5">
        <f t="shared" si="67"/>
        <v>3794192.7177220029</v>
      </c>
    </row>
    <row r="188" spans="1:25" s="5" customFormat="1" x14ac:dyDescent="0.3">
      <c r="A188" s="5">
        <v>186</v>
      </c>
      <c r="B188" s="10" t="s">
        <v>56</v>
      </c>
      <c r="C188" s="11" t="s">
        <v>84</v>
      </c>
      <c r="D188" s="10"/>
      <c r="E188" s="10">
        <f t="shared" si="62"/>
        <v>3815816.9974920037</v>
      </c>
      <c r="F188" s="10">
        <v>5</v>
      </c>
      <c r="G188" s="10">
        <f t="shared" ref="G188:G196" si="74">A188^6.92+A188^4+100*A188+100</f>
        <v>5070253534959854</v>
      </c>
      <c r="H188" s="10">
        <f t="shared" si="63"/>
        <v>83933.763008651018</v>
      </c>
      <c r="I188" s="10">
        <f t="shared" ref="I188" si="75">A188^6.013+A188^4+1000*A188+100</f>
        <v>44319317527661.563</v>
      </c>
      <c r="J188" s="10">
        <v>1</v>
      </c>
      <c r="K188" s="10">
        <v>11</v>
      </c>
      <c r="L188" s="10">
        <v>5</v>
      </c>
      <c r="M188" s="10">
        <v>10000</v>
      </c>
      <c r="N188" s="10">
        <v>10000</v>
      </c>
      <c r="O188" s="10">
        <v>30</v>
      </c>
      <c r="P188" s="10" t="b">
        <v>1</v>
      </c>
      <c r="Q188" s="10">
        <v>0</v>
      </c>
      <c r="R188" s="10" t="b">
        <v>0</v>
      </c>
      <c r="S188" s="10">
        <v>16.142857142857402</v>
      </c>
      <c r="T188" s="10" t="s">
        <v>59</v>
      </c>
      <c r="U188" s="10">
        <f t="shared" si="65"/>
        <v>191</v>
      </c>
      <c r="V188" s="10">
        <v>51</v>
      </c>
      <c r="W188" s="10">
        <v>1.01</v>
      </c>
      <c r="X188" s="5">
        <f t="shared" si="66"/>
        <v>2.5858293028295254E+17</v>
      </c>
      <c r="Y188" s="5">
        <f t="shared" si="67"/>
        <v>3853975.1674669236</v>
      </c>
    </row>
    <row r="189" spans="1:25" s="5" customFormat="1" x14ac:dyDescent="0.3">
      <c r="A189" s="5">
        <v>187</v>
      </c>
      <c r="B189" s="10" t="s">
        <v>56</v>
      </c>
      <c r="C189" s="11" t="s">
        <v>85</v>
      </c>
      <c r="D189" s="10"/>
      <c r="E189" s="10">
        <f t="shared" si="62"/>
        <v>3875615.2752630315</v>
      </c>
      <c r="F189" s="10">
        <v>5</v>
      </c>
      <c r="G189" s="10">
        <f t="shared" si="74"/>
        <v>5261917300433256</v>
      </c>
      <c r="H189" s="10">
        <f t="shared" si="63"/>
        <v>84847.339392507842</v>
      </c>
      <c r="I189" s="10">
        <f t="shared" ref="I189" si="76">A189^6.012+A189^4+1000*A189+100</f>
        <v>45532700001276.031</v>
      </c>
      <c r="J189" s="10">
        <v>1</v>
      </c>
      <c r="K189" s="10">
        <v>11</v>
      </c>
      <c r="L189" s="10">
        <v>5</v>
      </c>
      <c r="M189" s="10">
        <v>10000</v>
      </c>
      <c r="N189" s="10">
        <v>10000</v>
      </c>
      <c r="O189" s="10">
        <v>30</v>
      </c>
      <c r="P189" s="10" t="b">
        <v>1</v>
      </c>
      <c r="Q189" s="10">
        <v>0</v>
      </c>
      <c r="R189" s="10" t="b">
        <v>0</v>
      </c>
      <c r="S189" s="10">
        <v>16.464285714286</v>
      </c>
      <c r="T189" s="10" t="s">
        <v>59</v>
      </c>
      <c r="U189" s="10">
        <f t="shared" si="65"/>
        <v>192</v>
      </c>
      <c r="V189" s="10">
        <v>52</v>
      </c>
      <c r="W189" s="10">
        <v>1.02</v>
      </c>
      <c r="X189" s="5">
        <f t="shared" si="66"/>
        <v>2.7361969962252931E+17</v>
      </c>
      <c r="Y189" s="5">
        <f t="shared" si="67"/>
        <v>3953127.5807682923</v>
      </c>
    </row>
    <row r="190" spans="1:25" s="5" customFormat="1" x14ac:dyDescent="0.3">
      <c r="A190" s="5">
        <v>188</v>
      </c>
      <c r="B190" s="10" t="s">
        <v>56</v>
      </c>
      <c r="C190" s="11" t="s">
        <v>86</v>
      </c>
      <c r="D190" s="10"/>
      <c r="E190" s="10">
        <f t="shared" si="62"/>
        <v>3936024.2263614782</v>
      </c>
      <c r="F190" s="10">
        <v>5</v>
      </c>
      <c r="G190" s="10">
        <f t="shared" si="74"/>
        <v>5459745716908986</v>
      </c>
      <c r="H190" s="10">
        <f t="shared" si="63"/>
        <v>85766.228974954734</v>
      </c>
      <c r="I190" s="10">
        <f t="shared" ref="I190" si="77">A190^6.011+A190^4+1000*A190+100</f>
        <v>46770760684791.961</v>
      </c>
      <c r="J190" s="10">
        <v>1</v>
      </c>
      <c r="K190" s="10">
        <v>11</v>
      </c>
      <c r="L190" s="10">
        <v>5</v>
      </c>
      <c r="M190" s="10">
        <v>10000</v>
      </c>
      <c r="N190" s="10">
        <v>10000</v>
      </c>
      <c r="O190" s="10">
        <v>30</v>
      </c>
      <c r="P190" s="10" t="b">
        <v>1</v>
      </c>
      <c r="Q190" s="10">
        <v>0</v>
      </c>
      <c r="R190" s="10" t="b">
        <v>0</v>
      </c>
      <c r="S190" s="10">
        <v>16.785714285714601</v>
      </c>
      <c r="T190" s="10" t="s">
        <v>59</v>
      </c>
      <c r="U190" s="10">
        <f t="shared" si="65"/>
        <v>193</v>
      </c>
      <c r="V190" s="10">
        <v>53</v>
      </c>
      <c r="W190" s="10">
        <v>1.02</v>
      </c>
      <c r="X190" s="5">
        <f t="shared" si="66"/>
        <v>2.8936652299617626E+17</v>
      </c>
      <c r="Y190" s="5">
        <f t="shared" si="67"/>
        <v>4014744.710888708</v>
      </c>
    </row>
    <row r="191" spans="1:25" s="5" customFormat="1" x14ac:dyDescent="0.3">
      <c r="A191" s="5">
        <v>189</v>
      </c>
      <c r="B191" s="10" t="s">
        <v>56</v>
      </c>
      <c r="C191" s="11" t="s">
        <v>84</v>
      </c>
      <c r="D191" s="10"/>
      <c r="E191" s="10">
        <f t="shared" si="62"/>
        <v>3997046.7890739264</v>
      </c>
      <c r="F191" s="10">
        <v>5</v>
      </c>
      <c r="G191" s="10">
        <f t="shared" si="74"/>
        <v>5663902683112730</v>
      </c>
      <c r="H191" s="10">
        <f t="shared" si="63"/>
        <v>86690.435923199548</v>
      </c>
      <c r="I191" s="10">
        <f t="shared" ref="I191" si="78">A191^6.013+A191^4+1000*A191+100</f>
        <v>48795097161145.133</v>
      </c>
      <c r="J191" s="10">
        <v>1</v>
      </c>
      <c r="K191" s="10">
        <v>11</v>
      </c>
      <c r="L191" s="10">
        <v>5</v>
      </c>
      <c r="M191" s="10">
        <v>10000</v>
      </c>
      <c r="N191" s="10">
        <v>10000</v>
      </c>
      <c r="O191" s="10">
        <v>30</v>
      </c>
      <c r="P191" s="10" t="b">
        <v>1</v>
      </c>
      <c r="Q191" s="10">
        <v>0</v>
      </c>
      <c r="R191" s="10" t="b">
        <v>0</v>
      </c>
      <c r="S191" s="10">
        <v>17.107142857143199</v>
      </c>
      <c r="T191" s="10" t="s">
        <v>59</v>
      </c>
      <c r="U191" s="10">
        <f t="shared" si="65"/>
        <v>194</v>
      </c>
      <c r="V191" s="10">
        <v>54</v>
      </c>
      <c r="W191" s="10">
        <v>1.02</v>
      </c>
      <c r="X191" s="5">
        <f t="shared" si="66"/>
        <v>3.0585074488808742E+17</v>
      </c>
      <c r="Y191" s="5">
        <f t="shared" si="67"/>
        <v>4076987.7248554048</v>
      </c>
    </row>
    <row r="192" spans="1:25" s="5" customFormat="1" x14ac:dyDescent="0.3">
      <c r="A192" s="5">
        <v>190</v>
      </c>
      <c r="B192" s="10" t="s">
        <v>56</v>
      </c>
      <c r="C192" s="11" t="s">
        <v>85</v>
      </c>
      <c r="D192" s="10"/>
      <c r="E192" s="10">
        <f t="shared" si="62"/>
        <v>4058685.9001244241</v>
      </c>
      <c r="F192" s="10">
        <v>5</v>
      </c>
      <c r="G192" s="10">
        <f t="shared" si="74"/>
        <v>5874555551046904</v>
      </c>
      <c r="H192" s="10">
        <f t="shared" si="63"/>
        <v>87619.964385584768</v>
      </c>
      <c r="I192" s="10">
        <f t="shared" ref="I192" si="79">A192^6.012+A192^4+1000*A192+100</f>
        <v>50104640061460.484</v>
      </c>
      <c r="J192" s="10">
        <v>1</v>
      </c>
      <c r="K192" s="10">
        <v>11</v>
      </c>
      <c r="L192" s="10">
        <v>5</v>
      </c>
      <c r="M192" s="10">
        <v>10000</v>
      </c>
      <c r="N192" s="10">
        <v>10000</v>
      </c>
      <c r="O192" s="10">
        <v>30</v>
      </c>
      <c r="P192" s="10" t="b">
        <v>1</v>
      </c>
      <c r="Q192" s="10">
        <v>0</v>
      </c>
      <c r="R192" s="10" t="b">
        <v>0</v>
      </c>
      <c r="S192" s="10">
        <v>17.4285714285718</v>
      </c>
      <c r="T192" s="10" t="s">
        <v>59</v>
      </c>
      <c r="U192" s="10">
        <f t="shared" si="65"/>
        <v>195</v>
      </c>
      <c r="V192" s="10">
        <v>55</v>
      </c>
      <c r="W192" s="10">
        <v>1.02</v>
      </c>
      <c r="X192" s="5">
        <f t="shared" si="66"/>
        <v>3.2310055530757971E+17</v>
      </c>
      <c r="Y192" s="5">
        <f t="shared" si="67"/>
        <v>4139859.6181269125</v>
      </c>
    </row>
    <row r="193" spans="1:25" s="5" customFormat="1" x14ac:dyDescent="0.3">
      <c r="A193" s="5">
        <v>191</v>
      </c>
      <c r="B193" s="10" t="s">
        <v>56</v>
      </c>
      <c r="C193" s="11" t="s">
        <v>86</v>
      </c>
      <c r="D193" s="10"/>
      <c r="E193" s="10">
        <f t="shared" si="62"/>
        <v>4120944.4946836135</v>
      </c>
      <c r="F193" s="10">
        <v>5</v>
      </c>
      <c r="G193" s="10">
        <f t="shared" si="74"/>
        <v>6091875179899995</v>
      </c>
      <c r="H193" s="10">
        <f t="shared" si="63"/>
        <v>88554.818491772705</v>
      </c>
      <c r="I193" s="10">
        <f t="shared" ref="I193" si="80">A193^6.011+A193^4+1000*A193+100</f>
        <v>51440218940389.742</v>
      </c>
      <c r="J193" s="10">
        <v>1</v>
      </c>
      <c r="K193" s="10">
        <v>11</v>
      </c>
      <c r="L193" s="10">
        <v>5</v>
      </c>
      <c r="M193" s="10">
        <v>10000</v>
      </c>
      <c r="N193" s="10">
        <v>10000</v>
      </c>
      <c r="O193" s="10">
        <v>30</v>
      </c>
      <c r="P193" s="10" t="b">
        <v>1</v>
      </c>
      <c r="Q193" s="10">
        <v>0</v>
      </c>
      <c r="R193" s="10" t="b">
        <v>0</v>
      </c>
      <c r="S193" s="10">
        <v>17.750000000000401</v>
      </c>
      <c r="T193" s="10" t="s">
        <v>59</v>
      </c>
      <c r="U193" s="10">
        <f t="shared" si="65"/>
        <v>196</v>
      </c>
      <c r="V193" s="10">
        <v>56</v>
      </c>
      <c r="W193" s="10">
        <v>1.02</v>
      </c>
      <c r="X193" s="5">
        <f t="shared" si="66"/>
        <v>3.4114501007439974E+17</v>
      </c>
      <c r="Y193" s="5">
        <f t="shared" si="67"/>
        <v>4203363.3845772855</v>
      </c>
    </row>
    <row r="194" spans="1:25" s="5" customFormat="1" x14ac:dyDescent="0.3">
      <c r="A194" s="5">
        <v>192</v>
      </c>
      <c r="B194" s="10" t="s">
        <v>56</v>
      </c>
      <c r="C194" s="11" t="s">
        <v>84</v>
      </c>
      <c r="D194" s="10"/>
      <c r="E194" s="10">
        <f t="shared" si="62"/>
        <v>4183825.5063776793</v>
      </c>
      <c r="F194" s="10">
        <v>5</v>
      </c>
      <c r="G194" s="10">
        <f t="shared" si="74"/>
        <v>6316035990506235</v>
      </c>
      <c r="H194" s="10">
        <f t="shared" si="63"/>
        <v>89495.002352926589</v>
      </c>
      <c r="I194" s="10">
        <f t="shared" ref="I194" si="81">A194^6.013+A194^4+1000*A194+100</f>
        <v>53641546761461.5</v>
      </c>
      <c r="J194" s="10">
        <v>1</v>
      </c>
      <c r="K194" s="10">
        <v>11</v>
      </c>
      <c r="L194" s="10">
        <v>5</v>
      </c>
      <c r="M194" s="10">
        <v>10000</v>
      </c>
      <c r="N194" s="10">
        <v>10000</v>
      </c>
      <c r="O194" s="10">
        <v>30</v>
      </c>
      <c r="P194" s="10" t="b">
        <v>1</v>
      </c>
      <c r="Q194" s="10">
        <v>0</v>
      </c>
      <c r="R194" s="10" t="b">
        <v>0</v>
      </c>
      <c r="S194" s="10">
        <v>18.071428571428999</v>
      </c>
      <c r="T194" s="10" t="s">
        <v>59</v>
      </c>
      <c r="U194" s="10">
        <f t="shared" si="65"/>
        <v>197</v>
      </c>
      <c r="V194" s="10">
        <v>57</v>
      </c>
      <c r="W194" s="10">
        <v>1.02</v>
      </c>
      <c r="X194" s="5">
        <f t="shared" si="66"/>
        <v>3.6001405145885542E+17</v>
      </c>
      <c r="Y194" s="5">
        <f t="shared" si="67"/>
        <v>4267502.016505233</v>
      </c>
    </row>
    <row r="195" spans="1:25" s="5" customFormat="1" x14ac:dyDescent="0.3">
      <c r="A195" s="5">
        <v>193</v>
      </c>
      <c r="B195" s="10" t="s">
        <v>56</v>
      </c>
      <c r="C195" s="11" t="s">
        <v>85</v>
      </c>
      <c r="D195" s="10"/>
      <c r="E195" s="10">
        <f t="shared" si="62"/>
        <v>4247331.8672972871</v>
      </c>
      <c r="F195" s="10">
        <v>5</v>
      </c>
      <c r="G195" s="10">
        <f t="shared" si="74"/>
        <v>6547216020358682</v>
      </c>
      <c r="H195" s="10">
        <f t="shared" si="63"/>
        <v>90440.52006189058</v>
      </c>
      <c r="I195" s="10">
        <f t="shared" ref="I195" si="82">A195^6.012+A195^4+1000*A195+100</f>
        <v>55053063241371.266</v>
      </c>
      <c r="J195" s="10">
        <v>1</v>
      </c>
      <c r="K195" s="10">
        <v>11</v>
      </c>
      <c r="L195" s="10">
        <v>5</v>
      </c>
      <c r="M195" s="10">
        <v>10000</v>
      </c>
      <c r="N195" s="10">
        <v>10000</v>
      </c>
      <c r="O195" s="10">
        <v>30</v>
      </c>
      <c r="P195" s="10" t="b">
        <v>1</v>
      </c>
      <c r="Q195" s="10">
        <v>0</v>
      </c>
      <c r="R195" s="10" t="b">
        <v>0</v>
      </c>
      <c r="S195" s="10">
        <v>18.392857142857601</v>
      </c>
      <c r="T195" s="10" t="s">
        <v>59</v>
      </c>
      <c r="U195" s="10">
        <f t="shared" si="65"/>
        <v>198</v>
      </c>
      <c r="V195" s="10">
        <v>58</v>
      </c>
      <c r="W195" s="10">
        <v>1.02</v>
      </c>
      <c r="X195" s="5">
        <f t="shared" si="66"/>
        <v>3.7973852918080358E+17</v>
      </c>
      <c r="Y195" s="5">
        <f t="shared" si="67"/>
        <v>4332278.5046432326</v>
      </c>
    </row>
    <row r="196" spans="1:25" s="5" customFormat="1" x14ac:dyDescent="0.3">
      <c r="A196" s="5">
        <v>194</v>
      </c>
      <c r="B196" s="10" t="s">
        <v>56</v>
      </c>
      <c r="C196" s="11" t="s">
        <v>86</v>
      </c>
      <c r="D196" s="10"/>
      <c r="E196" s="10">
        <f t="shared" si="62"/>
        <v>4311466.5080063222</v>
      </c>
      <c r="F196" s="10">
        <v>5</v>
      </c>
      <c r="G196" s="10">
        <f t="shared" si="74"/>
        <v>6785596979177690</v>
      </c>
      <c r="H196" s="10">
        <f t="shared" si="63"/>
        <v>91391.375693364986</v>
      </c>
      <c r="I196" s="10">
        <f t="shared" ref="I196" si="83">A196^6.011+A196^4+1000*A196+100</f>
        <v>56492018107142.047</v>
      </c>
      <c r="J196" s="10">
        <v>1</v>
      </c>
      <c r="K196" s="10">
        <v>11</v>
      </c>
      <c r="L196" s="10">
        <v>5</v>
      </c>
      <c r="M196" s="10">
        <v>10000</v>
      </c>
      <c r="N196" s="10">
        <v>10000</v>
      </c>
      <c r="O196" s="10">
        <v>30</v>
      </c>
      <c r="P196" s="10" t="b">
        <v>1</v>
      </c>
      <c r="Q196" s="10">
        <v>0</v>
      </c>
      <c r="R196" s="10" t="b">
        <v>0</v>
      </c>
      <c r="S196" s="10">
        <v>18.714285714286198</v>
      </c>
      <c r="T196" s="10" t="s">
        <v>59</v>
      </c>
      <c r="U196" s="10">
        <f t="shared" si="65"/>
        <v>199</v>
      </c>
      <c r="V196" s="10">
        <v>59</v>
      </c>
      <c r="W196" s="10">
        <v>1.02</v>
      </c>
      <c r="X196" s="5">
        <f t="shared" si="66"/>
        <v>4.0035022177148371E+17</v>
      </c>
      <c r="Y196" s="5">
        <f t="shared" si="67"/>
        <v>4397695.8381664483</v>
      </c>
    </row>
    <row r="197" spans="1:25" s="15" customFormat="1" x14ac:dyDescent="0.3">
      <c r="A197" s="15">
        <v>195</v>
      </c>
      <c r="B197" s="16" t="s">
        <v>56</v>
      </c>
      <c r="C197" s="17" t="s">
        <v>87</v>
      </c>
      <c r="D197" s="16"/>
      <c r="E197" s="16">
        <f t="shared" si="62"/>
        <v>4376232.3575506499</v>
      </c>
      <c r="F197" s="16">
        <v>5</v>
      </c>
      <c r="G197" s="16">
        <f>A197^6.95+A197^4+100*A197+100</f>
        <v>8236460598767268</v>
      </c>
      <c r="H197" s="16">
        <f t="shared" si="63"/>
        <v>92347.573304080841</v>
      </c>
      <c r="I197" s="16">
        <f t="shared" ref="I197" si="84">A197^6.013+A197^4+1000*A197+100</f>
        <v>58882844824086.891</v>
      </c>
      <c r="J197" s="16">
        <v>1</v>
      </c>
      <c r="K197" s="16">
        <v>11</v>
      </c>
      <c r="L197" s="16">
        <v>5</v>
      </c>
      <c r="M197" s="16">
        <v>10000</v>
      </c>
      <c r="N197" s="16">
        <v>10000</v>
      </c>
      <c r="O197" s="16">
        <v>30</v>
      </c>
      <c r="P197" s="16" t="b">
        <v>1</v>
      </c>
      <c r="Q197" s="16">
        <v>0</v>
      </c>
      <c r="R197" s="16" t="b">
        <v>0</v>
      </c>
      <c r="S197" s="16">
        <v>19.0357142857148</v>
      </c>
      <c r="T197" s="16" t="s">
        <v>59</v>
      </c>
      <c r="U197" s="16">
        <f t="shared" si="65"/>
        <v>200</v>
      </c>
      <c r="V197" s="16">
        <v>60</v>
      </c>
      <c r="W197" s="10">
        <v>1.03</v>
      </c>
      <c r="X197" s="15">
        <f t="shared" si="66"/>
        <v>4.941876359260361E+17</v>
      </c>
      <c r="Y197" s="15">
        <f t="shared" si="67"/>
        <v>4507519.3282771697</v>
      </c>
    </row>
    <row r="198" spans="1:25" s="15" customFormat="1" x14ac:dyDescent="0.3">
      <c r="A198" s="15">
        <v>196</v>
      </c>
      <c r="B198" s="16" t="s">
        <v>56</v>
      </c>
      <c r="C198" s="17" t="s">
        <v>88</v>
      </c>
      <c r="D198" s="16"/>
      <c r="E198" s="16">
        <f t="shared" si="62"/>
        <v>4441632.3434666758</v>
      </c>
      <c r="F198" s="16">
        <v>5</v>
      </c>
      <c r="G198" s="16">
        <f t="shared" ref="G198:G206" si="85">A198^6.95+A198^4+100*A198+100</f>
        <v>8534533177431366</v>
      </c>
      <c r="H198" s="16">
        <f t="shared" si="63"/>
        <v>93309.116932971127</v>
      </c>
      <c r="I198" s="16">
        <f t="shared" ref="I198" si="86">A198^6.012+A198^4+1000*A198+100</f>
        <v>60402388661694.141</v>
      </c>
      <c r="J198" s="16">
        <v>1</v>
      </c>
      <c r="K198" s="16">
        <v>11</v>
      </c>
      <c r="L198" s="16">
        <v>5</v>
      </c>
      <c r="M198" s="16">
        <v>10000</v>
      </c>
      <c r="N198" s="16">
        <v>10000</v>
      </c>
      <c r="O198" s="16">
        <v>30</v>
      </c>
      <c r="P198" s="16" t="b">
        <v>1</v>
      </c>
      <c r="Q198" s="16">
        <v>0</v>
      </c>
      <c r="R198" s="16" t="b">
        <v>0</v>
      </c>
      <c r="S198" s="16">
        <v>19.357142857143401</v>
      </c>
      <c r="T198" s="16" t="s">
        <v>59</v>
      </c>
      <c r="U198" s="16">
        <f t="shared" si="65"/>
        <v>201</v>
      </c>
      <c r="V198" s="16">
        <v>61</v>
      </c>
      <c r="W198" s="10">
        <v>1.03</v>
      </c>
      <c r="X198" s="15">
        <f t="shared" si="66"/>
        <v>5.2060652382331334E+17</v>
      </c>
      <c r="Y198" s="15">
        <f t="shared" si="67"/>
        <v>4574881.313770676</v>
      </c>
    </row>
    <row r="199" spans="1:25" s="15" customFormat="1" x14ac:dyDescent="0.3">
      <c r="A199" s="15">
        <v>197</v>
      </c>
      <c r="B199" s="16" t="s">
        <v>56</v>
      </c>
      <c r="C199" s="17" t="s">
        <v>89</v>
      </c>
      <c r="D199" s="16"/>
      <c r="E199" s="16">
        <f t="shared" si="62"/>
        <v>4507669.3917899011</v>
      </c>
      <c r="F199" s="16">
        <v>5</v>
      </c>
      <c r="G199" s="16">
        <f t="shared" si="85"/>
        <v>8841793053286616</v>
      </c>
      <c r="H199" s="16">
        <f t="shared" si="63"/>
        <v>94276.010601339629</v>
      </c>
      <c r="I199" s="16">
        <f t="shared" ref="I199" si="87">A199^6.011+A199^4+1000*A199+100</f>
        <v>61950818040234.438</v>
      </c>
      <c r="J199" s="16">
        <v>1</v>
      </c>
      <c r="K199" s="16">
        <v>11</v>
      </c>
      <c r="L199" s="16">
        <v>5</v>
      </c>
      <c r="M199" s="16">
        <v>10000</v>
      </c>
      <c r="N199" s="16">
        <v>10000</v>
      </c>
      <c r="O199" s="16">
        <v>30</v>
      </c>
      <c r="P199" s="16" t="b">
        <v>1</v>
      </c>
      <c r="Q199" s="16">
        <v>0</v>
      </c>
      <c r="R199" s="16" t="b">
        <v>0</v>
      </c>
      <c r="S199" s="16">
        <v>19.678571428571999</v>
      </c>
      <c r="T199" s="16" t="s">
        <v>59</v>
      </c>
      <c r="U199" s="16">
        <f t="shared" si="65"/>
        <v>202</v>
      </c>
      <c r="V199" s="16">
        <v>62</v>
      </c>
      <c r="W199" s="10">
        <v>1.03</v>
      </c>
      <c r="X199" s="15">
        <f t="shared" si="66"/>
        <v>5.4819116930377018E+17</v>
      </c>
      <c r="Y199" s="15">
        <f t="shared" si="67"/>
        <v>4642899.4735435983</v>
      </c>
    </row>
    <row r="200" spans="1:25" s="15" customFormat="1" x14ac:dyDescent="0.3">
      <c r="A200" s="15">
        <v>198</v>
      </c>
      <c r="B200" s="16" t="s">
        <v>56</v>
      </c>
      <c r="C200" s="17" t="s">
        <v>87</v>
      </c>
      <c r="D200" s="16"/>
      <c r="E200" s="16">
        <f t="shared" si="62"/>
        <v>4574346.4270632798</v>
      </c>
      <c r="F200" s="16">
        <v>5</v>
      </c>
      <c r="G200" s="16">
        <f t="shared" si="85"/>
        <v>9158474598184746</v>
      </c>
      <c r="H200" s="16">
        <f t="shared" si="63"/>
        <v>95248.258313026512</v>
      </c>
      <c r="I200" s="16">
        <f t="shared" ref="I200" si="88">A200^6.013+A200^4+1000*A200+100</f>
        <v>64544335215883.461</v>
      </c>
      <c r="J200" s="16">
        <v>1</v>
      </c>
      <c r="K200" s="16">
        <v>11</v>
      </c>
      <c r="L200" s="16">
        <v>5</v>
      </c>
      <c r="M200" s="16">
        <v>10000</v>
      </c>
      <c r="N200" s="16">
        <v>10000</v>
      </c>
      <c r="O200" s="16">
        <v>30</v>
      </c>
      <c r="P200" s="16" t="b">
        <v>1</v>
      </c>
      <c r="Q200" s="16">
        <v>0</v>
      </c>
      <c r="R200" s="16" t="b">
        <v>0</v>
      </c>
      <c r="S200" s="16">
        <v>20.0000000000006</v>
      </c>
      <c r="T200" s="16" t="s">
        <v>59</v>
      </c>
      <c r="U200" s="16">
        <f t="shared" si="65"/>
        <v>203</v>
      </c>
      <c r="V200" s="16">
        <v>63</v>
      </c>
      <c r="W200" s="10">
        <v>1.03</v>
      </c>
      <c r="X200" s="15">
        <f t="shared" si="66"/>
        <v>5.7698389968563904E+17</v>
      </c>
      <c r="Y200" s="15">
        <f t="shared" si="67"/>
        <v>4711576.8198751779</v>
      </c>
    </row>
    <row r="201" spans="1:25" s="15" customFormat="1" x14ac:dyDescent="0.3">
      <c r="A201" s="15">
        <v>199</v>
      </c>
      <c r="B201" s="16" t="s">
        <v>56</v>
      </c>
      <c r="C201" s="17" t="s">
        <v>88</v>
      </c>
      <c r="D201" s="16"/>
      <c r="E201" s="16">
        <f t="shared" si="62"/>
        <v>4641666.3723456264</v>
      </c>
      <c r="F201" s="16">
        <v>5</v>
      </c>
      <c r="G201" s="16">
        <f t="shared" si="85"/>
        <v>9484816930660068</v>
      </c>
      <c r="H201" s="16">
        <f t="shared" si="63"/>
        <v>96225.864054572987</v>
      </c>
      <c r="I201" s="16">
        <f t="shared" ref="I201" si="89">A201^6.012+A201^4+1000*A201+100</f>
        <v>66178205773769.383</v>
      </c>
      <c r="J201" s="16">
        <v>1</v>
      </c>
      <c r="K201" s="16">
        <v>11</v>
      </c>
      <c r="L201" s="16">
        <v>5</v>
      </c>
      <c r="M201" s="16">
        <v>10000</v>
      </c>
      <c r="N201" s="16">
        <v>10000</v>
      </c>
      <c r="O201" s="16">
        <v>30</v>
      </c>
      <c r="P201" s="16" t="b">
        <v>1</v>
      </c>
      <c r="Q201" s="16">
        <v>0</v>
      </c>
      <c r="R201" s="16" t="b">
        <v>0</v>
      </c>
      <c r="S201" s="16">
        <v>20.321428571429198</v>
      </c>
      <c r="T201" s="16" t="s">
        <v>59</v>
      </c>
      <c r="U201" s="16">
        <f t="shared" si="65"/>
        <v>204</v>
      </c>
      <c r="V201" s="16">
        <v>64</v>
      </c>
      <c r="W201" s="10">
        <v>1.03</v>
      </c>
      <c r="X201" s="15">
        <f t="shared" si="66"/>
        <v>6.0702828356224435E+17</v>
      </c>
      <c r="Y201" s="15">
        <f t="shared" si="67"/>
        <v>4780916.3635159954</v>
      </c>
    </row>
    <row r="202" spans="1:25" s="15" customFormat="1" x14ac:dyDescent="0.3">
      <c r="A202" s="15">
        <v>200</v>
      </c>
      <c r="B202" s="16" t="s">
        <v>56</v>
      </c>
      <c r="C202" s="17" t="s">
        <v>89</v>
      </c>
      <c r="D202" s="16"/>
      <c r="E202" s="16">
        <f t="shared" si="62"/>
        <v>4709632.1492197923</v>
      </c>
      <c r="F202" s="16">
        <v>5</v>
      </c>
      <c r="G202" s="16">
        <f t="shared" si="85"/>
        <v>9821063987359900</v>
      </c>
      <c r="H202" s="16">
        <f t="shared" si="63"/>
        <v>97208.831795382735</v>
      </c>
      <c r="I202" s="16">
        <f t="shared" ref="I202" si="90">A202^6.011+A202^4+1000*A202+100</f>
        <v>67842453829952.703</v>
      </c>
      <c r="J202" s="16">
        <v>1</v>
      </c>
      <c r="K202" s="16">
        <v>11</v>
      </c>
      <c r="L202" s="16">
        <v>5</v>
      </c>
      <c r="M202" s="16">
        <v>10000</v>
      </c>
      <c r="N202" s="16">
        <v>10000</v>
      </c>
      <c r="O202" s="16">
        <v>30</v>
      </c>
      <c r="P202" s="16" t="b">
        <v>1</v>
      </c>
      <c r="Q202" s="16">
        <v>0</v>
      </c>
      <c r="R202" s="16" t="b">
        <v>0</v>
      </c>
      <c r="S202" s="16">
        <v>20.6428571428578</v>
      </c>
      <c r="T202" s="16" t="s">
        <v>59</v>
      </c>
      <c r="U202" s="16">
        <f t="shared" si="65"/>
        <v>205</v>
      </c>
      <c r="V202" s="16">
        <v>65</v>
      </c>
      <c r="W202" s="10">
        <v>1.03</v>
      </c>
      <c r="X202" s="15">
        <f t="shared" si="66"/>
        <v>6.3836915917839347E+17</v>
      </c>
      <c r="Y202" s="15">
        <f t="shared" si="67"/>
        <v>4850921.1136963861</v>
      </c>
    </row>
    <row r="203" spans="1:25" s="15" customFormat="1" x14ac:dyDescent="0.3">
      <c r="A203" s="15">
        <v>201</v>
      </c>
      <c r="B203" s="16" t="s">
        <v>56</v>
      </c>
      <c r="C203" s="17" t="s">
        <v>87</v>
      </c>
      <c r="D203" s="16"/>
      <c r="E203" s="16">
        <f t="shared" si="62"/>
        <v>4778246.6778008807</v>
      </c>
      <c r="F203" s="16">
        <v>5</v>
      </c>
      <c r="G203" s="16">
        <f t="shared" si="85"/>
        <v>1.0167464595182796E+16</v>
      </c>
      <c r="H203" s="16">
        <f t="shared" si="63"/>
        <v>98197.165487881022</v>
      </c>
      <c r="I203" s="16">
        <f t="shared" ref="I203" si="91">A203^6.013+A203^4+1000*A203+100</f>
        <v>70652564116668.844</v>
      </c>
      <c r="J203" s="16">
        <v>1</v>
      </c>
      <c r="K203" s="16">
        <v>11</v>
      </c>
      <c r="L203" s="16">
        <v>5</v>
      </c>
      <c r="M203" s="16">
        <v>10000</v>
      </c>
      <c r="N203" s="16">
        <v>10000</v>
      </c>
      <c r="O203" s="16">
        <v>30</v>
      </c>
      <c r="P203" s="16" t="b">
        <v>1</v>
      </c>
      <c r="Q203" s="16">
        <v>0</v>
      </c>
      <c r="R203" s="16" t="b">
        <v>0</v>
      </c>
      <c r="S203" s="16">
        <v>20.964285714286401</v>
      </c>
      <c r="T203" s="16" t="s">
        <v>59</v>
      </c>
      <c r="U203" s="16">
        <f t="shared" si="65"/>
        <v>206</v>
      </c>
      <c r="V203" s="16">
        <v>66</v>
      </c>
      <c r="W203" s="10">
        <v>1.03</v>
      </c>
      <c r="X203" s="15">
        <f t="shared" si="66"/>
        <v>6.7105266328206451E+17</v>
      </c>
      <c r="Y203" s="15">
        <f t="shared" si="67"/>
        <v>4921594.0781349074</v>
      </c>
    </row>
    <row r="204" spans="1:25" s="15" customFormat="1" x14ac:dyDescent="0.3">
      <c r="A204" s="15">
        <v>202</v>
      </c>
      <c r="B204" s="16" t="s">
        <v>56</v>
      </c>
      <c r="C204" s="17" t="s">
        <v>88</v>
      </c>
      <c r="D204" s="16"/>
      <c r="E204" s="16">
        <f t="shared" si="62"/>
        <v>4847512.876744261</v>
      </c>
      <c r="F204" s="16">
        <v>5</v>
      </c>
      <c r="G204" s="16">
        <f t="shared" si="85"/>
        <v>1.0524272544126422E+16</v>
      </c>
      <c r="H204" s="16">
        <f t="shared" si="63"/>
        <v>99190.869067671418</v>
      </c>
      <c r="I204" s="16">
        <f t="shared" ref="I204" si="92">A204^6.012+A204^4+1000*A204+100</f>
        <v>72407311246059.438</v>
      </c>
      <c r="J204" s="16">
        <v>1</v>
      </c>
      <c r="K204" s="16">
        <v>11</v>
      </c>
      <c r="L204" s="16">
        <v>5</v>
      </c>
      <c r="M204" s="16">
        <v>10000</v>
      </c>
      <c r="N204" s="16">
        <v>10000</v>
      </c>
      <c r="O204" s="16">
        <v>30</v>
      </c>
      <c r="P204" s="16" t="b">
        <v>1</v>
      </c>
      <c r="Q204" s="16">
        <v>0</v>
      </c>
      <c r="R204" s="16" t="b">
        <v>0</v>
      </c>
      <c r="S204" s="16">
        <v>21.285714285714999</v>
      </c>
      <c r="T204" s="16" t="s">
        <v>59</v>
      </c>
      <c r="U204" s="16">
        <f t="shared" si="65"/>
        <v>207</v>
      </c>
      <c r="V204" s="16">
        <v>67</v>
      </c>
      <c r="W204" s="10">
        <v>1.03</v>
      </c>
      <c r="X204" s="15">
        <f t="shared" si="66"/>
        <v>7.0512626045647027E+17</v>
      </c>
      <c r="Y204" s="15">
        <f t="shared" si="67"/>
        <v>4992938.2630465887</v>
      </c>
    </row>
    <row r="205" spans="1:25" s="15" customFormat="1" x14ac:dyDescent="0.3">
      <c r="A205" s="15">
        <v>203</v>
      </c>
      <c r="B205" s="16" t="s">
        <v>56</v>
      </c>
      <c r="C205" s="17" t="s">
        <v>89</v>
      </c>
      <c r="D205" s="16"/>
      <c r="E205" s="16">
        <f t="shared" si="62"/>
        <v>4917433.6632535905</v>
      </c>
      <c r="F205" s="16">
        <v>5</v>
      </c>
      <c r="G205" s="16">
        <f t="shared" si="85"/>
        <v>1.0891746660849688E+16</v>
      </c>
      <c r="H205" s="16">
        <f t="shared" si="63"/>
        <v>100189.94645369118</v>
      </c>
      <c r="I205" s="16">
        <f t="shared" ref="I205" si="93">A205^6.011+A205^4+1000*A205+100</f>
        <v>74193972631751.938</v>
      </c>
      <c r="J205" s="16">
        <v>1</v>
      </c>
      <c r="K205" s="16">
        <v>11</v>
      </c>
      <c r="L205" s="16">
        <v>5</v>
      </c>
      <c r="M205" s="16">
        <v>10000</v>
      </c>
      <c r="N205" s="16">
        <v>10000</v>
      </c>
      <c r="O205" s="16">
        <v>30</v>
      </c>
      <c r="P205" s="16" t="b">
        <v>1</v>
      </c>
      <c r="Q205" s="16">
        <v>0</v>
      </c>
      <c r="R205" s="16" t="b">
        <v>0</v>
      </c>
      <c r="S205" s="16">
        <v>21.6071428571436</v>
      </c>
      <c r="T205" s="16" t="s">
        <v>59</v>
      </c>
      <c r="U205" s="16">
        <f t="shared" si="65"/>
        <v>208</v>
      </c>
      <c r="V205" s="16">
        <v>68</v>
      </c>
      <c r="W205" s="10">
        <v>1.04</v>
      </c>
      <c r="X205" s="15">
        <f t="shared" si="66"/>
        <v>7.4063877293777882E+17</v>
      </c>
      <c r="Y205" s="15">
        <f t="shared" si="67"/>
        <v>5114131.0097837346</v>
      </c>
    </row>
    <row r="206" spans="1:25" s="15" customFormat="1" x14ac:dyDescent="0.3">
      <c r="A206" s="15">
        <v>204</v>
      </c>
      <c r="B206" s="16" t="s">
        <v>56</v>
      </c>
      <c r="C206" s="17" t="s">
        <v>87</v>
      </c>
      <c r="D206" s="16"/>
      <c r="E206" s="16">
        <f t="shared" si="62"/>
        <v>4988011.9530887352</v>
      </c>
      <c r="F206" s="16">
        <v>5</v>
      </c>
      <c r="G206" s="16">
        <f t="shared" si="85"/>
        <v>1.1270150882951964E+16</v>
      </c>
      <c r="H206" s="16">
        <f t="shared" si="63"/>
        <v>101194.40154836317</v>
      </c>
      <c r="I206" s="16">
        <f t="shared" ref="I206" si="94">A206^6.013+A206^4+1000*A206+100</f>
        <v>77235317541028.188</v>
      </c>
      <c r="J206" s="16">
        <v>1</v>
      </c>
      <c r="K206" s="16">
        <v>11</v>
      </c>
      <c r="L206" s="16">
        <v>5</v>
      </c>
      <c r="M206" s="16">
        <v>10000</v>
      </c>
      <c r="N206" s="16">
        <v>10000</v>
      </c>
      <c r="O206" s="16">
        <v>30</v>
      </c>
      <c r="P206" s="16" t="b">
        <v>1</v>
      </c>
      <c r="Q206" s="16">
        <v>0</v>
      </c>
      <c r="R206" s="16" t="b">
        <v>0</v>
      </c>
      <c r="S206" s="16">
        <v>21.928571428572202</v>
      </c>
      <c r="T206" s="16" t="s">
        <v>59</v>
      </c>
      <c r="U206" s="16">
        <f t="shared" si="65"/>
        <v>209</v>
      </c>
      <c r="V206" s="16">
        <v>69</v>
      </c>
      <c r="W206" s="10">
        <v>1.04</v>
      </c>
      <c r="X206" s="15">
        <f t="shared" si="66"/>
        <v>7.776404109236855E+17</v>
      </c>
      <c r="Y206" s="15">
        <f t="shared" si="67"/>
        <v>5187532.4312122846</v>
      </c>
    </row>
    <row r="207" spans="1:25" s="15" customFormat="1" x14ac:dyDescent="0.3">
      <c r="A207" s="15">
        <v>205</v>
      </c>
      <c r="B207" s="16" t="s">
        <v>56</v>
      </c>
      <c r="C207" s="17" t="s">
        <v>88</v>
      </c>
      <c r="D207" s="16"/>
      <c r="E207" s="16">
        <f t="shared" si="62"/>
        <v>5059250.6605735561</v>
      </c>
      <c r="F207" s="16">
        <v>5</v>
      </c>
      <c r="G207" s="16">
        <f>A207^6.995+A207^4+100*A207+100</f>
        <v>1.4815568126795568E+16</v>
      </c>
      <c r="H207" s="16">
        <f t="shared" si="63"/>
        <v>102204.23823774703</v>
      </c>
      <c r="I207" s="16">
        <f t="shared" ref="I207" si="95">A207^6.012+A207^4+1000*A207+100</f>
        <v>79117746426439.844</v>
      </c>
      <c r="J207" s="16">
        <v>1</v>
      </c>
      <c r="K207" s="16">
        <v>11</v>
      </c>
      <c r="L207" s="16">
        <v>5</v>
      </c>
      <c r="M207" s="16">
        <v>10000</v>
      </c>
      <c r="N207" s="16">
        <v>10000</v>
      </c>
      <c r="O207" s="16">
        <v>30</v>
      </c>
      <c r="P207" s="16" t="b">
        <v>1</v>
      </c>
      <c r="Q207" s="16">
        <v>0</v>
      </c>
      <c r="R207" s="16" t="b">
        <v>0</v>
      </c>
      <c r="S207" s="16">
        <v>22.250000000000799</v>
      </c>
      <c r="T207" s="16" t="s">
        <v>59</v>
      </c>
      <c r="U207" s="16">
        <f t="shared" si="65"/>
        <v>210</v>
      </c>
      <c r="V207" s="16">
        <v>70</v>
      </c>
      <c r="W207" s="10">
        <v>1.04</v>
      </c>
      <c r="X207" s="15">
        <f t="shared" si="66"/>
        <v>1.0370897688756897E+18</v>
      </c>
      <c r="Y207" s="15">
        <f t="shared" si="67"/>
        <v>5261620.6869964981</v>
      </c>
    </row>
    <row r="208" spans="1:25" s="15" customFormat="1" x14ac:dyDescent="0.3">
      <c r="A208" s="15">
        <v>206</v>
      </c>
      <c r="B208" s="16" t="s">
        <v>56</v>
      </c>
      <c r="C208" s="17" t="s">
        <v>89</v>
      </c>
      <c r="D208" s="16"/>
      <c r="E208" s="16">
        <f t="shared" si="62"/>
        <v>5131152.6986036282</v>
      </c>
      <c r="F208" s="16">
        <v>5</v>
      </c>
      <c r="G208" s="16">
        <f t="shared" ref="G208:G211" si="96">A208^6.995+A208^4+100*A208+100</f>
        <v>1.5328556447558984E+16</v>
      </c>
      <c r="H208" s="16">
        <f t="shared" si="63"/>
        <v>103219.46039168636</v>
      </c>
      <c r="I208" s="16">
        <f t="shared" ref="I208" si="97">A208^6.011+A208^4+1000*A208+100</f>
        <v>81033671067752.797</v>
      </c>
      <c r="J208" s="16">
        <v>1</v>
      </c>
      <c r="K208" s="16">
        <v>11</v>
      </c>
      <c r="L208" s="16">
        <v>5</v>
      </c>
      <c r="M208" s="16">
        <v>10000</v>
      </c>
      <c r="N208" s="16">
        <v>10000</v>
      </c>
      <c r="O208" s="16">
        <v>30</v>
      </c>
      <c r="P208" s="16" t="b">
        <v>1</v>
      </c>
      <c r="Q208" s="16">
        <v>0</v>
      </c>
      <c r="R208" s="16" t="b">
        <v>0</v>
      </c>
      <c r="S208" s="16">
        <v>22.571428571429401</v>
      </c>
      <c r="T208" s="16" t="s">
        <v>59</v>
      </c>
      <c r="U208" s="16">
        <f t="shared" si="65"/>
        <v>211</v>
      </c>
      <c r="V208" s="16">
        <v>71</v>
      </c>
      <c r="W208" s="10">
        <v>1.04</v>
      </c>
      <c r="X208" s="15">
        <f t="shared" si="66"/>
        <v>1.0883275077766879E+18</v>
      </c>
      <c r="Y208" s="15">
        <f t="shared" si="67"/>
        <v>5336398.8065477731</v>
      </c>
    </row>
    <row r="209" spans="1:25" s="15" customFormat="1" x14ac:dyDescent="0.3">
      <c r="A209" s="15">
        <v>207</v>
      </c>
      <c r="B209" s="16" t="s">
        <v>56</v>
      </c>
      <c r="C209" s="17" t="s">
        <v>87</v>
      </c>
      <c r="D209" s="16"/>
      <c r="E209" s="16">
        <f t="shared" si="62"/>
        <v>5203720.9786539804</v>
      </c>
      <c r="F209" s="16">
        <v>5</v>
      </c>
      <c r="G209" s="16">
        <f t="shared" si="96"/>
        <v>1.5856692956965612E+16</v>
      </c>
      <c r="H209" s="16">
        <f t="shared" si="63"/>
        <v>104240.07186395583</v>
      </c>
      <c r="I209" s="16">
        <f t="shared" ref="I209" si="98">A209^6.013+A209^4+1000*A209+100</f>
        <v>84321659440482.016</v>
      </c>
      <c r="J209" s="16">
        <v>1</v>
      </c>
      <c r="K209" s="16">
        <v>11</v>
      </c>
      <c r="L209" s="16">
        <v>5</v>
      </c>
      <c r="M209" s="16">
        <v>10000</v>
      </c>
      <c r="N209" s="16">
        <v>10000</v>
      </c>
      <c r="O209" s="16">
        <v>30</v>
      </c>
      <c r="P209" s="16" t="b">
        <v>1</v>
      </c>
      <c r="Q209" s="16">
        <v>0</v>
      </c>
      <c r="R209" s="16" t="b">
        <v>0</v>
      </c>
      <c r="S209" s="16">
        <v>22.892857142857999</v>
      </c>
      <c r="T209" s="16" t="s">
        <v>59</v>
      </c>
      <c r="U209" s="16">
        <f t="shared" si="65"/>
        <v>212</v>
      </c>
      <c r="V209" s="16">
        <v>72</v>
      </c>
      <c r="W209" s="10">
        <v>1.04</v>
      </c>
      <c r="X209" s="15">
        <f t="shared" si="66"/>
        <v>1.1416818929015241E+18</v>
      </c>
      <c r="Y209" s="15">
        <f t="shared" si="67"/>
        <v>5411869.81780014</v>
      </c>
    </row>
    <row r="210" spans="1:25" s="15" customFormat="1" x14ac:dyDescent="0.3">
      <c r="A210" s="15">
        <v>208</v>
      </c>
      <c r="B210" s="16" t="s">
        <v>56</v>
      </c>
      <c r="C210" s="17" t="s">
        <v>88</v>
      </c>
      <c r="D210" s="16"/>
      <c r="E210" s="16">
        <f t="shared" si="62"/>
        <v>5276958.4107866157</v>
      </c>
      <c r="F210" s="16">
        <v>5</v>
      </c>
      <c r="G210" s="16">
        <f t="shared" si="96"/>
        <v>1.6400348534884516E+16</v>
      </c>
      <c r="H210" s="16">
        <f t="shared" si="63"/>
        <v>105266.07649240621</v>
      </c>
      <c r="I210" s="16">
        <f t="shared" ref="I210" si="99">A210^6.012+A210^4+1000*A210+100</f>
        <v>86338835380419.313</v>
      </c>
      <c r="J210" s="16">
        <v>1</v>
      </c>
      <c r="K210" s="16">
        <v>11</v>
      </c>
      <c r="L210" s="16">
        <v>5</v>
      </c>
      <c r="M210" s="16">
        <v>10000</v>
      </c>
      <c r="N210" s="16">
        <v>10000</v>
      </c>
      <c r="O210" s="16">
        <v>30</v>
      </c>
      <c r="P210" s="16" t="b">
        <v>1</v>
      </c>
      <c r="Q210" s="16">
        <v>0</v>
      </c>
      <c r="R210" s="16" t="b">
        <v>0</v>
      </c>
      <c r="S210" s="16">
        <v>23.2142857142866</v>
      </c>
      <c r="T210" s="16" t="s">
        <v>59</v>
      </c>
      <c r="U210" s="16">
        <f t="shared" si="65"/>
        <v>213</v>
      </c>
      <c r="V210" s="16">
        <v>73</v>
      </c>
      <c r="W210" s="10">
        <v>1.04</v>
      </c>
      <c r="X210" s="15">
        <f t="shared" si="66"/>
        <v>1.1972254430465697E+18</v>
      </c>
      <c r="Y210" s="15">
        <f t="shared" si="67"/>
        <v>5488036.7472180808</v>
      </c>
    </row>
    <row r="211" spans="1:25" s="15" customFormat="1" x14ac:dyDescent="0.3">
      <c r="A211" s="15">
        <v>209</v>
      </c>
      <c r="B211" s="16" t="s">
        <v>56</v>
      </c>
      <c r="C211" s="17" t="s">
        <v>89</v>
      </c>
      <c r="D211" s="16"/>
      <c r="E211" s="16">
        <f t="shared" si="62"/>
        <v>5350867.9036580445</v>
      </c>
      <c r="F211" s="16">
        <v>5</v>
      </c>
      <c r="G211" s="16">
        <f t="shared" si="96"/>
        <v>1.6959901288390476E+16</v>
      </c>
      <c r="H211" s="16">
        <f t="shared" si="63"/>
        <v>106297.4780991044</v>
      </c>
      <c r="I211" s="16">
        <f t="shared" ref="I211" si="100">A211^6.011+A211^4+1000*A211+100</f>
        <v>88391133199765.578</v>
      </c>
      <c r="J211" s="16">
        <v>1</v>
      </c>
      <c r="K211" s="16">
        <v>11</v>
      </c>
      <c r="L211" s="16">
        <v>5</v>
      </c>
      <c r="M211" s="16">
        <v>10000</v>
      </c>
      <c r="N211" s="16">
        <v>10000</v>
      </c>
      <c r="O211" s="16">
        <v>30</v>
      </c>
      <c r="P211" s="16" t="b">
        <v>1</v>
      </c>
      <c r="Q211" s="16">
        <v>0</v>
      </c>
      <c r="R211" s="16" t="b">
        <v>0</v>
      </c>
      <c r="S211" s="16">
        <v>23.535714285715201</v>
      </c>
      <c r="T211" s="16" t="s">
        <v>59</v>
      </c>
      <c r="U211" s="16">
        <f t="shared" si="65"/>
        <v>214</v>
      </c>
      <c r="V211" s="16">
        <v>74</v>
      </c>
      <c r="W211" s="10">
        <v>1.04</v>
      </c>
      <c r="X211" s="15">
        <f t="shared" si="66"/>
        <v>1.2550326953408952E+18</v>
      </c>
      <c r="Y211" s="15">
        <f t="shared" si="67"/>
        <v>5564902.6198043665</v>
      </c>
    </row>
    <row r="212" spans="1:25" x14ac:dyDescent="0.3">
      <c r="A212" s="21">
        <v>210</v>
      </c>
      <c r="B212" s="16" t="s">
        <v>56</v>
      </c>
      <c r="C212" s="17" t="s">
        <v>91</v>
      </c>
      <c r="E212" s="12">
        <f t="shared" si="62"/>
        <v>5425452.3645266946</v>
      </c>
      <c r="F212" s="16">
        <v>5</v>
      </c>
      <c r="G212" s="18">
        <f>A212^7.02+A212^4+100*A212+100</f>
        <v>2.0043773717699348E+16</v>
      </c>
      <c r="H212" s="16">
        <f>A212^2.145+50+50*A212</f>
        <v>106304.76333111507</v>
      </c>
      <c r="I212" s="16">
        <f>A212^6.018+A212^4+1000*A212+100</f>
        <v>94433190055203.766</v>
      </c>
      <c r="J212" s="16">
        <v>1</v>
      </c>
      <c r="K212" s="16">
        <v>11</v>
      </c>
      <c r="L212" s="16">
        <v>5</v>
      </c>
      <c r="M212" s="16">
        <v>10000</v>
      </c>
      <c r="N212" s="16">
        <v>10000</v>
      </c>
      <c r="O212" s="16">
        <v>30</v>
      </c>
      <c r="P212" s="16" t="b">
        <v>1</v>
      </c>
      <c r="Q212" s="16">
        <v>0</v>
      </c>
      <c r="R212" s="16" t="b">
        <v>0</v>
      </c>
      <c r="S212" s="16">
        <v>23.857142857143799</v>
      </c>
      <c r="T212" s="16" t="s">
        <v>59</v>
      </c>
      <c r="U212" s="16">
        <v>216</v>
      </c>
      <c r="V212" s="16">
        <v>75</v>
      </c>
      <c r="W212" s="10">
        <v>1.04</v>
      </c>
    </row>
    <row r="213" spans="1:25" x14ac:dyDescent="0.3">
      <c r="A213" s="20">
        <v>211</v>
      </c>
      <c r="B213" s="16" t="s">
        <v>56</v>
      </c>
      <c r="C213" s="17" t="s">
        <v>91</v>
      </c>
      <c r="E213" s="12">
        <f t="shared" si="62"/>
        <v>5500714.6992603028</v>
      </c>
      <c r="F213" s="16">
        <v>5</v>
      </c>
      <c r="G213" s="18">
        <f t="shared" ref="G213:G226" si="101">A213^7.02+A213^4+100*A213+100</f>
        <v>2.072348913453392E+16</v>
      </c>
      <c r="H213" s="16">
        <f t="shared" ref="H213:H225" si="102">A213^2.145+50+50*A213</f>
        <v>107335.49685096147</v>
      </c>
      <c r="I213" s="16">
        <f t="shared" ref="I213:I276" si="103">A213^6.018+A213^4+1000*A213+100</f>
        <v>97171895798660.766</v>
      </c>
      <c r="J213" s="16">
        <v>1</v>
      </c>
      <c r="K213" s="16">
        <v>11</v>
      </c>
      <c r="L213" s="16">
        <v>5</v>
      </c>
      <c r="M213" s="16">
        <v>10000</v>
      </c>
      <c r="N213" s="16">
        <v>10000</v>
      </c>
      <c r="O213" s="16">
        <v>30</v>
      </c>
      <c r="P213" s="16" t="b">
        <v>1</v>
      </c>
      <c r="Q213" s="16">
        <v>0</v>
      </c>
      <c r="R213" s="16" t="b">
        <v>0</v>
      </c>
      <c r="S213" s="16">
        <v>24.1785714285724</v>
      </c>
      <c r="T213" s="16" t="s">
        <v>59</v>
      </c>
      <c r="U213" s="16">
        <v>218</v>
      </c>
      <c r="V213" s="16">
        <v>76</v>
      </c>
      <c r="W213" s="10">
        <v>1.04</v>
      </c>
    </row>
    <row r="214" spans="1:25" x14ac:dyDescent="0.3">
      <c r="A214" s="5">
        <v>212</v>
      </c>
      <c r="B214" s="16" t="s">
        <v>56</v>
      </c>
      <c r="C214" s="17" t="s">
        <v>90</v>
      </c>
      <c r="E214" s="16">
        <f t="shared" si="62"/>
        <v>5576657.8123431541</v>
      </c>
      <c r="F214" s="16">
        <v>5</v>
      </c>
      <c r="G214" s="18">
        <f t="shared" si="101"/>
        <v>2.1422876525526812E+16</v>
      </c>
      <c r="H214" s="16">
        <f t="shared" si="102"/>
        <v>108371.56683547657</v>
      </c>
      <c r="I214" s="16">
        <f t="shared" si="103"/>
        <v>99976513334736.828</v>
      </c>
      <c r="J214" s="16">
        <v>1</v>
      </c>
      <c r="K214" s="16">
        <v>11</v>
      </c>
      <c r="L214" s="16">
        <v>5</v>
      </c>
      <c r="M214" s="16">
        <v>10000</v>
      </c>
      <c r="N214" s="16">
        <v>10000</v>
      </c>
      <c r="O214" s="16">
        <v>30</v>
      </c>
      <c r="P214" s="16" t="b">
        <v>1</v>
      </c>
      <c r="Q214" s="16">
        <v>0</v>
      </c>
      <c r="R214" s="16" t="b">
        <v>0</v>
      </c>
      <c r="S214" s="16">
        <v>24.500000000000998</v>
      </c>
      <c r="T214" s="16" t="s">
        <v>59</v>
      </c>
      <c r="U214" s="16">
        <v>220</v>
      </c>
      <c r="V214" s="16">
        <v>77</v>
      </c>
      <c r="W214" s="10">
        <v>1.04</v>
      </c>
    </row>
    <row r="215" spans="1:25" x14ac:dyDescent="0.3">
      <c r="A215" s="20">
        <v>213</v>
      </c>
      <c r="B215" s="16" t="s">
        <v>56</v>
      </c>
      <c r="C215" s="17" t="s">
        <v>90</v>
      </c>
      <c r="E215" s="16">
        <f t="shared" si="62"/>
        <v>5653284.6068833573</v>
      </c>
      <c r="F215" s="16">
        <v>5</v>
      </c>
      <c r="G215" s="18">
        <f t="shared" si="101"/>
        <v>2.214240838843668E+16</v>
      </c>
      <c r="H215" s="16">
        <f t="shared" si="102"/>
        <v>109412.97694450269</v>
      </c>
      <c r="I215" s="16">
        <f t="shared" si="103"/>
        <v>102848306784326.16</v>
      </c>
      <c r="J215" s="16">
        <v>1</v>
      </c>
      <c r="K215" s="16">
        <v>11</v>
      </c>
      <c r="L215" s="16">
        <v>5</v>
      </c>
      <c r="M215" s="16">
        <v>10000</v>
      </c>
      <c r="N215" s="16">
        <v>10000</v>
      </c>
      <c r="O215" s="16">
        <v>30</v>
      </c>
      <c r="P215" s="16" t="b">
        <v>1</v>
      </c>
      <c r="Q215" s="16">
        <v>0</v>
      </c>
      <c r="R215" s="16" t="b">
        <v>0</v>
      </c>
      <c r="S215" s="16">
        <v>24.8214285714296</v>
      </c>
      <c r="T215" s="16" t="s">
        <v>59</v>
      </c>
      <c r="U215" s="16">
        <v>222</v>
      </c>
      <c r="V215" s="16">
        <v>78</v>
      </c>
      <c r="W215" s="10">
        <v>1.04</v>
      </c>
    </row>
    <row r="216" spans="1:25" x14ac:dyDescent="0.3">
      <c r="A216" s="5">
        <v>214</v>
      </c>
      <c r="B216" s="16" t="s">
        <v>56</v>
      </c>
      <c r="C216" s="17" t="s">
        <v>90</v>
      </c>
      <c r="E216" s="16">
        <f t="shared" si="62"/>
        <v>5730597.9846198717</v>
      </c>
      <c r="F216" s="16">
        <v>5</v>
      </c>
      <c r="G216" s="18">
        <f t="shared" si="101"/>
        <v>2.2882566265999832E+16</v>
      </c>
      <c r="H216" s="16">
        <f t="shared" si="102"/>
        <v>110459.73082315081</v>
      </c>
      <c r="I216" s="16">
        <f t="shared" si="103"/>
        <v>105788558392638.86</v>
      </c>
      <c r="J216" s="16">
        <v>1</v>
      </c>
      <c r="K216" s="16">
        <v>11</v>
      </c>
      <c r="L216" s="16">
        <v>5</v>
      </c>
      <c r="M216" s="16">
        <v>10000</v>
      </c>
      <c r="N216" s="16">
        <v>10000</v>
      </c>
      <c r="O216" s="16">
        <v>30</v>
      </c>
      <c r="P216" s="16" t="b">
        <v>1</v>
      </c>
      <c r="Q216" s="16">
        <v>0</v>
      </c>
      <c r="R216" s="16" t="b">
        <v>0</v>
      </c>
      <c r="S216" s="16">
        <v>25.142857142858201</v>
      </c>
      <c r="T216" s="16" t="s">
        <v>59</v>
      </c>
      <c r="U216" s="16">
        <v>224</v>
      </c>
      <c r="V216" s="16">
        <v>79</v>
      </c>
      <c r="W216" s="10">
        <v>1.04</v>
      </c>
    </row>
    <row r="217" spans="1:25" x14ac:dyDescent="0.3">
      <c r="A217" s="20">
        <v>215</v>
      </c>
      <c r="B217" s="16" t="s">
        <v>56</v>
      </c>
      <c r="C217" s="17" t="s">
        <v>90</v>
      </c>
      <c r="E217" s="16">
        <f t="shared" si="62"/>
        <v>5808600.8459297325</v>
      </c>
      <c r="F217" s="16">
        <v>5</v>
      </c>
      <c r="G217" s="18">
        <f t="shared" si="101"/>
        <v>2.3643840875391588E+16</v>
      </c>
      <c r="H217" s="16">
        <f t="shared" si="102"/>
        <v>111511.83210193006</v>
      </c>
      <c r="I217" s="16">
        <f t="shared" si="103"/>
        <v>108798568702140.31</v>
      </c>
      <c r="J217" s="16">
        <v>1</v>
      </c>
      <c r="K217" s="16">
        <v>11</v>
      </c>
      <c r="L217" s="16">
        <v>5</v>
      </c>
      <c r="M217" s="16">
        <v>10000</v>
      </c>
      <c r="N217" s="16">
        <v>10000</v>
      </c>
      <c r="O217" s="16">
        <v>30</v>
      </c>
      <c r="P217" s="16" t="b">
        <v>1</v>
      </c>
      <c r="Q217" s="16">
        <v>0</v>
      </c>
      <c r="R217" s="16" t="b">
        <v>0</v>
      </c>
      <c r="S217" s="16">
        <v>25.464285714286799</v>
      </c>
      <c r="T217" s="16" t="s">
        <v>59</v>
      </c>
      <c r="U217" s="16">
        <v>226</v>
      </c>
      <c r="V217" s="16">
        <v>80</v>
      </c>
      <c r="W217" s="10">
        <v>1.04</v>
      </c>
    </row>
    <row r="218" spans="1:25" x14ac:dyDescent="0.3">
      <c r="A218" s="5">
        <v>216</v>
      </c>
      <c r="B218" s="16" t="s">
        <v>56</v>
      </c>
      <c r="C218" s="17" t="s">
        <v>90</v>
      </c>
      <c r="E218" s="16">
        <f t="shared" si="62"/>
        <v>5887296.0898349043</v>
      </c>
      <c r="F218" s="16">
        <v>5</v>
      </c>
      <c r="G218" s="18">
        <f t="shared" si="101"/>
        <v>2.4426732238920888E+16</v>
      </c>
      <c r="H218" s="16">
        <f t="shared" si="102"/>
        <v>112569.284396873</v>
      </c>
      <c r="I218" s="16">
        <f t="shared" si="103"/>
        <v>111879656726313.03</v>
      </c>
      <c r="J218" s="16">
        <v>1</v>
      </c>
      <c r="K218" s="16">
        <v>11</v>
      </c>
      <c r="L218" s="16">
        <v>5</v>
      </c>
      <c r="M218" s="16">
        <v>10000</v>
      </c>
      <c r="N218" s="16">
        <v>10000</v>
      </c>
      <c r="O218" s="16">
        <v>30</v>
      </c>
      <c r="P218" s="16" t="b">
        <v>1</v>
      </c>
      <c r="Q218" s="16">
        <v>0</v>
      </c>
      <c r="R218" s="16" t="b">
        <v>0</v>
      </c>
      <c r="S218" s="16">
        <v>25.7857142857154</v>
      </c>
      <c r="T218" s="16" t="s">
        <v>59</v>
      </c>
      <c r="U218" s="16">
        <v>228</v>
      </c>
      <c r="V218" s="16">
        <v>81</v>
      </c>
      <c r="W218" s="10">
        <v>1.04</v>
      </c>
    </row>
    <row r="219" spans="1:25" x14ac:dyDescent="0.3">
      <c r="A219" s="20">
        <v>217</v>
      </c>
      <c r="B219" s="16" t="s">
        <v>56</v>
      </c>
      <c r="C219" s="17" t="s">
        <v>90</v>
      </c>
      <c r="E219" s="16">
        <f t="shared" si="62"/>
        <v>5966686.6140092807</v>
      </c>
      <c r="F219" s="16">
        <v>5</v>
      </c>
      <c r="G219" s="18">
        <f t="shared" si="101"/>
        <v>2.5231749815964316E+16</v>
      </c>
      <c r="H219" s="16">
        <f t="shared" si="102"/>
        <v>113632.0913096599</v>
      </c>
      <c r="I219" s="16">
        <f t="shared" si="103"/>
        <v>115033160124247.84</v>
      </c>
      <c r="J219" s="16">
        <v>1</v>
      </c>
      <c r="K219" s="16">
        <v>11</v>
      </c>
      <c r="L219" s="16">
        <v>5</v>
      </c>
      <c r="M219" s="16">
        <v>10000</v>
      </c>
      <c r="N219" s="16">
        <v>10000</v>
      </c>
      <c r="O219" s="16">
        <v>30</v>
      </c>
      <c r="P219" s="16" t="b">
        <v>1</v>
      </c>
      <c r="Q219" s="16">
        <v>0</v>
      </c>
      <c r="R219" s="16" t="b">
        <v>0</v>
      </c>
      <c r="S219" s="16">
        <v>26.107142857144002</v>
      </c>
      <c r="T219" s="16" t="s">
        <v>59</v>
      </c>
      <c r="U219" s="16">
        <v>230</v>
      </c>
      <c r="V219" s="16">
        <v>82</v>
      </c>
      <c r="W219" s="10">
        <v>1.04</v>
      </c>
    </row>
    <row r="220" spans="1:25" x14ac:dyDescent="0.3">
      <c r="A220" s="5">
        <v>218</v>
      </c>
      <c r="B220" s="16" t="s">
        <v>56</v>
      </c>
      <c r="C220" s="17" t="s">
        <v>90</v>
      </c>
      <c r="E220" s="16">
        <f t="shared" si="62"/>
        <v>6046775.3147855587</v>
      </c>
      <c r="F220" s="16">
        <v>5</v>
      </c>
      <c r="G220" s="18">
        <f t="shared" si="101"/>
        <v>2.605941263614558E+16</v>
      </c>
      <c r="H220" s="16">
        <f t="shared" si="102"/>
        <v>114700.25642774311</v>
      </c>
      <c r="I220" s="16">
        <f t="shared" si="103"/>
        <v>118260435376067.86</v>
      </c>
      <c r="J220" s="16">
        <v>1</v>
      </c>
      <c r="K220" s="16">
        <v>11</v>
      </c>
      <c r="L220" s="16">
        <v>5</v>
      </c>
      <c r="M220" s="16">
        <v>10000</v>
      </c>
      <c r="N220" s="16">
        <v>10000</v>
      </c>
      <c r="O220" s="16">
        <v>30</v>
      </c>
      <c r="P220" s="16" t="b">
        <v>1</v>
      </c>
      <c r="Q220" s="16">
        <v>0</v>
      </c>
      <c r="R220" s="16" t="b">
        <v>0</v>
      </c>
      <c r="S220" s="16">
        <v>26.428571428572599</v>
      </c>
      <c r="T220" s="16" t="s">
        <v>59</v>
      </c>
      <c r="U220" s="16">
        <v>232</v>
      </c>
      <c r="V220" s="16">
        <v>83</v>
      </c>
      <c r="W220" s="10">
        <v>1.04</v>
      </c>
    </row>
    <row r="221" spans="1:25" x14ac:dyDescent="0.3">
      <c r="A221" s="20">
        <v>219</v>
      </c>
      <c r="B221" s="16" t="s">
        <v>56</v>
      </c>
      <c r="C221" s="17" t="s">
        <v>90</v>
      </c>
      <c r="E221" s="16">
        <f t="shared" si="62"/>
        <v>6127565.0871620011</v>
      </c>
      <c r="F221" s="16">
        <v>5</v>
      </c>
      <c r="G221" s="18">
        <f t="shared" si="101"/>
        <v>2.6910249433767724E+16</v>
      </c>
      <c r="H221" s="16">
        <f t="shared" si="102"/>
        <v>115773.78332446792</v>
      </c>
      <c r="I221" s="16">
        <f t="shared" si="103"/>
        <v>121562857959178.03</v>
      </c>
      <c r="J221" s="16">
        <v>1</v>
      </c>
      <c r="K221" s="16">
        <v>11</v>
      </c>
      <c r="L221" s="16">
        <v>5</v>
      </c>
      <c r="M221" s="16">
        <v>10000</v>
      </c>
      <c r="N221" s="16">
        <v>10000</v>
      </c>
      <c r="O221" s="16">
        <v>30</v>
      </c>
      <c r="P221" s="16" t="b">
        <v>1</v>
      </c>
      <c r="Q221" s="16">
        <v>0</v>
      </c>
      <c r="R221" s="16" t="b">
        <v>0</v>
      </c>
      <c r="S221" s="16">
        <v>26.750000000001201</v>
      </c>
      <c r="T221" s="16" t="s">
        <v>59</v>
      </c>
      <c r="U221" s="16">
        <v>234</v>
      </c>
      <c r="V221" s="16">
        <v>84</v>
      </c>
      <c r="W221" s="10">
        <v>1.04</v>
      </c>
    </row>
    <row r="222" spans="1:25" x14ac:dyDescent="0.3">
      <c r="A222" s="5">
        <v>220</v>
      </c>
      <c r="B222" s="16" t="s">
        <v>56</v>
      </c>
      <c r="C222" s="17" t="s">
        <v>90</v>
      </c>
      <c r="E222" s="16">
        <f t="shared" si="62"/>
        <v>6209058.8248092029</v>
      </c>
      <c r="F222" s="16">
        <v>5</v>
      </c>
      <c r="G222" s="18">
        <f t="shared" si="101"/>
        <v>2.7784798783499616E+16</v>
      </c>
      <c r="H222" s="16">
        <f t="shared" si="102"/>
        <v>116852.6755591913</v>
      </c>
      <c r="I222" s="16">
        <f t="shared" si="103"/>
        <v>124941822525343.16</v>
      </c>
      <c r="J222" s="16">
        <v>1</v>
      </c>
      <c r="K222" s="16">
        <v>11</v>
      </c>
      <c r="L222" s="16">
        <v>5</v>
      </c>
      <c r="M222" s="16">
        <v>10000</v>
      </c>
      <c r="N222" s="16">
        <v>10000</v>
      </c>
      <c r="O222" s="16">
        <v>30</v>
      </c>
      <c r="P222" s="16" t="b">
        <v>1</v>
      </c>
      <c r="Q222" s="16">
        <v>0</v>
      </c>
      <c r="R222" s="16" t="b">
        <v>0</v>
      </c>
      <c r="S222" s="16">
        <v>27.071428571429799</v>
      </c>
      <c r="T222" s="16" t="s">
        <v>59</v>
      </c>
      <c r="U222" s="16">
        <v>236</v>
      </c>
      <c r="V222" s="16">
        <v>85</v>
      </c>
      <c r="W222" s="10">
        <v>1.04</v>
      </c>
    </row>
    <row r="223" spans="1:25" x14ac:dyDescent="0.3">
      <c r="A223" s="20">
        <v>221</v>
      </c>
      <c r="B223" s="16" t="s">
        <v>56</v>
      </c>
      <c r="C223" s="17" t="s">
        <v>90</v>
      </c>
      <c r="E223" s="16">
        <f t="shared" si="62"/>
        <v>6291259.4200767074</v>
      </c>
      <c r="F223" s="16">
        <v>5</v>
      </c>
      <c r="G223" s="18">
        <f t="shared" si="101"/>
        <v>2.8683609237327612E+16</v>
      </c>
      <c r="H223" s="16">
        <f t="shared" si="102"/>
        <v>117936.93667740162</v>
      </c>
      <c r="I223" s="16">
        <f t="shared" si="103"/>
        <v>128398743078596.42</v>
      </c>
      <c r="J223" s="16">
        <v>1</v>
      </c>
      <c r="K223" s="16">
        <v>11</v>
      </c>
      <c r="L223" s="16">
        <v>5</v>
      </c>
      <c r="M223" s="16">
        <v>10000</v>
      </c>
      <c r="N223" s="16">
        <v>10000</v>
      </c>
      <c r="O223" s="16">
        <v>30</v>
      </c>
      <c r="P223" s="16" t="b">
        <v>1</v>
      </c>
      <c r="Q223" s="16">
        <v>0</v>
      </c>
      <c r="R223" s="16" t="b">
        <v>0</v>
      </c>
      <c r="S223" s="16">
        <v>27.3928571428584</v>
      </c>
      <c r="T223" s="16" t="s">
        <v>59</v>
      </c>
      <c r="U223" s="16">
        <v>238</v>
      </c>
      <c r="V223" s="16">
        <v>86</v>
      </c>
      <c r="W223" s="10">
        <v>1.04</v>
      </c>
    </row>
    <row r="224" spans="1:25" x14ac:dyDescent="0.3">
      <c r="A224" s="5">
        <v>222</v>
      </c>
      <c r="B224" s="16" t="s">
        <v>56</v>
      </c>
      <c r="C224" s="17" t="s">
        <v>90</v>
      </c>
      <c r="E224" s="16">
        <f t="shared" si="62"/>
        <v>6374169.7639996912</v>
      </c>
      <c r="F224" s="16">
        <v>5</v>
      </c>
      <c r="G224" s="18">
        <f t="shared" si="101"/>
        <v>2.9607239462777796E+16</v>
      </c>
      <c r="H224" s="16">
        <f t="shared" si="102"/>
        <v>119026.57021083505</v>
      </c>
      <c r="I224" s="16">
        <f t="shared" si="103"/>
        <v>131935053153975.55</v>
      </c>
      <c r="J224" s="16">
        <v>1</v>
      </c>
      <c r="K224" s="16">
        <v>11</v>
      </c>
      <c r="L224" s="16">
        <v>5</v>
      </c>
      <c r="M224" s="16">
        <v>10000</v>
      </c>
      <c r="N224" s="16">
        <v>10000</v>
      </c>
      <c r="O224" s="16">
        <v>30</v>
      </c>
      <c r="P224" s="16" t="b">
        <v>1</v>
      </c>
      <c r="Q224" s="16">
        <v>0</v>
      </c>
      <c r="R224" s="16" t="b">
        <v>0</v>
      </c>
      <c r="S224" s="16">
        <v>27.714285714287001</v>
      </c>
      <c r="T224" s="16" t="s">
        <v>59</v>
      </c>
      <c r="U224" s="16">
        <v>240</v>
      </c>
      <c r="V224" s="16">
        <v>87</v>
      </c>
      <c r="W224" s="10">
        <v>1.04</v>
      </c>
    </row>
    <row r="225" spans="1:23" x14ac:dyDescent="0.3">
      <c r="A225" s="20">
        <v>223</v>
      </c>
      <c r="B225" s="16" t="s">
        <v>56</v>
      </c>
      <c r="C225" s="17" t="s">
        <v>90</v>
      </c>
      <c r="E225" s="12">
        <f t="shared" si="62"/>
        <v>6457792.7463054061</v>
      </c>
      <c r="F225" s="16">
        <v>5</v>
      </c>
      <c r="G225" s="18">
        <f t="shared" si="101"/>
        <v>3.055625838240786E+16</v>
      </c>
      <c r="H225" s="16">
        <f t="shared" si="102"/>
        <v>120121.57967758979</v>
      </c>
      <c r="I225" s="16">
        <f t="shared" si="103"/>
        <v>135552205997089.42</v>
      </c>
      <c r="J225" s="16">
        <v>1</v>
      </c>
      <c r="K225" s="16">
        <v>11</v>
      </c>
      <c r="L225" s="16">
        <v>5</v>
      </c>
      <c r="M225" s="16">
        <v>10000</v>
      </c>
      <c r="N225" s="16">
        <v>10000</v>
      </c>
      <c r="O225" s="16">
        <v>30</v>
      </c>
      <c r="P225" s="16" t="b">
        <v>1</v>
      </c>
      <c r="Q225" s="16">
        <v>0</v>
      </c>
      <c r="R225" s="16" t="b">
        <v>0</v>
      </c>
      <c r="S225" s="16">
        <v>28.035714285715599</v>
      </c>
      <c r="T225" s="16" t="s">
        <v>59</v>
      </c>
      <c r="U225" s="16">
        <v>242</v>
      </c>
      <c r="V225" s="16">
        <v>88</v>
      </c>
      <c r="W225" s="10">
        <v>1.04</v>
      </c>
    </row>
    <row r="226" spans="1:23" x14ac:dyDescent="0.3">
      <c r="A226" s="5">
        <v>224</v>
      </c>
      <c r="B226" s="16" t="s">
        <v>56</v>
      </c>
      <c r="C226" s="17" t="s">
        <v>90</v>
      </c>
      <c r="E226" s="12">
        <f t="shared" si="62"/>
        <v>6542131.2554197293</v>
      </c>
      <c r="F226" s="16">
        <v>5</v>
      </c>
      <c r="G226" s="18">
        <f t="shared" si="101"/>
        <v>3.1531245314586332E+16</v>
      </c>
      <c r="H226" s="16">
        <f>A226^2.1432+50+50*A226</f>
        <v>120155.93623704654</v>
      </c>
      <c r="I226" s="16">
        <f t="shared" si="103"/>
        <v>139251674744508.56</v>
      </c>
      <c r="J226" s="16">
        <v>1</v>
      </c>
      <c r="K226" s="16">
        <v>11</v>
      </c>
      <c r="L226" s="16">
        <v>5</v>
      </c>
      <c r="M226" s="16">
        <v>10000</v>
      </c>
      <c r="N226" s="16">
        <v>10000</v>
      </c>
      <c r="O226" s="16">
        <v>30</v>
      </c>
      <c r="P226" s="16" t="b">
        <v>1</v>
      </c>
      <c r="Q226" s="16">
        <v>0</v>
      </c>
      <c r="R226" s="16" t="b">
        <v>0</v>
      </c>
      <c r="S226" s="16">
        <v>28.357142857144201</v>
      </c>
      <c r="T226" s="16" t="s">
        <v>59</v>
      </c>
      <c r="U226" s="16">
        <v>244</v>
      </c>
      <c r="V226" s="16">
        <v>89</v>
      </c>
      <c r="W226" s="10">
        <v>1.04</v>
      </c>
    </row>
    <row r="227" spans="1:23" x14ac:dyDescent="0.3">
      <c r="A227" s="19">
        <v>225</v>
      </c>
      <c r="B227" s="16" t="s">
        <v>56</v>
      </c>
      <c r="C227" s="17" t="s">
        <v>90</v>
      </c>
      <c r="E227" s="16">
        <f t="shared" si="62"/>
        <v>6627188.1784735788</v>
      </c>
      <c r="F227" s="16">
        <v>5</v>
      </c>
      <c r="G227" s="18">
        <f>A227^7.03+A227^4+100*A227+100</f>
        <v>3.4343387867967068E+16</v>
      </c>
      <c r="H227" s="16">
        <f t="shared" ref="H227:H241" si="104">A227^2.1432+50+50*A227</f>
        <v>121250.59219467046</v>
      </c>
      <c r="I227" s="16">
        <f t="shared" si="103"/>
        <v>143034952604997.34</v>
      </c>
      <c r="J227" s="16">
        <v>1</v>
      </c>
      <c r="K227" s="16">
        <v>11</v>
      </c>
      <c r="L227" s="16">
        <v>5</v>
      </c>
      <c r="M227" s="16">
        <v>10000</v>
      </c>
      <c r="N227" s="16">
        <v>10000</v>
      </c>
      <c r="O227" s="16">
        <v>30</v>
      </c>
      <c r="P227" s="16" t="b">
        <v>1</v>
      </c>
      <c r="Q227" s="16">
        <v>0</v>
      </c>
      <c r="R227" s="16" t="b">
        <v>0</v>
      </c>
      <c r="S227" s="16">
        <v>28.678571428572798</v>
      </c>
      <c r="T227" s="16" t="s">
        <v>59</v>
      </c>
      <c r="U227" s="16">
        <v>246</v>
      </c>
      <c r="V227" s="16">
        <v>90</v>
      </c>
      <c r="W227" s="10">
        <v>1.04</v>
      </c>
    </row>
    <row r="228" spans="1:23" x14ac:dyDescent="0.3">
      <c r="A228" s="15">
        <v>226</v>
      </c>
      <c r="B228" s="16" t="s">
        <v>56</v>
      </c>
      <c r="C228" s="17" t="s">
        <v>90</v>
      </c>
      <c r="E228" s="16">
        <f t="shared" si="62"/>
        <v>6712966.4013092369</v>
      </c>
      <c r="F228" s="16">
        <v>5</v>
      </c>
      <c r="G228" s="18">
        <f t="shared" ref="G228:G241" si="105">A228^7.03+A228^4+100*A228+100</f>
        <v>3.5430914273244608E+16</v>
      </c>
      <c r="H228" s="16">
        <f t="shared" si="104"/>
        <v>122350.56944765494</v>
      </c>
      <c r="I228" s="16">
        <f t="shared" si="103"/>
        <v>146903553041557.69</v>
      </c>
      <c r="J228" s="16">
        <v>1</v>
      </c>
      <c r="K228" s="16">
        <v>11</v>
      </c>
      <c r="L228" s="16">
        <v>5</v>
      </c>
      <c r="M228" s="16">
        <v>10000</v>
      </c>
      <c r="N228" s="16">
        <v>10000</v>
      </c>
      <c r="O228" s="16">
        <v>30</v>
      </c>
      <c r="P228" s="16" t="b">
        <v>1</v>
      </c>
      <c r="Q228" s="16">
        <v>0</v>
      </c>
      <c r="R228" s="16" t="b">
        <v>0</v>
      </c>
      <c r="S228" s="16">
        <v>29.0000000000014</v>
      </c>
      <c r="T228" s="16" t="s">
        <v>59</v>
      </c>
      <c r="U228" s="16">
        <v>248</v>
      </c>
      <c r="V228" s="16">
        <v>91</v>
      </c>
      <c r="W228" s="10">
        <v>1.04</v>
      </c>
    </row>
    <row r="229" spans="1:23" x14ac:dyDescent="0.3">
      <c r="A229" s="19">
        <v>227</v>
      </c>
      <c r="B229" s="16" t="s">
        <v>56</v>
      </c>
      <c r="C229" s="17" t="s">
        <v>90</v>
      </c>
      <c r="E229" s="16">
        <f t="shared" si="62"/>
        <v>6799468.808486647</v>
      </c>
      <c r="F229" s="16">
        <v>5</v>
      </c>
      <c r="G229" s="18">
        <f t="shared" si="105"/>
        <v>3.6547847796128464E+16</v>
      </c>
      <c r="H229" s="16">
        <f t="shared" si="104"/>
        <v>123455.87137628734</v>
      </c>
      <c r="I229" s="16">
        <f t="shared" si="103"/>
        <v>150859009954316.31</v>
      </c>
      <c r="J229" s="16">
        <v>1</v>
      </c>
      <c r="K229" s="16">
        <v>11</v>
      </c>
      <c r="L229" s="16">
        <v>5</v>
      </c>
      <c r="M229" s="16">
        <v>10000</v>
      </c>
      <c r="N229" s="16">
        <v>10000</v>
      </c>
      <c r="O229" s="16">
        <v>30</v>
      </c>
      <c r="P229" s="16" t="b">
        <v>1</v>
      </c>
      <c r="Q229" s="16">
        <v>0</v>
      </c>
      <c r="R229" s="16" t="b">
        <v>0</v>
      </c>
      <c r="S229" s="16">
        <v>29.321428571430001</v>
      </c>
      <c r="T229" s="16" t="s">
        <v>59</v>
      </c>
      <c r="U229" s="16">
        <v>250</v>
      </c>
      <c r="V229" s="16">
        <v>92</v>
      </c>
      <c r="W229" s="10">
        <v>1.04</v>
      </c>
    </row>
    <row r="230" spans="1:23" x14ac:dyDescent="0.3">
      <c r="A230" s="15">
        <v>228</v>
      </c>
      <c r="B230" s="16" t="s">
        <v>56</v>
      </c>
      <c r="C230" s="17" t="s">
        <v>90</v>
      </c>
      <c r="E230" s="16">
        <f t="shared" si="62"/>
        <v>6886698.2832897073</v>
      </c>
      <c r="F230" s="16">
        <v>5</v>
      </c>
      <c r="G230" s="18">
        <f t="shared" si="105"/>
        <v>3.7694848793059904E+16</v>
      </c>
      <c r="H230" s="16">
        <f t="shared" si="104"/>
        <v>124566.50134806476</v>
      </c>
      <c r="I230" s="16">
        <f t="shared" si="103"/>
        <v>154902877864235.84</v>
      </c>
      <c r="J230" s="16">
        <v>1</v>
      </c>
      <c r="K230" s="16">
        <v>11</v>
      </c>
      <c r="L230" s="16">
        <v>5</v>
      </c>
      <c r="M230" s="16">
        <v>10000</v>
      </c>
      <c r="N230" s="16">
        <v>10000</v>
      </c>
      <c r="O230" s="16">
        <v>30</v>
      </c>
      <c r="P230" s="16" t="b">
        <v>1</v>
      </c>
      <c r="Q230" s="16">
        <v>0</v>
      </c>
      <c r="R230" s="16" t="b">
        <v>0</v>
      </c>
      <c r="S230" s="16">
        <v>29.642857142858599</v>
      </c>
      <c r="T230" s="16" t="s">
        <v>59</v>
      </c>
      <c r="U230" s="16">
        <v>252</v>
      </c>
      <c r="V230" s="16">
        <v>93</v>
      </c>
      <c r="W230" s="10">
        <v>1.04</v>
      </c>
    </row>
    <row r="231" spans="1:23" x14ac:dyDescent="0.3">
      <c r="A231" s="19">
        <v>229</v>
      </c>
      <c r="B231" s="16" t="s">
        <v>56</v>
      </c>
      <c r="C231" s="17" t="s">
        <v>90</v>
      </c>
      <c r="E231" s="16">
        <f t="shared" si="62"/>
        <v>6974657.7077323757</v>
      </c>
      <c r="F231" s="16">
        <v>5</v>
      </c>
      <c r="G231" s="18">
        <f t="shared" si="105"/>
        <v>3.8872589448517392E+16</v>
      </c>
      <c r="H231" s="16">
        <f t="shared" si="104"/>
        <v>125682.46271779694</v>
      </c>
      <c r="I231" s="16">
        <f t="shared" si="103"/>
        <v>159036732097656.66</v>
      </c>
      <c r="J231" s="16">
        <v>1</v>
      </c>
      <c r="K231" s="16">
        <v>11</v>
      </c>
      <c r="L231" s="16">
        <v>5</v>
      </c>
      <c r="M231" s="16">
        <v>10000</v>
      </c>
      <c r="N231" s="16">
        <v>10000</v>
      </c>
      <c r="O231" s="16">
        <v>30</v>
      </c>
      <c r="P231" s="16" t="b">
        <v>1</v>
      </c>
      <c r="Q231" s="16">
        <v>0</v>
      </c>
      <c r="R231" s="16" t="b">
        <v>0</v>
      </c>
      <c r="S231" s="16">
        <v>29.9642857142872</v>
      </c>
      <c r="T231" s="16" t="s">
        <v>59</v>
      </c>
      <c r="U231" s="16">
        <v>254</v>
      </c>
      <c r="V231" s="16">
        <v>94</v>
      </c>
      <c r="W231" s="10">
        <v>1.04</v>
      </c>
    </row>
    <row r="232" spans="1:23" x14ac:dyDescent="0.3">
      <c r="A232" s="15">
        <v>230</v>
      </c>
      <c r="B232" s="16" t="s">
        <v>56</v>
      </c>
      <c r="C232" s="17" t="s">
        <v>90</v>
      </c>
      <c r="E232" s="16">
        <f t="shared" si="62"/>
        <v>7063349.9625648949</v>
      </c>
      <c r="F232" s="16">
        <v>5</v>
      </c>
      <c r="G232" s="18">
        <f t="shared" si="105"/>
        <v>4.0081753933600784E+16</v>
      </c>
      <c r="H232" s="16">
        <f t="shared" si="104"/>
        <v>126803.7588277107</v>
      </c>
      <c r="I232" s="16">
        <f t="shared" si="103"/>
        <v>163262168971662.16</v>
      </c>
      <c r="J232" s="16">
        <v>1</v>
      </c>
      <c r="K232" s="16">
        <v>11</v>
      </c>
      <c r="L232" s="16">
        <v>5</v>
      </c>
      <c r="M232" s="16">
        <v>10000</v>
      </c>
      <c r="N232" s="16">
        <v>10000</v>
      </c>
      <c r="O232" s="16">
        <v>30</v>
      </c>
      <c r="P232" s="16" t="b">
        <v>1</v>
      </c>
      <c r="Q232" s="16">
        <v>0</v>
      </c>
      <c r="R232" s="16" t="b">
        <v>0</v>
      </c>
      <c r="S232" s="16">
        <v>30.285714285715802</v>
      </c>
      <c r="T232" s="16" t="s">
        <v>59</v>
      </c>
      <c r="U232" s="16">
        <v>256</v>
      </c>
      <c r="V232" s="16">
        <v>95</v>
      </c>
      <c r="W232" s="10">
        <v>1.04</v>
      </c>
    </row>
    <row r="233" spans="1:23" x14ac:dyDescent="0.3">
      <c r="A233" s="19">
        <v>231</v>
      </c>
      <c r="B233" s="16" t="s">
        <v>56</v>
      </c>
      <c r="C233" s="17" t="s">
        <v>90</v>
      </c>
      <c r="E233" s="16">
        <f t="shared" si="62"/>
        <v>7152777.9272797396</v>
      </c>
      <c r="F233" s="16">
        <v>5</v>
      </c>
      <c r="G233" s="18">
        <f t="shared" si="105"/>
        <v>4.1323038566036272E+16</v>
      </c>
      <c r="H233" s="16">
        <f t="shared" si="104"/>
        <v>127930.39300755062</v>
      </c>
      <c r="I233" s="16">
        <f t="shared" si="103"/>
        <v>167580805980284.34</v>
      </c>
      <c r="J233" s="16">
        <v>1</v>
      </c>
      <c r="K233" s="16">
        <v>11</v>
      </c>
      <c r="L233" s="16">
        <v>5</v>
      </c>
      <c r="M233" s="16">
        <v>10000</v>
      </c>
      <c r="N233" s="16">
        <v>10000</v>
      </c>
      <c r="O233" s="16">
        <v>30</v>
      </c>
      <c r="P233" s="16" t="b">
        <v>1</v>
      </c>
      <c r="Q233" s="16">
        <v>0</v>
      </c>
      <c r="R233" s="16" t="b">
        <v>0</v>
      </c>
      <c r="S233" s="16">
        <v>30.6071428571444</v>
      </c>
      <c r="T233" s="16" t="s">
        <v>59</v>
      </c>
      <c r="U233" s="16">
        <v>258</v>
      </c>
      <c r="V233" s="16">
        <v>96</v>
      </c>
      <c r="W233" s="10">
        <v>1.04</v>
      </c>
    </row>
    <row r="234" spans="1:23" x14ac:dyDescent="0.3">
      <c r="A234" s="15">
        <v>232</v>
      </c>
      <c r="B234" s="16" t="s">
        <v>56</v>
      </c>
      <c r="C234" s="17" t="s">
        <v>90</v>
      </c>
      <c r="E234" s="16">
        <f t="shared" si="62"/>
        <v>7242944.4801177559</v>
      </c>
      <c r="F234" s="16">
        <v>5</v>
      </c>
      <c r="G234" s="18">
        <f t="shared" si="105"/>
        <v>4.2597151971606272E+16</v>
      </c>
      <c r="H234" s="16">
        <f t="shared" si="104"/>
        <v>129062.36857468123</v>
      </c>
      <c r="I234" s="16">
        <f t="shared" si="103"/>
        <v>171994281981533.72</v>
      </c>
      <c r="J234" s="16">
        <v>1</v>
      </c>
      <c r="K234" s="16">
        <v>11</v>
      </c>
      <c r="L234" s="16">
        <v>5</v>
      </c>
      <c r="M234" s="16">
        <v>10000</v>
      </c>
      <c r="N234" s="16">
        <v>10000</v>
      </c>
      <c r="O234" s="16">
        <v>30</v>
      </c>
      <c r="P234" s="16" t="b">
        <v>1</v>
      </c>
      <c r="Q234" s="16">
        <v>0</v>
      </c>
      <c r="R234" s="16" t="b">
        <v>0</v>
      </c>
      <c r="S234" s="16">
        <v>30.928571428573001</v>
      </c>
      <c r="T234" s="16" t="s">
        <v>59</v>
      </c>
      <c r="U234" s="16">
        <v>260</v>
      </c>
      <c r="V234" s="16">
        <v>97</v>
      </c>
      <c r="W234" s="10">
        <v>1.04</v>
      </c>
    </row>
    <row r="235" spans="1:23" x14ac:dyDescent="0.3">
      <c r="A235" s="19">
        <v>233</v>
      </c>
      <c r="B235" s="16" t="s">
        <v>56</v>
      </c>
      <c r="C235" s="17" t="s">
        <v>90</v>
      </c>
      <c r="E235" s="16">
        <f t="shared" si="62"/>
        <v>7333852.4980740137</v>
      </c>
      <c r="F235" s="16">
        <v>5</v>
      </c>
      <c r="G235" s="18">
        <f t="shared" si="105"/>
        <v>4.3904815247006112E+16</v>
      </c>
      <c r="H235" s="16">
        <f t="shared" si="104"/>
        <v>130199.68883418398</v>
      </c>
      <c r="I235" s="16">
        <f t="shared" si="103"/>
        <v>176504257385250.91</v>
      </c>
      <c r="J235" s="16">
        <v>1</v>
      </c>
      <c r="K235" s="16">
        <v>11</v>
      </c>
      <c r="L235" s="16">
        <v>5</v>
      </c>
      <c r="M235" s="16">
        <v>10000</v>
      </c>
      <c r="N235" s="16">
        <v>10000</v>
      </c>
      <c r="O235" s="16">
        <v>30</v>
      </c>
      <c r="P235" s="16" t="b">
        <v>1</v>
      </c>
      <c r="Q235" s="16">
        <v>0</v>
      </c>
      <c r="R235" s="16" t="b">
        <v>0</v>
      </c>
      <c r="S235" s="16">
        <v>31.250000000001599</v>
      </c>
      <c r="T235" s="16" t="s">
        <v>59</v>
      </c>
      <c r="U235" s="16">
        <v>262</v>
      </c>
      <c r="V235" s="16">
        <v>98</v>
      </c>
      <c r="W235" s="10">
        <v>1.04</v>
      </c>
    </row>
    <row r="236" spans="1:23" x14ac:dyDescent="0.3">
      <c r="A236" s="15">
        <v>234</v>
      </c>
      <c r="B236" s="16" t="s">
        <v>56</v>
      </c>
      <c r="C236" s="17" t="s">
        <v>90</v>
      </c>
      <c r="E236" s="16">
        <f t="shared" si="62"/>
        <v>7425504.8569037979</v>
      </c>
      <c r="F236" s="16">
        <v>5</v>
      </c>
      <c r="G236" s="18">
        <f t="shared" si="105"/>
        <v>4.5246762124144976E+16</v>
      </c>
      <c r="H236" s="16">
        <f t="shared" si="104"/>
        <v>131342.35707895787</v>
      </c>
      <c r="I236" s="16">
        <f t="shared" si="103"/>
        <v>181112414341803.47</v>
      </c>
      <c r="J236" s="16">
        <v>1</v>
      </c>
      <c r="K236" s="16">
        <v>11</v>
      </c>
      <c r="L236" s="16">
        <v>5</v>
      </c>
      <c r="M236" s="16">
        <v>10000</v>
      </c>
      <c r="N236" s="16">
        <v>10000</v>
      </c>
      <c r="O236" s="16">
        <v>30</v>
      </c>
      <c r="P236" s="16" t="b">
        <v>1</v>
      </c>
      <c r="Q236" s="16">
        <v>0</v>
      </c>
      <c r="R236" s="16" t="b">
        <v>0</v>
      </c>
      <c r="S236" s="16">
        <v>31.5714285714302</v>
      </c>
      <c r="T236" s="16" t="s">
        <v>59</v>
      </c>
      <c r="U236" s="16">
        <v>264</v>
      </c>
      <c r="V236" s="16">
        <v>99</v>
      </c>
      <c r="W236" s="10">
        <v>1.04</v>
      </c>
    </row>
    <row r="237" spans="1:23" x14ac:dyDescent="0.3">
      <c r="A237" s="19">
        <v>235</v>
      </c>
      <c r="B237" s="16" t="s">
        <v>56</v>
      </c>
      <c r="C237" s="17" t="s">
        <v>90</v>
      </c>
      <c r="E237" s="16">
        <f t="shared" si="62"/>
        <v>7517904.4311283501</v>
      </c>
      <c r="F237" s="16">
        <v>5</v>
      </c>
      <c r="G237" s="18">
        <f t="shared" si="105"/>
        <v>4.6623739135883616E+16</v>
      </c>
      <c r="H237" s="16">
        <f t="shared" si="104"/>
        <v>132490.37658981411</v>
      </c>
      <c r="I237" s="16">
        <f t="shared" si="103"/>
        <v>185820456931599.47</v>
      </c>
      <c r="J237" s="16">
        <v>1</v>
      </c>
      <c r="K237" s="16">
        <v>11</v>
      </c>
      <c r="L237" s="16">
        <v>5</v>
      </c>
      <c r="M237" s="16">
        <v>10000</v>
      </c>
      <c r="N237" s="16">
        <v>10000</v>
      </c>
      <c r="O237" s="16">
        <v>30</v>
      </c>
      <c r="P237" s="16" t="b">
        <v>1</v>
      </c>
      <c r="Q237" s="16">
        <v>0</v>
      </c>
      <c r="R237" s="16" t="b">
        <v>0</v>
      </c>
      <c r="S237" s="16">
        <v>31.892857142858801</v>
      </c>
      <c r="T237" s="16" t="s">
        <v>59</v>
      </c>
      <c r="U237" s="16">
        <v>266</v>
      </c>
      <c r="V237" s="16">
        <v>100</v>
      </c>
      <c r="W237" s="10">
        <v>1.04</v>
      </c>
    </row>
    <row r="238" spans="1:23" x14ac:dyDescent="0.3">
      <c r="A238" s="15">
        <v>236</v>
      </c>
      <c r="B238" s="16" t="s">
        <v>56</v>
      </c>
      <c r="C238" s="17" t="s">
        <v>90</v>
      </c>
      <c r="E238" s="12">
        <f t="shared" si="62"/>
        <v>7611054.0940408353</v>
      </c>
      <c r="F238" s="16">
        <v>5</v>
      </c>
      <c r="G238" s="18">
        <f t="shared" si="105"/>
        <v>4.8036505783228704E+16</v>
      </c>
      <c r="H238" s="16">
        <f t="shared" si="104"/>
        <v>133643.75063557399</v>
      </c>
      <c r="I238" s="16">
        <f t="shared" si="103"/>
        <v>190630111355439.66</v>
      </c>
      <c r="J238" s="16">
        <v>1</v>
      </c>
      <c r="K238" s="16">
        <v>11</v>
      </c>
      <c r="L238" s="16">
        <v>5</v>
      </c>
      <c r="M238" s="16">
        <v>10000</v>
      </c>
      <c r="N238" s="16">
        <v>10000</v>
      </c>
      <c r="O238" s="16">
        <v>30</v>
      </c>
      <c r="P238" s="16" t="b">
        <v>1</v>
      </c>
      <c r="Q238" s="16">
        <v>0</v>
      </c>
      <c r="R238" s="16" t="b">
        <v>0</v>
      </c>
      <c r="S238" s="16">
        <v>32.214285714287399</v>
      </c>
      <c r="T238" s="16" t="s">
        <v>59</v>
      </c>
      <c r="U238" s="16">
        <v>268</v>
      </c>
      <c r="V238" s="16">
        <v>101</v>
      </c>
      <c r="W238" s="10">
        <v>1.04</v>
      </c>
    </row>
    <row r="239" spans="1:23" x14ac:dyDescent="0.3">
      <c r="A239" s="19">
        <v>237</v>
      </c>
      <c r="B239" s="16" t="s">
        <v>56</v>
      </c>
      <c r="C239" s="17" t="s">
        <v>90</v>
      </c>
      <c r="E239" s="12">
        <f t="shared" si="62"/>
        <v>7704956.7177119059</v>
      </c>
      <c r="F239" s="16">
        <v>5</v>
      </c>
      <c r="G239" s="18">
        <f t="shared" si="105"/>
        <v>4.9485834703979792E+16</v>
      </c>
      <c r="H239" s="16">
        <f t="shared" si="104"/>
        <v>134802.48247316171</v>
      </c>
      <c r="I239" s="16">
        <f t="shared" si="103"/>
        <v>195543126125693.69</v>
      </c>
      <c r="J239" s="16">
        <v>1</v>
      </c>
      <c r="K239" s="16">
        <v>11</v>
      </c>
      <c r="L239" s="16">
        <v>5</v>
      </c>
      <c r="M239" s="16">
        <v>10000</v>
      </c>
      <c r="N239" s="16">
        <v>10000</v>
      </c>
      <c r="O239" s="16">
        <v>30</v>
      </c>
      <c r="P239" s="16" t="b">
        <v>1</v>
      </c>
      <c r="Q239" s="16">
        <v>0</v>
      </c>
      <c r="R239" s="16" t="b">
        <v>0</v>
      </c>
      <c r="S239" s="16">
        <v>32.535714285715997</v>
      </c>
      <c r="T239" s="16" t="s">
        <v>59</v>
      </c>
      <c r="U239" s="16">
        <v>270</v>
      </c>
      <c r="V239" s="16">
        <v>102</v>
      </c>
      <c r="W239" s="10">
        <v>1.04</v>
      </c>
    </row>
    <row r="240" spans="1:23" x14ac:dyDescent="0.3">
      <c r="A240" s="15">
        <v>238</v>
      </c>
      <c r="B240" s="16" t="s">
        <v>56</v>
      </c>
      <c r="C240" s="17" t="s">
        <v>90</v>
      </c>
      <c r="E240" s="16">
        <f t="shared" si="62"/>
        <v>7799615.1729955366</v>
      </c>
      <c r="F240" s="16">
        <v>5</v>
      </c>
      <c r="G240" s="18">
        <f t="shared" si="105"/>
        <v>5.0972511842839456E+16</v>
      </c>
      <c r="H240" s="16">
        <f t="shared" si="104"/>
        <v>135966.57534769853</v>
      </c>
      <c r="I240" s="16">
        <f t="shared" si="103"/>
        <v>200561272258305.31</v>
      </c>
      <c r="J240" s="16">
        <v>1</v>
      </c>
      <c r="K240" s="16">
        <v>11</v>
      </c>
      <c r="L240" s="16">
        <v>5</v>
      </c>
      <c r="M240" s="16">
        <v>10000</v>
      </c>
      <c r="N240" s="16">
        <v>10000</v>
      </c>
      <c r="O240" s="16">
        <v>30</v>
      </c>
      <c r="P240" s="16" t="b">
        <v>1</v>
      </c>
      <c r="Q240" s="16">
        <v>0</v>
      </c>
      <c r="R240" s="16" t="b">
        <v>0</v>
      </c>
      <c r="S240" s="16">
        <v>32.857142857144602</v>
      </c>
      <c r="T240" s="16" t="s">
        <v>59</v>
      </c>
      <c r="U240" s="16">
        <v>272</v>
      </c>
      <c r="V240" s="16">
        <v>103</v>
      </c>
      <c r="W240" s="10">
        <v>1.04</v>
      </c>
    </row>
    <row r="241" spans="1:23" x14ac:dyDescent="0.3">
      <c r="A241" s="19">
        <v>239</v>
      </c>
      <c r="B241" s="16" t="s">
        <v>56</v>
      </c>
      <c r="C241" s="17" t="s">
        <v>90</v>
      </c>
      <c r="E241" s="16">
        <f t="shared" si="62"/>
        <v>7895032.3295346107</v>
      </c>
      <c r="F241" s="16">
        <v>5</v>
      </c>
      <c r="G241" s="18">
        <f t="shared" si="105"/>
        <v>5.2497336622997072E+16</v>
      </c>
      <c r="H241" s="16">
        <f t="shared" si="104"/>
        <v>137136.03249259552</v>
      </c>
      <c r="I241" s="16">
        <f t="shared" si="103"/>
        <v>205686343465639.28</v>
      </c>
      <c r="J241" s="16">
        <v>1</v>
      </c>
      <c r="K241" s="16">
        <v>11</v>
      </c>
      <c r="L241" s="16">
        <v>5</v>
      </c>
      <c r="M241" s="16">
        <v>10000</v>
      </c>
      <c r="N241" s="16">
        <v>10000</v>
      </c>
      <c r="O241" s="16">
        <v>30</v>
      </c>
      <c r="P241" s="16" t="b">
        <v>1</v>
      </c>
      <c r="Q241" s="16">
        <v>0</v>
      </c>
      <c r="R241" s="16" t="b">
        <v>0</v>
      </c>
      <c r="S241" s="16">
        <v>33.1785714285732</v>
      </c>
      <c r="T241" s="16" t="s">
        <v>59</v>
      </c>
      <c r="U241" s="16">
        <v>274</v>
      </c>
      <c r="V241" s="16">
        <v>104</v>
      </c>
      <c r="W241" s="10">
        <v>1.04</v>
      </c>
    </row>
    <row r="242" spans="1:23" x14ac:dyDescent="0.3">
      <c r="A242" s="5">
        <v>240</v>
      </c>
      <c r="B242" s="16" t="s">
        <v>56</v>
      </c>
      <c r="C242" s="17" t="s">
        <v>93</v>
      </c>
      <c r="E242" s="16">
        <f t="shared" si="62"/>
        <v>7991211.0557664987</v>
      </c>
      <c r="F242" s="16">
        <v>5</v>
      </c>
      <c r="G242" s="18">
        <f>A242^7.04+A242^4+100*A242+100</f>
        <v>5.7106713461935344E+16</v>
      </c>
      <c r="H242" s="16">
        <f>A242^2.1415+50+50*A242</f>
        <v>137139.93709576846</v>
      </c>
      <c r="I242" s="16">
        <f t="shared" si="103"/>
        <v>210920156350141.22</v>
      </c>
      <c r="J242" s="16">
        <v>1</v>
      </c>
      <c r="K242" s="16">
        <v>11</v>
      </c>
      <c r="L242" s="16">
        <v>5</v>
      </c>
      <c r="M242" s="16">
        <v>10000</v>
      </c>
      <c r="N242" s="16">
        <v>10000</v>
      </c>
      <c r="O242" s="16">
        <v>30</v>
      </c>
      <c r="P242" s="16" t="b">
        <v>1</v>
      </c>
      <c r="Q242" s="16">
        <v>0</v>
      </c>
      <c r="R242" s="16" t="b">
        <v>0</v>
      </c>
      <c r="S242" s="16">
        <v>33.500000000001798</v>
      </c>
      <c r="T242" s="16" t="s">
        <v>59</v>
      </c>
      <c r="U242" s="16">
        <v>276</v>
      </c>
      <c r="V242" s="16">
        <v>105</v>
      </c>
      <c r="W242" s="10">
        <v>1.04</v>
      </c>
    </row>
    <row r="243" spans="1:23" x14ac:dyDescent="0.3">
      <c r="A243" s="20">
        <v>241</v>
      </c>
      <c r="B243" s="16" t="s">
        <v>56</v>
      </c>
      <c r="C243" s="17" t="s">
        <v>93</v>
      </c>
      <c r="E243" s="16">
        <f t="shared" si="62"/>
        <v>8088154.2189286696</v>
      </c>
      <c r="F243" s="16">
        <v>5</v>
      </c>
      <c r="G243" s="18">
        <f t="shared" ref="G243:G256" si="106">A243^7.04+A243^4+100*A243+100</f>
        <v>5.8803070576607392E+16</v>
      </c>
      <c r="H243" s="16">
        <f t="shared" ref="H243:H256" si="107">A243^2.1415+50+50*A243</f>
        <v>138308.75908635493</v>
      </c>
      <c r="I243" s="16">
        <f t="shared" si="103"/>
        <v>216264550598839.06</v>
      </c>
      <c r="J243" s="16">
        <v>1</v>
      </c>
      <c r="K243" s="16">
        <v>11</v>
      </c>
      <c r="L243" s="16">
        <v>5</v>
      </c>
      <c r="M243" s="16">
        <v>10000</v>
      </c>
      <c r="N243" s="16">
        <v>10000</v>
      </c>
      <c r="O243" s="16">
        <v>30</v>
      </c>
      <c r="P243" s="16" t="b">
        <v>1</v>
      </c>
      <c r="Q243" s="16">
        <v>0</v>
      </c>
      <c r="R243" s="16" t="b">
        <v>0</v>
      </c>
      <c r="S243" s="16">
        <v>33.821428571430403</v>
      </c>
      <c r="T243" s="16" t="s">
        <v>59</v>
      </c>
      <c r="U243" s="16">
        <v>278</v>
      </c>
      <c r="V243" s="16">
        <v>106</v>
      </c>
      <c r="W243" s="10">
        <v>1.04</v>
      </c>
    </row>
    <row r="244" spans="1:23" x14ac:dyDescent="0.3">
      <c r="A244" s="5">
        <v>242</v>
      </c>
      <c r="B244" s="16" t="s">
        <v>56</v>
      </c>
      <c r="C244" s="17" t="s">
        <v>92</v>
      </c>
      <c r="E244" s="16">
        <f t="shared" si="62"/>
        <v>8185864.6850641435</v>
      </c>
      <c r="F244" s="16">
        <v>5</v>
      </c>
      <c r="G244" s="18">
        <f t="shared" si="106"/>
        <v>6.0542479181281424E+16</v>
      </c>
      <c r="H244" s="16">
        <f t="shared" si="107"/>
        <v>139482.89297009032</v>
      </c>
      <c r="I244" s="16">
        <f t="shared" si="103"/>
        <v>221721389178674.34</v>
      </c>
      <c r="J244" s="16">
        <v>1</v>
      </c>
      <c r="K244" s="16">
        <v>11</v>
      </c>
      <c r="L244" s="16">
        <v>5</v>
      </c>
      <c r="M244" s="16">
        <v>10000</v>
      </c>
      <c r="N244" s="16">
        <v>10000</v>
      </c>
      <c r="O244" s="16">
        <v>30</v>
      </c>
      <c r="P244" s="16" t="b">
        <v>1</v>
      </c>
      <c r="Q244" s="16">
        <v>0</v>
      </c>
      <c r="R244" s="16" t="b">
        <v>0</v>
      </c>
      <c r="S244" s="16">
        <v>34.142857142859</v>
      </c>
      <c r="T244" s="16" t="s">
        <v>59</v>
      </c>
      <c r="U244" s="16">
        <v>280</v>
      </c>
      <c r="V244" s="16">
        <v>107</v>
      </c>
      <c r="W244" s="10">
        <v>1.04</v>
      </c>
    </row>
    <row r="245" spans="1:23" x14ac:dyDescent="0.3">
      <c r="A245" s="20">
        <v>243</v>
      </c>
      <c r="B245" s="16" t="s">
        <v>56</v>
      </c>
      <c r="C245" s="17" t="s">
        <v>92</v>
      </c>
      <c r="E245" s="16">
        <f t="shared" si="62"/>
        <v>8284345.3190269023</v>
      </c>
      <c r="F245" s="16">
        <v>5</v>
      </c>
      <c r="G245" s="18">
        <f t="shared" si="106"/>
        <v>6.2325847173401728E+16</v>
      </c>
      <c r="H245" s="16">
        <f t="shared" si="107"/>
        <v>140662.34186024917</v>
      </c>
      <c r="I245" s="16">
        <f t="shared" si="103"/>
        <v>227292558532655.84</v>
      </c>
      <c r="J245" s="16">
        <v>1</v>
      </c>
      <c r="K245" s="16">
        <v>11</v>
      </c>
      <c r="L245" s="16">
        <v>5</v>
      </c>
      <c r="M245" s="16">
        <v>10000</v>
      </c>
      <c r="N245" s="16">
        <v>10000</v>
      </c>
      <c r="O245" s="16">
        <v>30</v>
      </c>
      <c r="P245" s="16" t="b">
        <v>1</v>
      </c>
      <c r="Q245" s="16">
        <v>0</v>
      </c>
      <c r="R245" s="16" t="b">
        <v>0</v>
      </c>
      <c r="S245" s="16">
        <v>34.464285714287598</v>
      </c>
      <c r="T245" s="16" t="s">
        <v>59</v>
      </c>
      <c r="U245" s="16">
        <v>282</v>
      </c>
      <c r="V245" s="16">
        <v>108</v>
      </c>
      <c r="W245" s="10">
        <v>1.04</v>
      </c>
    </row>
    <row r="246" spans="1:23" x14ac:dyDescent="0.3">
      <c r="A246" s="5">
        <v>244</v>
      </c>
      <c r="B246" s="16" t="s">
        <v>56</v>
      </c>
      <c r="C246" s="17" t="s">
        <v>92</v>
      </c>
      <c r="E246" s="16">
        <f t="shared" ref="E246:E302" si="108">A246^2.9</f>
        <v>8383598.9844874209</v>
      </c>
      <c r="F246" s="16">
        <v>5</v>
      </c>
      <c r="G246" s="18">
        <f t="shared" si="106"/>
        <v>6.4154097734093888E+16</v>
      </c>
      <c r="H246" s="16">
        <f t="shared" si="107"/>
        <v>141847.10885908321</v>
      </c>
      <c r="I246" s="16">
        <f t="shared" si="103"/>
        <v>232979968776855.84</v>
      </c>
      <c r="J246" s="16">
        <v>1</v>
      </c>
      <c r="K246" s="16">
        <v>11</v>
      </c>
      <c r="L246" s="16">
        <v>5</v>
      </c>
      <c r="M246" s="16">
        <v>10000</v>
      </c>
      <c r="N246" s="16">
        <v>10000</v>
      </c>
      <c r="O246" s="16">
        <v>30</v>
      </c>
      <c r="P246" s="16" t="b">
        <v>1</v>
      </c>
      <c r="Q246" s="16">
        <v>0</v>
      </c>
      <c r="R246" s="16" t="b">
        <v>0</v>
      </c>
      <c r="S246" s="16">
        <v>34.785714285716303</v>
      </c>
      <c r="T246" s="16" t="s">
        <v>59</v>
      </c>
      <c r="U246" s="16">
        <v>284</v>
      </c>
      <c r="V246" s="16">
        <v>109</v>
      </c>
      <c r="W246" s="10">
        <v>1.04</v>
      </c>
    </row>
    <row r="247" spans="1:23" x14ac:dyDescent="0.3">
      <c r="A247" s="20">
        <v>245</v>
      </c>
      <c r="B247" s="16" t="s">
        <v>56</v>
      </c>
      <c r="C247" s="17" t="s">
        <v>92</v>
      </c>
      <c r="E247" s="16">
        <f t="shared" si="108"/>
        <v>8483628.5439378768</v>
      </c>
      <c r="F247" s="16">
        <v>5</v>
      </c>
      <c r="G247" s="18">
        <f t="shared" si="106"/>
        <v>6.602816952096088E+16</v>
      </c>
      <c r="H247" s="16">
        <f t="shared" si="107"/>
        <v>143037.19705790153</v>
      </c>
      <c r="I247" s="16">
        <f t="shared" si="103"/>
        <v>238785553898224.19</v>
      </c>
      <c r="J247" s="16">
        <v>1</v>
      </c>
      <c r="K247" s="16">
        <v>11</v>
      </c>
      <c r="L247" s="16">
        <v>5</v>
      </c>
      <c r="M247" s="16">
        <v>10000</v>
      </c>
      <c r="N247" s="16">
        <v>10000</v>
      </c>
      <c r="O247" s="16">
        <v>30</v>
      </c>
      <c r="P247" s="16" t="b">
        <v>1</v>
      </c>
      <c r="Q247" s="16">
        <v>0</v>
      </c>
      <c r="R247" s="16" t="b">
        <v>0</v>
      </c>
      <c r="S247" s="16">
        <v>35.1071428571449</v>
      </c>
      <c r="T247" s="16" t="s">
        <v>59</v>
      </c>
      <c r="U247" s="16">
        <v>286</v>
      </c>
      <c r="V247" s="16">
        <v>110</v>
      </c>
      <c r="W247" s="10">
        <v>1.04</v>
      </c>
    </row>
    <row r="248" spans="1:23" x14ac:dyDescent="0.3">
      <c r="A248" s="5">
        <v>246</v>
      </c>
      <c r="B248" s="16" t="s">
        <v>56</v>
      </c>
      <c r="C248" s="17" t="s">
        <v>92</v>
      </c>
      <c r="E248" s="16">
        <f t="shared" si="108"/>
        <v>8584436.8586975392</v>
      </c>
      <c r="F248" s="16">
        <v>5</v>
      </c>
      <c r="G248" s="18">
        <f t="shared" si="106"/>
        <v>6.7949016862511088E+16</v>
      </c>
      <c r="H248" s="16">
        <f t="shared" si="107"/>
        <v>144232.60953715615</v>
      </c>
      <c r="I248" s="16">
        <f t="shared" si="103"/>
        <v>244711271953238.78</v>
      </c>
      <c r="J248" s="16">
        <v>1</v>
      </c>
      <c r="K248" s="16">
        <v>11</v>
      </c>
      <c r="L248" s="16">
        <v>5</v>
      </c>
      <c r="M248" s="16">
        <v>10000</v>
      </c>
      <c r="N248" s="16">
        <v>10000</v>
      </c>
      <c r="O248" s="16">
        <v>30</v>
      </c>
      <c r="P248" s="16" t="b">
        <v>1</v>
      </c>
      <c r="Q248" s="16">
        <v>0</v>
      </c>
      <c r="R248" s="16" t="b">
        <v>0</v>
      </c>
      <c r="S248" s="16">
        <v>35.428571428573498</v>
      </c>
      <c r="T248" s="16" t="s">
        <v>59</v>
      </c>
      <c r="U248" s="16">
        <v>288</v>
      </c>
      <c r="V248" s="16">
        <v>111</v>
      </c>
      <c r="W248" s="10">
        <v>1.04</v>
      </c>
    </row>
    <row r="249" spans="1:23" x14ac:dyDescent="0.3">
      <c r="A249" s="20">
        <v>247</v>
      </c>
      <c r="B249" s="16" t="s">
        <v>56</v>
      </c>
      <c r="C249" s="17" t="s">
        <v>92</v>
      </c>
      <c r="E249" s="16">
        <f t="shared" si="108"/>
        <v>8686026.7889180873</v>
      </c>
      <c r="F249" s="16">
        <v>5</v>
      </c>
      <c r="G249" s="18">
        <f t="shared" si="106"/>
        <v>6.9917609954221824E+16</v>
      </c>
      <c r="H249" s="16">
        <f t="shared" si="107"/>
        <v>145433.34936652481</v>
      </c>
      <c r="I249" s="16">
        <f t="shared" si="103"/>
        <v>250759105267394.53</v>
      </c>
      <c r="J249" s="16">
        <v>1</v>
      </c>
      <c r="K249" s="16">
        <v>11</v>
      </c>
      <c r="L249" s="16">
        <v>5</v>
      </c>
      <c r="M249" s="16">
        <v>10000</v>
      </c>
      <c r="N249" s="16">
        <v>10000</v>
      </c>
      <c r="O249" s="16">
        <v>30</v>
      </c>
      <c r="P249" s="16" t="b">
        <v>1</v>
      </c>
      <c r="Q249" s="16">
        <v>0</v>
      </c>
      <c r="R249" s="16" t="b">
        <v>0</v>
      </c>
      <c r="S249" s="16">
        <v>35.750000000002103</v>
      </c>
      <c r="T249" s="16" t="s">
        <v>59</v>
      </c>
      <c r="U249" s="16">
        <v>290</v>
      </c>
      <c r="V249" s="16">
        <v>112</v>
      </c>
      <c r="W249" s="10">
        <v>1.04</v>
      </c>
    </row>
    <row r="250" spans="1:23" x14ac:dyDescent="0.3">
      <c r="A250" s="5">
        <v>248</v>
      </c>
      <c r="B250" s="16" t="s">
        <v>56</v>
      </c>
      <c r="C250" s="17" t="s">
        <v>92</v>
      </c>
      <c r="E250" s="16">
        <f t="shared" si="108"/>
        <v>8788401.1935886815</v>
      </c>
      <c r="F250" s="16">
        <v>5</v>
      </c>
      <c r="G250" s="18">
        <f t="shared" si="106"/>
        <v>7.1934935056229808E+16</v>
      </c>
      <c r="H250" s="16">
        <f t="shared" si="107"/>
        <v>146639.41960498955</v>
      </c>
      <c r="I250" s="16">
        <f t="shared" si="103"/>
        <v>256931060635500.97</v>
      </c>
      <c r="J250" s="16">
        <v>1</v>
      </c>
      <c r="K250" s="16">
        <v>11</v>
      </c>
      <c r="L250" s="16">
        <v>5</v>
      </c>
      <c r="M250" s="16">
        <v>10000</v>
      </c>
      <c r="N250" s="16">
        <v>10000</v>
      </c>
      <c r="O250" s="16">
        <v>30</v>
      </c>
      <c r="P250" s="16" t="b">
        <v>1</v>
      </c>
      <c r="Q250" s="16">
        <v>0</v>
      </c>
      <c r="R250" s="16" t="b">
        <v>0</v>
      </c>
      <c r="S250" s="16">
        <v>36.071428571430701</v>
      </c>
      <c r="T250" s="16" t="s">
        <v>59</v>
      </c>
      <c r="U250" s="16">
        <v>292</v>
      </c>
      <c r="V250" s="16">
        <v>113</v>
      </c>
      <c r="W250" s="10">
        <v>1.04</v>
      </c>
    </row>
    <row r="251" spans="1:23" x14ac:dyDescent="0.3">
      <c r="A251" s="20">
        <v>249</v>
      </c>
      <c r="B251" s="16" t="s">
        <v>56</v>
      </c>
      <c r="C251" s="17" t="s">
        <v>92</v>
      </c>
      <c r="E251" s="12">
        <f t="shared" si="108"/>
        <v>8891562.930541249</v>
      </c>
      <c r="F251" s="16">
        <v>5</v>
      </c>
      <c r="G251" s="18">
        <f t="shared" si="106"/>
        <v>7.4001994692683248E+16</v>
      </c>
      <c r="H251" s="16">
        <f t="shared" si="107"/>
        <v>147850.82330091967</v>
      </c>
      <c r="I251" s="16">
        <f t="shared" si="103"/>
        <v>263229169522835.5</v>
      </c>
      <c r="J251" s="16">
        <v>1</v>
      </c>
      <c r="K251" s="16">
        <v>11</v>
      </c>
      <c r="L251" s="16">
        <v>5</v>
      </c>
      <c r="M251" s="16">
        <v>10000</v>
      </c>
      <c r="N251" s="16">
        <v>10000</v>
      </c>
      <c r="O251" s="16">
        <v>30</v>
      </c>
      <c r="P251" s="16" t="b">
        <v>1</v>
      </c>
      <c r="Q251" s="16">
        <v>0</v>
      </c>
      <c r="R251" s="16" t="b">
        <v>0</v>
      </c>
      <c r="S251" s="16">
        <v>36.392857142859299</v>
      </c>
      <c r="T251" s="16" t="s">
        <v>59</v>
      </c>
      <c r="U251" s="16">
        <v>294</v>
      </c>
      <c r="V251" s="16">
        <v>114</v>
      </c>
      <c r="W251" s="22">
        <v>1.05</v>
      </c>
    </row>
    <row r="252" spans="1:23" x14ac:dyDescent="0.3">
      <c r="A252" s="5">
        <v>250</v>
      </c>
      <c r="B252" s="16" t="s">
        <v>56</v>
      </c>
      <c r="C252" s="17" t="s">
        <v>92</v>
      </c>
      <c r="E252" s="12">
        <f t="shared" si="108"/>
        <v>8995514.8564556595</v>
      </c>
      <c r="F252" s="16">
        <v>5</v>
      </c>
      <c r="G252" s="18">
        <f t="shared" si="106"/>
        <v>7.6119807852736896E+16</v>
      </c>
      <c r="H252" s="16">
        <f t="shared" si="107"/>
        <v>149067.56349214964</v>
      </c>
      <c r="I252" s="16">
        <f t="shared" si="103"/>
        <v>269655488267111.25</v>
      </c>
      <c r="J252" s="16">
        <v>1</v>
      </c>
      <c r="K252" s="16">
        <v>11</v>
      </c>
      <c r="L252" s="16">
        <v>5</v>
      </c>
      <c r="M252" s="16">
        <v>10000</v>
      </c>
      <c r="N252" s="16">
        <v>10000</v>
      </c>
      <c r="O252" s="16">
        <v>30</v>
      </c>
      <c r="P252" s="16" t="b">
        <v>1</v>
      </c>
      <c r="Q252" s="16">
        <v>0</v>
      </c>
      <c r="R252" s="16" t="b">
        <v>0</v>
      </c>
      <c r="S252" s="16">
        <v>36.714285714287897</v>
      </c>
      <c r="T252" s="16" t="s">
        <v>59</v>
      </c>
      <c r="U252" s="16">
        <v>296</v>
      </c>
      <c r="V252" s="16">
        <v>115</v>
      </c>
      <c r="W252" s="22">
        <v>1.05</v>
      </c>
    </row>
    <row r="253" spans="1:23" x14ac:dyDescent="0.3">
      <c r="A253" s="20">
        <v>251</v>
      </c>
      <c r="B253" s="16" t="s">
        <v>56</v>
      </c>
      <c r="C253" s="17" t="s">
        <v>92</v>
      </c>
      <c r="E253" s="16">
        <f t="shared" si="108"/>
        <v>9100259.8268646207</v>
      </c>
      <c r="F253" s="16">
        <v>5</v>
      </c>
      <c r="G253" s="18">
        <f t="shared" si="106"/>
        <v>7.8289410193209024E+16</v>
      </c>
      <c r="H253" s="16">
        <f t="shared" si="107"/>
        <v>150289.64320605854</v>
      </c>
      <c r="I253" s="16">
        <f t="shared" si="103"/>
        <v>276212098281286.63</v>
      </c>
      <c r="J253" s="16">
        <v>1</v>
      </c>
      <c r="K253" s="16">
        <v>11</v>
      </c>
      <c r="L253" s="16">
        <v>5</v>
      </c>
      <c r="M253" s="16">
        <v>10000</v>
      </c>
      <c r="N253" s="16">
        <v>10000</v>
      </c>
      <c r="O253" s="16">
        <v>30</v>
      </c>
      <c r="P253" s="16" t="b">
        <v>1</v>
      </c>
      <c r="Q253" s="16">
        <v>0</v>
      </c>
      <c r="R253" s="16" t="b">
        <v>0</v>
      </c>
      <c r="S253" s="16">
        <v>37.035714285716502</v>
      </c>
      <c r="T253" s="16" t="s">
        <v>59</v>
      </c>
      <c r="U253" s="16">
        <v>298</v>
      </c>
      <c r="V253" s="16">
        <v>116</v>
      </c>
      <c r="W253" s="22">
        <v>1.05</v>
      </c>
    </row>
    <row r="254" spans="1:23" x14ac:dyDescent="0.3">
      <c r="A254" s="5">
        <v>252</v>
      </c>
      <c r="B254" s="16" t="s">
        <v>56</v>
      </c>
      <c r="C254" s="17" t="s">
        <v>92</v>
      </c>
      <c r="E254" s="16">
        <f t="shared" si="108"/>
        <v>9205800.696158966</v>
      </c>
      <c r="F254" s="16">
        <v>5</v>
      </c>
      <c r="G254" s="18">
        <f t="shared" si="106"/>
        <v>8.0511854242908016E+16</v>
      </c>
      <c r="H254" s="16">
        <f t="shared" si="107"/>
        <v>151517.06545964672</v>
      </c>
      <c r="I254" s="16">
        <f t="shared" si="103"/>
        <v>282901106257187.56</v>
      </c>
      <c r="J254" s="16">
        <v>1</v>
      </c>
      <c r="K254" s="16">
        <v>11</v>
      </c>
      <c r="L254" s="16">
        <v>5</v>
      </c>
      <c r="M254" s="16">
        <v>10000</v>
      </c>
      <c r="N254" s="16">
        <v>10000</v>
      </c>
      <c r="O254" s="16">
        <v>30</v>
      </c>
      <c r="P254" s="16" t="b">
        <v>1</v>
      </c>
      <c r="Q254" s="16">
        <v>0</v>
      </c>
      <c r="R254" s="16" t="b">
        <v>0</v>
      </c>
      <c r="S254" s="16">
        <v>37.357142857145099</v>
      </c>
      <c r="T254" s="16" t="s">
        <v>59</v>
      </c>
      <c r="U254" s="16">
        <v>300</v>
      </c>
      <c r="V254" s="16">
        <v>117</v>
      </c>
      <c r="W254" s="22">
        <v>1.05</v>
      </c>
    </row>
    <row r="255" spans="1:23" x14ac:dyDescent="0.3">
      <c r="A255" s="20">
        <v>253</v>
      </c>
      <c r="B255" s="16" t="s">
        <v>56</v>
      </c>
      <c r="C255" s="17" t="s">
        <v>92</v>
      </c>
      <c r="E255" s="16">
        <f t="shared" si="108"/>
        <v>9312140.3175924718</v>
      </c>
      <c r="F255" s="16">
        <v>5</v>
      </c>
      <c r="G255" s="18">
        <f t="shared" si="106"/>
        <v>8.278820960863256E+16</v>
      </c>
      <c r="H255" s="16">
        <f t="shared" si="107"/>
        <v>152749.83325961267</v>
      </c>
      <c r="I255" s="16">
        <f t="shared" si="103"/>
        <v>289724644369979.94</v>
      </c>
      <c r="J255" s="16">
        <v>1</v>
      </c>
      <c r="K255" s="16">
        <v>11</v>
      </c>
      <c r="L255" s="16">
        <v>5</v>
      </c>
      <c r="M255" s="16">
        <v>10000</v>
      </c>
      <c r="N255" s="16">
        <v>10000</v>
      </c>
      <c r="O255" s="16">
        <v>30</v>
      </c>
      <c r="P255" s="16" t="b">
        <v>1</v>
      </c>
      <c r="Q255" s="16">
        <v>0</v>
      </c>
      <c r="R255" s="16" t="b">
        <v>0</v>
      </c>
      <c r="S255" s="16">
        <v>37.678571428573697</v>
      </c>
      <c r="T255" s="16" t="s">
        <v>59</v>
      </c>
      <c r="U255" s="16">
        <v>302</v>
      </c>
      <c r="V255" s="16">
        <v>118</v>
      </c>
      <c r="W255" s="22">
        <v>1.05</v>
      </c>
    </row>
    <row r="256" spans="1:23" x14ac:dyDescent="0.3">
      <c r="A256" s="5">
        <v>254</v>
      </c>
      <c r="B256" s="16" t="s">
        <v>56</v>
      </c>
      <c r="C256" s="17" t="s">
        <v>92</v>
      </c>
      <c r="E256" s="16">
        <f t="shared" si="108"/>
        <v>9419281.5432868861</v>
      </c>
      <c r="F256" s="16">
        <v>5</v>
      </c>
      <c r="G256" s="18">
        <f t="shared" si="106"/>
        <v>8.5119563182849344E+16</v>
      </c>
      <c r="H256" s="16">
        <f t="shared" si="107"/>
        <v>153987.9496024301</v>
      </c>
      <c r="I256" s="16">
        <f t="shared" si="103"/>
        <v>296684870483473.44</v>
      </c>
      <c r="J256" s="16">
        <v>1</v>
      </c>
      <c r="K256" s="16">
        <v>11</v>
      </c>
      <c r="L256" s="16">
        <v>5</v>
      </c>
      <c r="M256" s="16">
        <v>10000</v>
      </c>
      <c r="N256" s="16">
        <v>10000</v>
      </c>
      <c r="O256" s="16">
        <v>30</v>
      </c>
      <c r="P256" s="16" t="b">
        <v>1</v>
      </c>
      <c r="Q256" s="16">
        <v>0</v>
      </c>
      <c r="R256" s="16" t="b">
        <v>0</v>
      </c>
      <c r="S256" s="16">
        <v>38.000000000002302</v>
      </c>
      <c r="T256" s="16" t="s">
        <v>59</v>
      </c>
      <c r="U256" s="16">
        <v>304</v>
      </c>
      <c r="V256" s="16">
        <v>119</v>
      </c>
      <c r="W256" s="22">
        <v>1.05</v>
      </c>
    </row>
    <row r="257" spans="1:23" x14ac:dyDescent="0.3">
      <c r="A257" s="19">
        <v>255</v>
      </c>
      <c r="B257" s="16" t="s">
        <v>56</v>
      </c>
      <c r="C257" s="17" t="s">
        <v>92</v>
      </c>
      <c r="E257" s="16">
        <f t="shared" si="108"/>
        <v>9527227.2242368795</v>
      </c>
      <c r="F257" s="16">
        <v>5</v>
      </c>
      <c r="G257" s="18">
        <f>A257^7.05+A257^4+100*A257+100</f>
        <v>9.249287774206328E+16</v>
      </c>
      <c r="H257" s="16">
        <f>A257^2.14+50+50*A257</f>
        <v>154052.44896151559</v>
      </c>
      <c r="I257" s="16">
        <f t="shared" si="103"/>
        <v>303783968356235.13</v>
      </c>
      <c r="J257" s="16">
        <v>1</v>
      </c>
      <c r="K257" s="16">
        <v>11</v>
      </c>
      <c r="L257" s="16">
        <v>5</v>
      </c>
      <c r="M257" s="16">
        <v>10000</v>
      </c>
      <c r="N257" s="16">
        <v>10000</v>
      </c>
      <c r="O257" s="16">
        <v>30</v>
      </c>
      <c r="P257" s="16" t="b">
        <v>1</v>
      </c>
      <c r="Q257" s="16">
        <v>0</v>
      </c>
      <c r="R257" s="16" t="b">
        <v>0</v>
      </c>
      <c r="S257" s="16">
        <v>38.3214285714309</v>
      </c>
      <c r="T257" s="16" t="s">
        <v>59</v>
      </c>
      <c r="U257" s="16">
        <v>306</v>
      </c>
      <c r="V257" s="16">
        <v>120</v>
      </c>
      <c r="W257" s="22">
        <v>1.05</v>
      </c>
    </row>
    <row r="258" spans="1:23" x14ac:dyDescent="0.3">
      <c r="A258" s="15">
        <v>256</v>
      </c>
      <c r="B258" s="16" t="s">
        <v>56</v>
      </c>
      <c r="C258" s="17" t="s">
        <v>92</v>
      </c>
      <c r="E258" s="16">
        <f t="shared" si="108"/>
        <v>9635980.2103149537</v>
      </c>
      <c r="F258" s="16">
        <v>5</v>
      </c>
      <c r="G258" s="18">
        <f t="shared" ref="G258:G271" si="109">A258^7.05+A258^4+100*A258+100</f>
        <v>9.5080569659300096E+16</v>
      </c>
      <c r="H258" s="16">
        <f t="shared" ref="H258:H321" si="110">A258^2.14+50+50*A258</f>
        <v>155290.51190101565</v>
      </c>
      <c r="I258" s="16">
        <f t="shared" si="103"/>
        <v>311024147848552.13</v>
      </c>
      <c r="J258" s="16">
        <v>1</v>
      </c>
      <c r="K258" s="16">
        <v>11</v>
      </c>
      <c r="L258" s="16">
        <v>5</v>
      </c>
      <c r="M258" s="16">
        <v>10000</v>
      </c>
      <c r="N258" s="16">
        <v>10000</v>
      </c>
      <c r="O258" s="16">
        <v>30</v>
      </c>
      <c r="P258" s="16" t="b">
        <v>1</v>
      </c>
      <c r="Q258" s="16">
        <v>0</v>
      </c>
      <c r="R258" s="16" t="b">
        <v>0</v>
      </c>
      <c r="S258" s="16">
        <v>38.642857142859498</v>
      </c>
      <c r="T258" s="16" t="s">
        <v>59</v>
      </c>
      <c r="U258" s="16">
        <v>308</v>
      </c>
      <c r="V258" s="16">
        <v>121</v>
      </c>
      <c r="W258" s="22">
        <v>1.05</v>
      </c>
    </row>
    <row r="259" spans="1:23" x14ac:dyDescent="0.3">
      <c r="A259" s="19">
        <v>257</v>
      </c>
      <c r="B259" s="16" t="s">
        <v>56</v>
      </c>
      <c r="C259" s="17" t="s">
        <v>92</v>
      </c>
      <c r="E259" s="16">
        <f t="shared" si="108"/>
        <v>9745543.3502761442</v>
      </c>
      <c r="F259" s="16">
        <v>5</v>
      </c>
      <c r="G259" s="18">
        <f t="shared" si="109"/>
        <v>9.7730144043185728E+16</v>
      </c>
      <c r="H259" s="16">
        <f t="shared" si="110"/>
        <v>156533.877236445</v>
      </c>
      <c r="I259" s="16">
        <f t="shared" si="103"/>
        <v>318407645130228.31</v>
      </c>
      <c r="J259" s="16">
        <v>1</v>
      </c>
      <c r="K259" s="16">
        <v>11</v>
      </c>
      <c r="L259" s="16">
        <v>5</v>
      </c>
      <c r="M259" s="16">
        <v>10000</v>
      </c>
      <c r="N259" s="16">
        <v>10000</v>
      </c>
      <c r="O259" s="16">
        <v>30</v>
      </c>
      <c r="P259" s="16" t="b">
        <v>1</v>
      </c>
      <c r="Q259" s="16">
        <v>0</v>
      </c>
      <c r="R259" s="16" t="b">
        <v>0</v>
      </c>
      <c r="S259" s="16">
        <v>38.964285714288103</v>
      </c>
      <c r="T259" s="16" t="s">
        <v>59</v>
      </c>
      <c r="U259" s="16">
        <v>310</v>
      </c>
      <c r="V259" s="16">
        <v>122</v>
      </c>
      <c r="W259" s="22">
        <v>1.05</v>
      </c>
    </row>
    <row r="260" spans="1:23" x14ac:dyDescent="0.3">
      <c r="A260" s="15">
        <v>258</v>
      </c>
      <c r="B260" s="16" t="s">
        <v>56</v>
      </c>
      <c r="C260" s="17" t="s">
        <v>92</v>
      </c>
      <c r="E260" s="16">
        <f t="shared" si="108"/>
        <v>9855919.4917628486</v>
      </c>
      <c r="F260" s="16">
        <v>5</v>
      </c>
      <c r="G260" s="18">
        <f t="shared" si="109"/>
        <v>1.00442831303884E+17</v>
      </c>
      <c r="H260" s="16">
        <f t="shared" si="110"/>
        <v>157782.54786269873</v>
      </c>
      <c r="I260" s="16">
        <f t="shared" si="103"/>
        <v>325936722889195.31</v>
      </c>
      <c r="J260" s="16">
        <v>1</v>
      </c>
      <c r="K260" s="16">
        <v>11</v>
      </c>
      <c r="L260" s="16">
        <v>5</v>
      </c>
      <c r="M260" s="16">
        <v>10000</v>
      </c>
      <c r="N260" s="16">
        <v>10000</v>
      </c>
      <c r="O260" s="16">
        <v>30</v>
      </c>
      <c r="P260" s="16" t="b">
        <v>1</v>
      </c>
      <c r="Q260" s="16">
        <v>0</v>
      </c>
      <c r="R260" s="16" t="b">
        <v>0</v>
      </c>
      <c r="S260" s="16">
        <v>39.285714285716701</v>
      </c>
      <c r="T260" s="16" t="s">
        <v>59</v>
      </c>
      <c r="U260" s="16">
        <v>312</v>
      </c>
      <c r="V260" s="16">
        <v>123</v>
      </c>
      <c r="W260" s="22">
        <v>1.05</v>
      </c>
    </row>
    <row r="261" spans="1:23" x14ac:dyDescent="0.3">
      <c r="A261" s="19">
        <v>259</v>
      </c>
      <c r="B261" s="16" t="s">
        <v>56</v>
      </c>
      <c r="C261" s="17" t="s">
        <v>92</v>
      </c>
      <c r="E261" s="16">
        <f t="shared" si="108"/>
        <v>9967111.4813097883</v>
      </c>
      <c r="F261" s="16">
        <v>5</v>
      </c>
      <c r="G261" s="18">
        <f t="shared" si="109"/>
        <v>1.0321988139467538E+17</v>
      </c>
      <c r="H261" s="16">
        <f t="shared" si="110"/>
        <v>159036.52666500129</v>
      </c>
      <c r="I261" s="16">
        <f t="shared" si="103"/>
        <v>333613670540966.75</v>
      </c>
      <c r="J261" s="16">
        <v>1</v>
      </c>
      <c r="K261" s="16">
        <v>11</v>
      </c>
      <c r="L261" s="16">
        <v>5</v>
      </c>
      <c r="M261" s="16">
        <v>10000</v>
      </c>
      <c r="N261" s="16">
        <v>10000</v>
      </c>
      <c r="O261" s="16">
        <v>30</v>
      </c>
      <c r="P261" s="16" t="b">
        <v>1</v>
      </c>
      <c r="Q261" s="16">
        <v>0</v>
      </c>
      <c r="R261" s="16" t="b">
        <v>0</v>
      </c>
      <c r="S261" s="16">
        <v>39.607142857145298</v>
      </c>
      <c r="T261" s="16" t="s">
        <v>59</v>
      </c>
      <c r="U261" s="16">
        <v>314</v>
      </c>
      <c r="V261" s="16">
        <v>124</v>
      </c>
      <c r="W261" s="22">
        <v>1.05</v>
      </c>
    </row>
    <row r="262" spans="1:23" x14ac:dyDescent="0.3">
      <c r="A262" s="15">
        <v>260</v>
      </c>
      <c r="B262" s="16" t="s">
        <v>56</v>
      </c>
      <c r="C262" s="17" t="s">
        <v>92</v>
      </c>
      <c r="E262" s="16">
        <f t="shared" si="108"/>
        <v>10079122.164348537</v>
      </c>
      <c r="F262" s="16">
        <v>5</v>
      </c>
      <c r="G262" s="18">
        <f t="shared" si="109"/>
        <v>1.0606256404480944E+17</v>
      </c>
      <c r="H262" s="16">
        <f t="shared" si="110"/>
        <v>160295.81651897504</v>
      </c>
      <c r="I262" s="16">
        <f t="shared" si="103"/>
        <v>341440804438927.19</v>
      </c>
      <c r="J262" s="16">
        <v>1</v>
      </c>
      <c r="K262" s="16">
        <v>11</v>
      </c>
      <c r="L262" s="16">
        <v>5</v>
      </c>
      <c r="M262" s="16">
        <v>10000</v>
      </c>
      <c r="N262" s="16">
        <v>10000</v>
      </c>
      <c r="O262" s="16">
        <v>30</v>
      </c>
      <c r="P262" s="16" t="b">
        <v>1</v>
      </c>
      <c r="Q262" s="16">
        <v>0</v>
      </c>
      <c r="R262" s="16" t="b">
        <v>0</v>
      </c>
      <c r="S262" s="16">
        <v>39.928571428573903</v>
      </c>
      <c r="T262" s="16" t="s">
        <v>59</v>
      </c>
      <c r="U262" s="16">
        <v>316</v>
      </c>
      <c r="V262" s="16">
        <v>125</v>
      </c>
      <c r="W262" s="22">
        <v>1.05</v>
      </c>
    </row>
    <row r="263" spans="1:23" x14ac:dyDescent="0.3">
      <c r="A263" s="19">
        <v>261</v>
      </c>
      <c r="B263" s="16" t="s">
        <v>56</v>
      </c>
      <c r="C263" s="17" t="s">
        <v>95</v>
      </c>
      <c r="E263" s="16">
        <f t="shared" si="108"/>
        <v>10191954.385212181</v>
      </c>
      <c r="F263" s="16">
        <v>5</v>
      </c>
      <c r="G263" s="18">
        <f t="shared" si="109"/>
        <v>1.0897216899421917E+17</v>
      </c>
      <c r="H263" s="16">
        <f t="shared" si="110"/>
        <v>161560.42029071038</v>
      </c>
      <c r="I263" s="16">
        <f t="shared" si="103"/>
        <v>349420468085439</v>
      </c>
      <c r="J263" s="16">
        <v>1</v>
      </c>
      <c r="K263" s="16">
        <v>11</v>
      </c>
      <c r="L263" s="16">
        <v>5</v>
      </c>
      <c r="M263" s="16">
        <v>10000</v>
      </c>
      <c r="N263" s="16">
        <v>10000</v>
      </c>
      <c r="O263" s="16">
        <v>30</v>
      </c>
      <c r="P263" s="16" t="b">
        <v>1</v>
      </c>
      <c r="Q263" s="16">
        <v>0</v>
      </c>
      <c r="R263" s="16" t="b">
        <v>0</v>
      </c>
      <c r="S263" s="16">
        <v>40.250000000002501</v>
      </c>
      <c r="T263" s="16" t="s">
        <v>59</v>
      </c>
      <c r="U263" s="16">
        <v>318</v>
      </c>
      <c r="V263" s="16">
        <v>126</v>
      </c>
      <c r="W263" s="22">
        <v>1.05</v>
      </c>
    </row>
    <row r="264" spans="1:23" x14ac:dyDescent="0.3">
      <c r="A264" s="15">
        <v>262</v>
      </c>
      <c r="B264" s="16" t="s">
        <v>56</v>
      </c>
      <c r="C264" s="17" t="s">
        <v>95</v>
      </c>
      <c r="E264" s="12">
        <f t="shared" si="108"/>
        <v>10305610.987140069</v>
      </c>
      <c r="F264" s="16">
        <v>5</v>
      </c>
      <c r="G264" s="18">
        <f t="shared" si="109"/>
        <v>1.1195000623009811E+17</v>
      </c>
      <c r="H264" s="16">
        <f t="shared" si="110"/>
        <v>162830.34083683215</v>
      </c>
      <c r="I264" s="16">
        <f t="shared" si="103"/>
        <v>357555032343787.44</v>
      </c>
      <c r="J264" s="16">
        <v>1</v>
      </c>
      <c r="K264" s="16">
        <v>11</v>
      </c>
      <c r="L264" s="16">
        <v>5</v>
      </c>
      <c r="M264" s="16">
        <v>10000</v>
      </c>
      <c r="N264" s="16">
        <v>10000</v>
      </c>
      <c r="O264" s="16">
        <v>30</v>
      </c>
      <c r="P264" s="16" t="b">
        <v>1</v>
      </c>
      <c r="Q264" s="16">
        <v>0</v>
      </c>
      <c r="R264" s="16" t="b">
        <v>0</v>
      </c>
      <c r="S264" s="16">
        <v>40.571428571431099</v>
      </c>
      <c r="T264" s="16" t="s">
        <v>59</v>
      </c>
      <c r="U264" s="16">
        <v>320</v>
      </c>
      <c r="V264" s="16">
        <v>127</v>
      </c>
      <c r="W264" s="22">
        <v>1.05</v>
      </c>
    </row>
    <row r="265" spans="1:23" x14ac:dyDescent="0.3">
      <c r="A265" s="19">
        <v>263</v>
      </c>
      <c r="B265" s="16" t="s">
        <v>56</v>
      </c>
      <c r="C265" s="17" t="s">
        <v>94</v>
      </c>
      <c r="E265" s="12">
        <f t="shared" si="108"/>
        <v>10420094.812282493</v>
      </c>
      <c r="F265" s="16">
        <v>5</v>
      </c>
      <c r="G265" s="18">
        <f t="shared" si="109"/>
        <v>1.1499740622535594E+17</v>
      </c>
      <c r="H265" s="16">
        <f t="shared" si="110"/>
        <v>164105.5810045691</v>
      </c>
      <c r="I265" s="16">
        <f t="shared" si="103"/>
        <v>365846895650974.56</v>
      </c>
      <c r="J265" s="16">
        <v>1</v>
      </c>
      <c r="K265" s="16">
        <v>11</v>
      </c>
      <c r="L265" s="16">
        <v>5</v>
      </c>
      <c r="M265" s="16">
        <v>10000</v>
      </c>
      <c r="N265" s="16">
        <v>10000</v>
      </c>
      <c r="O265" s="16">
        <v>30</v>
      </c>
      <c r="P265" s="16" t="b">
        <v>1</v>
      </c>
      <c r="Q265" s="16">
        <v>0</v>
      </c>
      <c r="R265" s="16" t="b">
        <v>0</v>
      </c>
      <c r="S265" s="16">
        <v>40.892857142859697</v>
      </c>
      <c r="T265" s="16" t="s">
        <v>59</v>
      </c>
      <c r="U265" s="16">
        <v>322</v>
      </c>
      <c r="V265" s="16">
        <v>128</v>
      </c>
      <c r="W265" s="22">
        <v>1.05</v>
      </c>
    </row>
    <row r="266" spans="1:23" x14ac:dyDescent="0.3">
      <c r="A266" s="15">
        <v>264</v>
      </c>
      <c r="B266" s="16" t="s">
        <v>56</v>
      </c>
      <c r="C266" s="17" t="s">
        <v>94</v>
      </c>
      <c r="E266" s="16">
        <f t="shared" si="108"/>
        <v>10535408.701704986</v>
      </c>
      <c r="F266" s="16">
        <v>5</v>
      </c>
      <c r="G266" s="18">
        <f t="shared" si="109"/>
        <v>1.1811572017894306E+17</v>
      </c>
      <c r="H266" s="16">
        <f t="shared" si="110"/>
        <v>165386.1436318183</v>
      </c>
      <c r="I266" s="16">
        <f t="shared" si="103"/>
        <v>374298484231304.13</v>
      </c>
      <c r="J266" s="16">
        <v>1</v>
      </c>
      <c r="K266" s="16">
        <v>11</v>
      </c>
      <c r="L266" s="16">
        <v>5</v>
      </c>
      <c r="M266" s="16">
        <v>10000</v>
      </c>
      <c r="N266" s="16">
        <v>10000</v>
      </c>
      <c r="O266" s="16">
        <v>30</v>
      </c>
      <c r="P266" s="16" t="b">
        <v>1</v>
      </c>
      <c r="Q266" s="16">
        <v>0</v>
      </c>
      <c r="R266" s="16" t="b">
        <v>0</v>
      </c>
      <c r="S266" s="16">
        <v>41.214285714288302</v>
      </c>
      <c r="T266" s="16" t="s">
        <v>59</v>
      </c>
      <c r="U266" s="16">
        <v>324</v>
      </c>
      <c r="V266" s="16">
        <v>129</v>
      </c>
      <c r="W266" s="22">
        <v>1.05</v>
      </c>
    </row>
    <row r="267" spans="1:23" x14ac:dyDescent="0.3">
      <c r="A267" s="19">
        <v>265</v>
      </c>
      <c r="B267" s="16" t="s">
        <v>56</v>
      </c>
      <c r="C267" s="17" t="s">
        <v>94</v>
      </c>
      <c r="E267" s="16">
        <f t="shared" si="108"/>
        <v>10651555.495393157</v>
      </c>
      <c r="F267" s="16">
        <v>5</v>
      </c>
      <c r="G267" s="18">
        <f t="shared" si="109"/>
        <v>1.2130632025807672E+17</v>
      </c>
      <c r="H267" s="16">
        <f t="shared" si="110"/>
        <v>166672.03154721274</v>
      </c>
      <c r="I267" s="16">
        <f t="shared" si="103"/>
        <v>382912252310833</v>
      </c>
      <c r="J267" s="16">
        <v>1</v>
      </c>
      <c r="K267" s="16">
        <v>11</v>
      </c>
      <c r="L267" s="16">
        <v>5</v>
      </c>
      <c r="M267" s="16">
        <v>10000</v>
      </c>
      <c r="N267" s="16">
        <v>10000</v>
      </c>
      <c r="O267" s="16">
        <v>30</v>
      </c>
      <c r="P267" s="16" t="b">
        <v>1</v>
      </c>
      <c r="Q267" s="16">
        <v>0</v>
      </c>
      <c r="R267" s="16" t="b">
        <v>0</v>
      </c>
      <c r="S267" s="16">
        <v>41.535714285716899</v>
      </c>
      <c r="T267" s="16" t="s">
        <v>59</v>
      </c>
      <c r="U267" s="16">
        <v>326</v>
      </c>
      <c r="V267" s="16">
        <v>130</v>
      </c>
      <c r="W267" s="22">
        <v>1.05</v>
      </c>
    </row>
    <row r="268" spans="1:23" x14ac:dyDescent="0.3">
      <c r="A268" s="15">
        <v>266</v>
      </c>
      <c r="B268" s="16" t="s">
        <v>56</v>
      </c>
      <c r="C268" s="17" t="s">
        <v>94</v>
      </c>
      <c r="E268" s="16">
        <f t="shared" si="108"/>
        <v>10768538.032256991</v>
      </c>
      <c r="F268" s="16">
        <v>5</v>
      </c>
      <c r="G268" s="18">
        <f t="shared" si="109"/>
        <v>1.2457059984235114E+17</v>
      </c>
      <c r="H268" s="16">
        <f t="shared" si="110"/>
        <v>167963.24757018598</v>
      </c>
      <c r="I268" s="16">
        <f t="shared" si="103"/>
        <v>391690682332656.19</v>
      </c>
      <c r="J268" s="16">
        <v>1</v>
      </c>
      <c r="K268" s="16">
        <v>11</v>
      </c>
      <c r="L268" s="16">
        <v>5</v>
      </c>
      <c r="M268" s="16">
        <v>10000</v>
      </c>
      <c r="N268" s="16">
        <v>10000</v>
      </c>
      <c r="O268" s="16">
        <v>30</v>
      </c>
      <c r="P268" s="16" t="b">
        <v>1</v>
      </c>
      <c r="Q268" s="16">
        <v>0</v>
      </c>
      <c r="R268" s="16" t="b">
        <v>0</v>
      </c>
      <c r="S268" s="16">
        <v>41.857142857145497</v>
      </c>
      <c r="T268" s="16" t="s">
        <v>59</v>
      </c>
      <c r="U268" s="16">
        <v>328</v>
      </c>
      <c r="V268" s="16">
        <v>131</v>
      </c>
      <c r="W268" s="22">
        <v>1.05</v>
      </c>
    </row>
    <row r="269" spans="1:23" x14ac:dyDescent="0.3">
      <c r="A269" s="19">
        <v>267</v>
      </c>
      <c r="B269" s="16" t="s">
        <v>56</v>
      </c>
      <c r="C269" s="17" t="s">
        <v>94</v>
      </c>
      <c r="E269" s="16">
        <f t="shared" si="108"/>
        <v>10886359.150135417</v>
      </c>
      <c r="F269" s="16">
        <v>5</v>
      </c>
      <c r="G269" s="18">
        <f t="shared" si="109"/>
        <v>1.279099737697549E+17</v>
      </c>
      <c r="H269" s="16">
        <f t="shared" si="110"/>
        <v>169259.79451103587</v>
      </c>
      <c r="I269" s="16">
        <f t="shared" si="103"/>
        <v>400636285172981</v>
      </c>
      <c r="J269" s="16">
        <v>1</v>
      </c>
      <c r="K269" s="16">
        <v>11</v>
      </c>
      <c r="L269" s="16">
        <v>5</v>
      </c>
      <c r="M269" s="16">
        <v>10000</v>
      </c>
      <c r="N269" s="16">
        <v>10000</v>
      </c>
      <c r="O269" s="16">
        <v>30</v>
      </c>
      <c r="P269" s="16" t="b">
        <v>1</v>
      </c>
      <c r="Q269" s="16">
        <v>0</v>
      </c>
      <c r="R269" s="16" t="b">
        <v>0</v>
      </c>
      <c r="S269" s="16">
        <v>42.178571428574102</v>
      </c>
      <c r="T269" s="16" t="s">
        <v>59</v>
      </c>
      <c r="U269" s="16">
        <v>330</v>
      </c>
      <c r="V269" s="16">
        <v>132</v>
      </c>
      <c r="W269" s="22">
        <v>1.05</v>
      </c>
    </row>
    <row r="270" spans="1:23" x14ac:dyDescent="0.3">
      <c r="A270" s="15">
        <v>268</v>
      </c>
      <c r="B270" s="16" t="s">
        <v>56</v>
      </c>
      <c r="C270" s="17" t="s">
        <v>94</v>
      </c>
      <c r="E270" s="16">
        <f t="shared" si="108"/>
        <v>11005021.685800681</v>
      </c>
      <c r="F270" s="16">
        <v>5</v>
      </c>
      <c r="G270" s="18">
        <f t="shared" si="109"/>
        <v>1.3132587858460362E+17</v>
      </c>
      <c r="H270" s="16">
        <f t="shared" si="110"/>
        <v>170561.67517098895</v>
      </c>
      <c r="I270" s="16">
        <f t="shared" si="103"/>
        <v>409751600358094.06</v>
      </c>
      <c r="J270" s="16">
        <v>1</v>
      </c>
      <c r="K270" s="16">
        <v>11</v>
      </c>
      <c r="L270" s="16">
        <v>5</v>
      </c>
      <c r="M270" s="16">
        <v>10000</v>
      </c>
      <c r="N270" s="16">
        <v>10000</v>
      </c>
      <c r="O270" s="16">
        <v>30</v>
      </c>
      <c r="P270" s="16" t="b">
        <v>1</v>
      </c>
      <c r="Q270" s="16">
        <v>0</v>
      </c>
      <c r="R270" s="16" t="b">
        <v>0</v>
      </c>
      <c r="S270" s="16">
        <v>42.5000000000027</v>
      </c>
      <c r="T270" s="16" t="s">
        <v>59</v>
      </c>
      <c r="U270" s="16">
        <v>332</v>
      </c>
      <c r="V270" s="16">
        <v>133</v>
      </c>
      <c r="W270" s="22">
        <v>1.05</v>
      </c>
    </row>
    <row r="271" spans="1:23" x14ac:dyDescent="0.3">
      <c r="A271" s="19">
        <v>269</v>
      </c>
      <c r="B271" s="16" t="s">
        <v>56</v>
      </c>
      <c r="C271" s="17" t="s">
        <v>94</v>
      </c>
      <c r="E271" s="16">
        <f t="shared" si="108"/>
        <v>11124528.474962797</v>
      </c>
      <c r="F271" s="16">
        <v>5</v>
      </c>
      <c r="G271" s="18">
        <f t="shared" si="109"/>
        <v>1.3481977278738086E+17</v>
      </c>
      <c r="H271" s="16">
        <f t="shared" si="110"/>
        <v>171868.89234226459</v>
      </c>
      <c r="I271" s="16">
        <f t="shared" si="103"/>
        <v>419039196282113.5</v>
      </c>
      <c r="J271" s="16">
        <v>1</v>
      </c>
      <c r="K271" s="16">
        <v>11</v>
      </c>
      <c r="L271" s="16">
        <v>5</v>
      </c>
      <c r="M271" s="16">
        <v>10000</v>
      </c>
      <c r="N271" s="16">
        <v>10000</v>
      </c>
      <c r="O271" s="16">
        <v>30</v>
      </c>
      <c r="P271" s="16" t="b">
        <v>1</v>
      </c>
      <c r="Q271" s="16">
        <v>0</v>
      </c>
      <c r="R271" s="16" t="b">
        <v>0</v>
      </c>
      <c r="S271" s="16">
        <v>42.821428571431298</v>
      </c>
      <c r="T271" s="16" t="s">
        <v>59</v>
      </c>
      <c r="U271" s="16">
        <v>334</v>
      </c>
      <c r="V271" s="16">
        <v>134</v>
      </c>
      <c r="W271" s="22">
        <v>1.05</v>
      </c>
    </row>
    <row r="272" spans="1:23" x14ac:dyDescent="0.3">
      <c r="A272" s="5">
        <v>270</v>
      </c>
      <c r="B272" s="16" t="s">
        <v>56</v>
      </c>
      <c r="C272" s="17" t="s">
        <v>94</v>
      </c>
      <c r="E272" s="16">
        <f t="shared" si="108"/>
        <v>11244882.352273848</v>
      </c>
      <c r="F272" s="16">
        <v>5</v>
      </c>
      <c r="G272" s="18">
        <f>A272^7.06+A272^4+100*A272+100</f>
        <v>1.4636195125189891E+17</v>
      </c>
      <c r="H272" s="16">
        <f t="shared" si="110"/>
        <v>173181.44880813509</v>
      </c>
      <c r="I272" s="16">
        <f t="shared" si="103"/>
        <v>428501670425579.31</v>
      </c>
      <c r="J272" s="16">
        <v>1</v>
      </c>
      <c r="K272" s="16">
        <v>11</v>
      </c>
      <c r="L272" s="16">
        <v>5</v>
      </c>
      <c r="M272" s="16">
        <v>10000</v>
      </c>
      <c r="N272" s="16">
        <v>10000</v>
      </c>
      <c r="O272" s="16">
        <v>30</v>
      </c>
      <c r="P272" s="16" t="b">
        <v>1</v>
      </c>
      <c r="Q272" s="16">
        <v>0</v>
      </c>
      <c r="R272" s="16" t="b">
        <v>0</v>
      </c>
      <c r="S272" s="16">
        <v>43.142857142859903</v>
      </c>
      <c r="T272" s="16" t="s">
        <v>59</v>
      </c>
      <c r="U272" s="16">
        <v>336</v>
      </c>
      <c r="V272" s="16">
        <v>135</v>
      </c>
      <c r="W272" s="22">
        <v>1.05</v>
      </c>
    </row>
    <row r="273" spans="1:23" x14ac:dyDescent="0.3">
      <c r="A273" s="20">
        <v>271</v>
      </c>
      <c r="B273" s="16" t="s">
        <v>56</v>
      </c>
      <c r="C273" s="17" t="s">
        <v>94</v>
      </c>
      <c r="E273" s="16">
        <f t="shared" si="108"/>
        <v>11366086.151332274</v>
      </c>
      <c r="F273" s="16">
        <v>5</v>
      </c>
      <c r="G273" s="18">
        <f t="shared" ref="G273:G286" si="111">A273^7.06+A273^4+100*A273+100</f>
        <v>1.5023226298072864E+17</v>
      </c>
      <c r="H273" s="16">
        <f t="shared" si="110"/>
        <v>174499.34734298938</v>
      </c>
      <c r="I273" s="16">
        <f t="shared" si="103"/>
        <v>438141649574900.13</v>
      </c>
      <c r="J273" s="16">
        <v>1</v>
      </c>
      <c r="K273" s="16">
        <v>11</v>
      </c>
      <c r="L273" s="16">
        <v>5</v>
      </c>
      <c r="M273" s="16">
        <v>10000</v>
      </c>
      <c r="N273" s="16">
        <v>10000</v>
      </c>
      <c r="O273" s="16">
        <v>30</v>
      </c>
      <c r="P273" s="16" t="b">
        <v>1</v>
      </c>
      <c r="Q273" s="16">
        <v>0</v>
      </c>
      <c r="R273" s="16" t="b">
        <v>0</v>
      </c>
      <c r="S273" s="16">
        <v>43.464285714288501</v>
      </c>
      <c r="T273" s="16" t="s">
        <v>59</v>
      </c>
      <c r="U273" s="16">
        <v>338</v>
      </c>
      <c r="V273" s="16">
        <v>137</v>
      </c>
      <c r="W273" s="22">
        <v>1.05</v>
      </c>
    </row>
    <row r="274" spans="1:23" x14ac:dyDescent="0.3">
      <c r="A274" s="5">
        <v>272</v>
      </c>
      <c r="B274" s="16" t="s">
        <v>56</v>
      </c>
      <c r="C274" s="17" t="s">
        <v>94</v>
      </c>
      <c r="E274" s="16">
        <f t="shared" si="108"/>
        <v>11488142.704687346</v>
      </c>
      <c r="F274" s="16">
        <v>5</v>
      </c>
      <c r="G274" s="18">
        <f t="shared" si="111"/>
        <v>1.5419009566801952E+17</v>
      </c>
      <c r="H274" s="16">
        <f t="shared" si="110"/>
        <v>175822.5907123932</v>
      </c>
      <c r="I274" s="16">
        <f t="shared" si="103"/>
        <v>447961790042622</v>
      </c>
      <c r="J274" s="16">
        <v>1</v>
      </c>
      <c r="K274" s="16">
        <v>11</v>
      </c>
      <c r="L274" s="16">
        <v>5</v>
      </c>
      <c r="M274" s="16">
        <v>10000</v>
      </c>
      <c r="N274" s="16">
        <v>10000</v>
      </c>
      <c r="O274" s="16">
        <v>30</v>
      </c>
      <c r="P274" s="16" t="b">
        <v>1</v>
      </c>
      <c r="Q274" s="16">
        <v>0</v>
      </c>
      <c r="R274" s="16" t="b">
        <v>0</v>
      </c>
      <c r="S274" s="16">
        <v>43.785714285717098</v>
      </c>
      <c r="T274" s="16" t="s">
        <v>59</v>
      </c>
      <c r="U274" s="16">
        <v>340</v>
      </c>
      <c r="V274" s="16">
        <v>139</v>
      </c>
      <c r="W274" s="22">
        <v>1.05</v>
      </c>
    </row>
    <row r="275" spans="1:23" x14ac:dyDescent="0.3">
      <c r="A275" s="20">
        <v>273</v>
      </c>
      <c r="B275" s="16" t="s">
        <v>56</v>
      </c>
      <c r="C275" s="17" t="s">
        <v>94</v>
      </c>
      <c r="E275" s="16">
        <f t="shared" si="108"/>
        <v>11611054.843843212</v>
      </c>
      <c r="F275" s="16">
        <v>5</v>
      </c>
      <c r="G275" s="18">
        <f t="shared" si="111"/>
        <v>1.5823709574092147E+17</v>
      </c>
      <c r="H275" s="16">
        <f t="shared" si="110"/>
        <v>177151.18167314981</v>
      </c>
      <c r="I275" s="16">
        <f t="shared" si="103"/>
        <v>457964777888492.63</v>
      </c>
      <c r="J275" s="16">
        <v>1</v>
      </c>
      <c r="K275" s="16">
        <v>11</v>
      </c>
      <c r="L275" s="16">
        <v>5</v>
      </c>
      <c r="M275" s="16">
        <v>10000</v>
      </c>
      <c r="N275" s="16">
        <v>10000</v>
      </c>
      <c r="O275" s="16">
        <v>30</v>
      </c>
      <c r="P275" s="16" t="b">
        <v>1</v>
      </c>
      <c r="Q275" s="16">
        <v>0</v>
      </c>
      <c r="R275" s="16" t="b">
        <v>0</v>
      </c>
      <c r="S275" s="16">
        <v>44.107142857145703</v>
      </c>
      <c r="T275" s="16" t="s">
        <v>59</v>
      </c>
      <c r="U275" s="16">
        <v>342</v>
      </c>
      <c r="V275" s="16">
        <v>141</v>
      </c>
      <c r="W275" s="22">
        <v>1.05</v>
      </c>
    </row>
    <row r="276" spans="1:23" x14ac:dyDescent="0.3">
      <c r="A276" s="5">
        <v>274</v>
      </c>
      <c r="B276" s="16" t="s">
        <v>56</v>
      </c>
      <c r="C276" s="17" t="s">
        <v>94</v>
      </c>
      <c r="E276" s="16">
        <f t="shared" si="108"/>
        <v>11734825.399263229</v>
      </c>
      <c r="F276" s="16">
        <v>5</v>
      </c>
      <c r="G276" s="18">
        <f t="shared" si="111"/>
        <v>1.6237493438602755E+17</v>
      </c>
      <c r="H276" s="16">
        <f t="shared" si="110"/>
        <v>178485.12297335968</v>
      </c>
      <c r="I276" s="16">
        <f t="shared" si="103"/>
        <v>468153329141425.13</v>
      </c>
      <c r="J276" s="16">
        <v>1</v>
      </c>
      <c r="K276" s="16">
        <v>11</v>
      </c>
      <c r="L276" s="16">
        <v>5</v>
      </c>
      <c r="M276" s="16">
        <v>10000</v>
      </c>
      <c r="N276" s="16">
        <v>10000</v>
      </c>
      <c r="O276" s="16">
        <v>30</v>
      </c>
      <c r="P276" s="16" t="b">
        <v>1</v>
      </c>
      <c r="Q276" s="16">
        <v>0</v>
      </c>
      <c r="R276" s="16" t="b">
        <v>0</v>
      </c>
      <c r="S276" s="16">
        <v>44.428571428574301</v>
      </c>
      <c r="T276" s="16" t="s">
        <v>59</v>
      </c>
      <c r="U276" s="16">
        <v>344</v>
      </c>
      <c r="V276" s="16">
        <v>143</v>
      </c>
      <c r="W276" s="22">
        <v>1.05</v>
      </c>
    </row>
    <row r="277" spans="1:23" x14ac:dyDescent="0.3">
      <c r="A277" s="20">
        <v>275</v>
      </c>
      <c r="B277" s="16" t="s">
        <v>56</v>
      </c>
      <c r="C277" s="17" t="s">
        <v>94</v>
      </c>
      <c r="E277" s="12">
        <f t="shared" si="108"/>
        <v>11859457.200374141</v>
      </c>
      <c r="F277" s="16">
        <v>5</v>
      </c>
      <c r="G277" s="18">
        <f t="shared" si="111"/>
        <v>1.6660530782897258E+17</v>
      </c>
      <c r="H277" s="16">
        <f t="shared" si="110"/>
        <v>179824.41735248058</v>
      </c>
      <c r="I277" s="16">
        <f t="shared" ref="I277:I340" si="112">A277^6.018+A277^4+1000*A277+100</f>
        <v>478530190022234.25</v>
      </c>
      <c r="J277" s="16">
        <v>1</v>
      </c>
      <c r="K277" s="16">
        <v>11</v>
      </c>
      <c r="L277" s="16">
        <v>5</v>
      </c>
      <c r="M277" s="16">
        <v>10000</v>
      </c>
      <c r="N277" s="16">
        <v>10000</v>
      </c>
      <c r="O277" s="16">
        <v>30</v>
      </c>
      <c r="P277" s="16" t="b">
        <v>1</v>
      </c>
      <c r="Q277" s="16">
        <v>0</v>
      </c>
      <c r="R277" s="16" t="b">
        <v>0</v>
      </c>
      <c r="S277" s="16">
        <v>44.750000000002899</v>
      </c>
      <c r="T277" s="16" t="s">
        <v>59</v>
      </c>
      <c r="U277" s="16">
        <v>346</v>
      </c>
      <c r="V277" s="16">
        <v>145</v>
      </c>
      <c r="W277" s="22">
        <v>1.05</v>
      </c>
    </row>
    <row r="278" spans="1:23" x14ac:dyDescent="0.3">
      <c r="A278" s="5">
        <v>276</v>
      </c>
      <c r="B278" s="16" t="s">
        <v>56</v>
      </c>
      <c r="C278" s="17" t="s">
        <v>94</v>
      </c>
      <c r="E278" s="12">
        <f t="shared" si="108"/>
        <v>11984953.07557027</v>
      </c>
      <c r="F278" s="16">
        <v>5</v>
      </c>
      <c r="G278" s="18">
        <f t="shared" si="111"/>
        <v>1.7092993761614922E+17</v>
      </c>
      <c r="H278" s="16">
        <f t="shared" si="110"/>
        <v>181169.06754138385</v>
      </c>
      <c r="I278" s="16">
        <f t="shared" si="112"/>
        <v>489098137167234.94</v>
      </c>
      <c r="J278" s="16">
        <v>1</v>
      </c>
      <c r="K278" s="16">
        <v>11</v>
      </c>
      <c r="L278" s="16">
        <v>5</v>
      </c>
      <c r="M278" s="16">
        <v>10000</v>
      </c>
      <c r="N278" s="16">
        <v>10000</v>
      </c>
      <c r="O278" s="16">
        <v>30</v>
      </c>
      <c r="P278" s="16" t="b">
        <v>1</v>
      </c>
      <c r="Q278" s="16">
        <v>0</v>
      </c>
      <c r="R278" s="16" t="b">
        <v>0</v>
      </c>
      <c r="S278" s="16">
        <v>45.071428571431497</v>
      </c>
      <c r="T278" s="16" t="s">
        <v>59</v>
      </c>
      <c r="U278" s="16">
        <v>348</v>
      </c>
      <c r="V278" s="16">
        <v>147</v>
      </c>
      <c r="W278" s="22">
        <v>1.05</v>
      </c>
    </row>
    <row r="279" spans="1:23" x14ac:dyDescent="0.3">
      <c r="A279" s="20">
        <v>277</v>
      </c>
      <c r="B279" s="16" t="s">
        <v>56</v>
      </c>
      <c r="C279" s="17" t="s">
        <v>94</v>
      </c>
      <c r="E279" s="16">
        <f t="shared" si="108"/>
        <v>12111315.852217589</v>
      </c>
      <c r="F279" s="16">
        <v>5</v>
      </c>
      <c r="G279" s="18">
        <f t="shared" si="111"/>
        <v>1.7535057089854576E+17</v>
      </c>
      <c r="H279" s="16">
        <f t="shared" si="110"/>
        <v>182519.07626241609</v>
      </c>
      <c r="I279" s="16">
        <f t="shared" si="112"/>
        <v>499859977852675.06</v>
      </c>
      <c r="J279" s="16">
        <v>1</v>
      </c>
      <c r="K279" s="16">
        <v>11</v>
      </c>
      <c r="L279" s="16">
        <v>5</v>
      </c>
      <c r="M279" s="16">
        <v>10000</v>
      </c>
      <c r="N279" s="16">
        <v>10000</v>
      </c>
      <c r="O279" s="16">
        <v>30</v>
      </c>
      <c r="P279" s="16" t="b">
        <v>1</v>
      </c>
      <c r="Q279" s="16">
        <v>0</v>
      </c>
      <c r="R279" s="16" t="b">
        <v>0</v>
      </c>
      <c r="S279" s="16">
        <v>45.392857142860102</v>
      </c>
      <c r="T279" s="16" t="s">
        <v>59</v>
      </c>
      <c r="U279" s="16">
        <v>350</v>
      </c>
      <c r="V279" s="16">
        <v>149</v>
      </c>
      <c r="W279" s="22">
        <v>1.05</v>
      </c>
    </row>
    <row r="280" spans="1:23" x14ac:dyDescent="0.3">
      <c r="A280" s="5">
        <v>278</v>
      </c>
      <c r="B280" s="16" t="s">
        <v>56</v>
      </c>
      <c r="C280" s="17" t="s">
        <v>94</v>
      </c>
      <c r="E280" s="16">
        <f t="shared" si="108"/>
        <v>12238548.356657792</v>
      </c>
      <c r="F280" s="16">
        <v>5</v>
      </c>
      <c r="G280" s="18">
        <f t="shared" si="111"/>
        <v>1.798689807177255E+17</v>
      </c>
      <c r="H280" s="16">
        <f t="shared" si="110"/>
        <v>183874.44622945218</v>
      </c>
      <c r="I280" s="16">
        <f t="shared" si="112"/>
        <v>510818550219968.25</v>
      </c>
      <c r="J280" s="16">
        <v>1</v>
      </c>
      <c r="K280" s="16">
        <v>11</v>
      </c>
      <c r="L280" s="16">
        <v>5</v>
      </c>
      <c r="M280" s="16">
        <v>10000</v>
      </c>
      <c r="N280" s="16">
        <v>10000</v>
      </c>
      <c r="O280" s="16">
        <v>30</v>
      </c>
      <c r="P280" s="16" t="b">
        <v>1</v>
      </c>
      <c r="Q280" s="16">
        <v>0</v>
      </c>
      <c r="R280" s="16" t="b">
        <v>0</v>
      </c>
      <c r="S280" s="16">
        <v>45.7142857142887</v>
      </c>
      <c r="T280" s="16" t="s">
        <v>59</v>
      </c>
      <c r="U280" s="16">
        <v>352</v>
      </c>
      <c r="V280" s="16">
        <v>151</v>
      </c>
      <c r="W280" s="22">
        <v>1.05</v>
      </c>
    </row>
    <row r="281" spans="1:23" x14ac:dyDescent="0.3">
      <c r="A281" s="20">
        <v>279</v>
      </c>
      <c r="B281" s="16" t="s">
        <v>56</v>
      </c>
      <c r="C281" s="17" t="s">
        <v>94</v>
      </c>
      <c r="E281" s="16">
        <f t="shared" si="108"/>
        <v>12366653.414212499</v>
      </c>
      <c r="F281" s="16">
        <v>5</v>
      </c>
      <c r="G281" s="18">
        <f t="shared" si="111"/>
        <v>1.8448696629393891E+17</v>
      </c>
      <c r="H281" s="16">
        <f t="shared" si="110"/>
        <v>185235.18014795598</v>
      </c>
      <c r="I281" s="16">
        <f t="shared" si="112"/>
        <v>521976723501812.69</v>
      </c>
      <c r="J281" s="16">
        <v>1</v>
      </c>
      <c r="K281" s="16">
        <v>11</v>
      </c>
      <c r="L281" s="16">
        <v>5</v>
      </c>
      <c r="M281" s="16">
        <v>10000</v>
      </c>
      <c r="N281" s="16">
        <v>10000</v>
      </c>
      <c r="O281" s="16">
        <v>30</v>
      </c>
      <c r="P281" s="16" t="b">
        <v>1</v>
      </c>
      <c r="Q281" s="16">
        <v>0</v>
      </c>
      <c r="R281" s="16" t="b">
        <v>0</v>
      </c>
      <c r="S281" s="16">
        <v>46.035714285717297</v>
      </c>
      <c r="T281" s="16" t="s">
        <v>59</v>
      </c>
      <c r="U281" s="16">
        <v>354</v>
      </c>
      <c r="V281" s="16">
        <v>153</v>
      </c>
      <c r="W281" s="22">
        <v>1.06</v>
      </c>
    </row>
    <row r="282" spans="1:23" x14ac:dyDescent="0.3">
      <c r="A282" s="5">
        <v>280</v>
      </c>
      <c r="B282" s="16" t="s">
        <v>56</v>
      </c>
      <c r="C282" s="17" t="s">
        <v>94</v>
      </c>
      <c r="E282" s="16">
        <f t="shared" si="108"/>
        <v>12495633.849187199</v>
      </c>
      <c r="F282" s="16">
        <v>5</v>
      </c>
      <c r="G282" s="18">
        <f t="shared" si="111"/>
        <v>1.8920635331639731E+17</v>
      </c>
      <c r="H282" s="16">
        <f t="shared" si="110"/>
        <v>186601.28071503324</v>
      </c>
      <c r="I282" s="16">
        <f t="shared" si="112"/>
        <v>533337398249084.44</v>
      </c>
      <c r="J282" s="16">
        <v>1</v>
      </c>
      <c r="K282" s="16">
        <v>11</v>
      </c>
      <c r="L282" s="16">
        <v>5</v>
      </c>
      <c r="M282" s="16">
        <v>10000</v>
      </c>
      <c r="N282" s="16">
        <v>10000</v>
      </c>
      <c r="O282" s="16">
        <v>30</v>
      </c>
      <c r="P282" s="16" t="b">
        <v>1</v>
      </c>
      <c r="Q282" s="16">
        <v>0</v>
      </c>
      <c r="R282" s="16" t="b">
        <v>0</v>
      </c>
      <c r="S282" s="16">
        <v>46.357142857145902</v>
      </c>
      <c r="T282" s="16" t="s">
        <v>59</v>
      </c>
      <c r="U282" s="16">
        <v>356</v>
      </c>
      <c r="V282" s="16">
        <v>155</v>
      </c>
      <c r="W282" s="22">
        <v>1.07</v>
      </c>
    </row>
    <row r="283" spans="1:23" x14ac:dyDescent="0.3">
      <c r="A283" s="20">
        <v>281</v>
      </c>
      <c r="B283" s="16" t="s">
        <v>56</v>
      </c>
      <c r="C283" s="17" t="s">
        <v>94</v>
      </c>
      <c r="E283" s="16">
        <f t="shared" si="108"/>
        <v>12625492.484875167</v>
      </c>
      <c r="F283" s="16">
        <v>5</v>
      </c>
      <c r="G283" s="18">
        <f t="shared" si="111"/>
        <v>1.9402899423569584E+17</v>
      </c>
      <c r="H283" s="16">
        <f t="shared" si="110"/>
        <v>187972.75061949051</v>
      </c>
      <c r="I283" s="16">
        <f t="shared" si="112"/>
        <v>544903506558619.5</v>
      </c>
      <c r="J283" s="16">
        <v>1</v>
      </c>
      <c r="K283" s="16">
        <v>11</v>
      </c>
      <c r="L283" s="16">
        <v>5</v>
      </c>
      <c r="M283" s="16">
        <v>10000</v>
      </c>
      <c r="N283" s="16">
        <v>10000</v>
      </c>
      <c r="O283" s="16">
        <v>30</v>
      </c>
      <c r="P283" s="16" t="b">
        <v>1</v>
      </c>
      <c r="Q283" s="16">
        <v>0</v>
      </c>
      <c r="R283" s="16" t="b">
        <v>0</v>
      </c>
      <c r="S283" s="16">
        <v>46.6785714285745</v>
      </c>
      <c r="T283" s="16" t="s">
        <v>59</v>
      </c>
      <c r="U283" s="16">
        <v>358</v>
      </c>
      <c r="V283" s="16">
        <v>157</v>
      </c>
      <c r="W283" s="22">
        <v>1.07</v>
      </c>
    </row>
    <row r="284" spans="1:23" x14ac:dyDescent="0.3">
      <c r="A284" s="5">
        <v>282</v>
      </c>
      <c r="B284" s="16" t="s">
        <v>56</v>
      </c>
      <c r="C284" s="17" t="s">
        <v>94</v>
      </c>
      <c r="E284" s="16">
        <f t="shared" si="108"/>
        <v>12756232.143561665</v>
      </c>
      <c r="F284" s="16">
        <v>5</v>
      </c>
      <c r="G284" s="18">
        <f t="shared" si="111"/>
        <v>1.9895676855841555E+17</v>
      </c>
      <c r="H284" s="16">
        <f t="shared" si="110"/>
        <v>189349.59254188731</v>
      </c>
      <c r="I284" s="16">
        <f t="shared" si="112"/>
        <v>556678012301766.44</v>
      </c>
      <c r="J284" s="16">
        <v>1</v>
      </c>
      <c r="K284" s="16">
        <v>11</v>
      </c>
      <c r="L284" s="16">
        <v>5</v>
      </c>
      <c r="M284" s="16">
        <v>10000</v>
      </c>
      <c r="N284" s="16">
        <v>10000</v>
      </c>
      <c r="O284" s="16">
        <v>30</v>
      </c>
      <c r="P284" s="16" t="b">
        <v>1</v>
      </c>
      <c r="Q284" s="16">
        <v>0</v>
      </c>
      <c r="R284" s="16" t="b">
        <v>0</v>
      </c>
      <c r="S284" s="16">
        <v>47.000000000003098</v>
      </c>
      <c r="T284" s="16" t="s">
        <v>59</v>
      </c>
      <c r="U284" s="16">
        <v>360</v>
      </c>
      <c r="V284" s="16">
        <v>159</v>
      </c>
      <c r="W284" s="22">
        <v>1.07</v>
      </c>
    </row>
    <row r="285" spans="1:23" x14ac:dyDescent="0.3">
      <c r="A285" s="20">
        <v>283</v>
      </c>
      <c r="B285" s="16" t="s">
        <v>56</v>
      </c>
      <c r="C285" s="17" t="s">
        <v>94</v>
      </c>
      <c r="E285" s="16">
        <f t="shared" si="108"/>
        <v>12887855.646527616</v>
      </c>
      <c r="F285" s="16">
        <v>5</v>
      </c>
      <c r="G285" s="18">
        <f t="shared" si="111"/>
        <v>2.0399158314387779E+17</v>
      </c>
      <c r="H285" s="16">
        <f t="shared" si="110"/>
        <v>190731.8091545917</v>
      </c>
      <c r="I285" s="16">
        <f t="shared" si="112"/>
        <v>568663911353831.63</v>
      </c>
      <c r="J285" s="16">
        <v>1</v>
      </c>
      <c r="K285" s="16">
        <v>11</v>
      </c>
      <c r="L285" s="16">
        <v>5</v>
      </c>
      <c r="M285" s="16">
        <v>10000</v>
      </c>
      <c r="N285" s="16">
        <v>10000</v>
      </c>
      <c r="O285" s="16">
        <v>30</v>
      </c>
      <c r="P285" s="16" t="b">
        <v>1</v>
      </c>
      <c r="Q285" s="16">
        <v>0</v>
      </c>
      <c r="R285" s="16" t="b">
        <v>0</v>
      </c>
      <c r="S285" s="16">
        <v>47.321428571431703</v>
      </c>
      <c r="T285" s="16" t="s">
        <v>59</v>
      </c>
      <c r="U285" s="16">
        <v>362</v>
      </c>
      <c r="V285" s="16">
        <v>161</v>
      </c>
      <c r="W285" s="22">
        <v>1.07</v>
      </c>
    </row>
    <row r="286" spans="1:23" x14ac:dyDescent="0.3">
      <c r="A286" s="5">
        <v>284</v>
      </c>
      <c r="B286" s="16" t="s">
        <v>56</v>
      </c>
      <c r="C286" s="17" t="s">
        <v>94</v>
      </c>
      <c r="E286" s="16">
        <f t="shared" si="108"/>
        <v>13020365.814053755</v>
      </c>
      <c r="F286" s="16">
        <v>5</v>
      </c>
      <c r="G286" s="18">
        <f t="shared" si="111"/>
        <v>2.0913537250311606E+17</v>
      </c>
      <c r="H286" s="16">
        <f t="shared" si="110"/>
        <v>192119.40312183465</v>
      </c>
      <c r="I286" s="16">
        <f t="shared" si="112"/>
        <v>580864231824321.63</v>
      </c>
      <c r="J286" s="16">
        <v>1</v>
      </c>
      <c r="K286" s="16">
        <v>11</v>
      </c>
      <c r="L286" s="16">
        <v>5</v>
      </c>
      <c r="M286" s="16">
        <v>10000</v>
      </c>
      <c r="N286" s="16">
        <v>10000</v>
      </c>
      <c r="O286" s="16">
        <v>30</v>
      </c>
      <c r="P286" s="16" t="b">
        <v>1</v>
      </c>
      <c r="Q286" s="16">
        <v>0</v>
      </c>
      <c r="R286" s="16" t="b">
        <v>0</v>
      </c>
      <c r="S286" s="16">
        <v>47.642857142860301</v>
      </c>
      <c r="T286" s="16" t="s">
        <v>59</v>
      </c>
      <c r="U286" s="16">
        <v>364</v>
      </c>
      <c r="V286" s="16">
        <v>163</v>
      </c>
      <c r="W286" s="22">
        <v>1.07</v>
      </c>
    </row>
    <row r="287" spans="1:23" x14ac:dyDescent="0.3">
      <c r="A287" s="19">
        <v>285</v>
      </c>
      <c r="B287" s="16" t="s">
        <v>56</v>
      </c>
      <c r="C287" s="17" t="s">
        <v>94</v>
      </c>
      <c r="E287" s="16">
        <f t="shared" si="108"/>
        <v>13153765.465424472</v>
      </c>
      <c r="F287" s="16">
        <v>5</v>
      </c>
      <c r="G287" s="18">
        <f>A287^7.07+A287^4+100*A287+100</f>
        <v>2.2685751624597066E+17</v>
      </c>
      <c r="H287" s="16">
        <f t="shared" si="110"/>
        <v>193512.37709976366</v>
      </c>
      <c r="I287" s="16">
        <f t="shared" si="112"/>
        <v>593282034288033.63</v>
      </c>
      <c r="J287" s="16">
        <v>1</v>
      </c>
      <c r="K287" s="16">
        <v>11</v>
      </c>
      <c r="L287" s="16">
        <v>5</v>
      </c>
      <c r="M287" s="16">
        <v>10000</v>
      </c>
      <c r="N287" s="16">
        <v>10000</v>
      </c>
      <c r="O287" s="16">
        <v>30</v>
      </c>
      <c r="P287" s="16" t="b">
        <v>1</v>
      </c>
      <c r="Q287" s="16">
        <v>0</v>
      </c>
      <c r="R287" s="16" t="b">
        <v>0</v>
      </c>
      <c r="S287" s="16">
        <v>47.964285714288899</v>
      </c>
      <c r="T287" s="16" t="s">
        <v>59</v>
      </c>
      <c r="U287" s="16">
        <v>366</v>
      </c>
      <c r="V287" s="16">
        <v>165</v>
      </c>
      <c r="W287" s="22">
        <v>1.07</v>
      </c>
    </row>
    <row r="288" spans="1:23" x14ac:dyDescent="0.3">
      <c r="A288" s="15">
        <v>286</v>
      </c>
      <c r="B288" s="16" t="s">
        <v>56</v>
      </c>
      <c r="C288" s="17" t="s">
        <v>94</v>
      </c>
      <c r="E288" s="16">
        <f t="shared" si="108"/>
        <v>13288057.418931467</v>
      </c>
      <c r="F288" s="16">
        <v>5</v>
      </c>
      <c r="G288" s="18">
        <f t="shared" ref="G288:G302" si="113">A288^7.07+A288^4+100*A288+100</f>
        <v>2.3254546082801091E+17</v>
      </c>
      <c r="H288" s="16">
        <f t="shared" si="110"/>
        <v>194910.73373649444</v>
      </c>
      <c r="I288" s="16">
        <f t="shared" si="112"/>
        <v>605920412016945.63</v>
      </c>
      <c r="J288" s="16">
        <v>1</v>
      </c>
      <c r="K288" s="16">
        <v>11</v>
      </c>
      <c r="L288" s="16">
        <v>5</v>
      </c>
      <c r="M288" s="16">
        <v>10000</v>
      </c>
      <c r="N288" s="16">
        <v>10000</v>
      </c>
      <c r="O288" s="16">
        <v>30</v>
      </c>
      <c r="P288" s="16" t="b">
        <v>1</v>
      </c>
      <c r="Q288" s="16">
        <v>0</v>
      </c>
      <c r="R288" s="16" t="b">
        <v>0</v>
      </c>
      <c r="S288" s="16">
        <v>48.285714285717503</v>
      </c>
      <c r="T288" s="16" t="s">
        <v>59</v>
      </c>
      <c r="U288" s="16">
        <v>368</v>
      </c>
      <c r="V288" s="16">
        <v>167</v>
      </c>
      <c r="W288" s="22">
        <v>1.07</v>
      </c>
    </row>
    <row r="289" spans="1:23" x14ac:dyDescent="0.3">
      <c r="A289" s="19">
        <v>287</v>
      </c>
      <c r="B289" s="16" t="s">
        <v>56</v>
      </c>
      <c r="C289" s="17" t="s">
        <v>94</v>
      </c>
      <c r="E289" s="16">
        <f t="shared" si="108"/>
        <v>13423244.491877869</v>
      </c>
      <c r="F289" s="16">
        <v>5</v>
      </c>
      <c r="G289" s="18">
        <f t="shared" si="113"/>
        <v>2.3835541473557386E+17</v>
      </c>
      <c r="H289" s="16">
        <f t="shared" si="110"/>
        <v>196314.47567216403</v>
      </c>
      <c r="I289" s="16">
        <f t="shared" si="112"/>
        <v>618782491213017.38</v>
      </c>
      <c r="J289" s="16">
        <v>1</v>
      </c>
      <c r="K289" s="16">
        <v>11</v>
      </c>
      <c r="L289" s="16">
        <v>5</v>
      </c>
      <c r="M289" s="16">
        <v>10000</v>
      </c>
      <c r="N289" s="16">
        <v>10000</v>
      </c>
      <c r="O289" s="16">
        <v>30</v>
      </c>
      <c r="P289" s="16" t="b">
        <v>1</v>
      </c>
      <c r="Q289" s="16">
        <v>0</v>
      </c>
      <c r="R289" s="16" t="b">
        <v>0</v>
      </c>
      <c r="S289" s="16">
        <v>48.607142857146101</v>
      </c>
      <c r="T289" s="16" t="s">
        <v>59</v>
      </c>
      <c r="U289" s="16">
        <v>370</v>
      </c>
      <c r="V289" s="16">
        <v>169</v>
      </c>
      <c r="W289" s="22">
        <v>1.07</v>
      </c>
    </row>
    <row r="290" spans="1:23" x14ac:dyDescent="0.3">
      <c r="A290" s="15">
        <v>288</v>
      </c>
      <c r="B290" s="16" t="s">
        <v>56</v>
      </c>
      <c r="C290" s="17" t="s">
        <v>94</v>
      </c>
      <c r="E290" s="12">
        <f t="shared" si="108"/>
        <v>13559329.500581868</v>
      </c>
      <c r="F290" s="16">
        <v>5</v>
      </c>
      <c r="G290" s="18">
        <f t="shared" si="113"/>
        <v>2.4428955628805427E+17</v>
      </c>
      <c r="H290" s="16">
        <f t="shared" si="110"/>
        <v>197723.60553898197</v>
      </c>
      <c r="I290" s="16">
        <f t="shared" si="112"/>
        <v>631871431241717.38</v>
      </c>
      <c r="J290" s="16">
        <v>1</v>
      </c>
      <c r="K290" s="16">
        <v>11</v>
      </c>
      <c r="L290" s="16">
        <v>5</v>
      </c>
      <c r="M290" s="16">
        <v>10000</v>
      </c>
      <c r="N290" s="16">
        <v>10000</v>
      </c>
      <c r="O290" s="16">
        <v>30</v>
      </c>
      <c r="P290" s="16" t="b">
        <v>1</v>
      </c>
      <c r="Q290" s="16">
        <v>0</v>
      </c>
      <c r="R290" s="16" t="b">
        <v>0</v>
      </c>
      <c r="S290" s="16">
        <v>48.928571428574699</v>
      </c>
      <c r="T290" s="16" t="s">
        <v>59</v>
      </c>
      <c r="U290" s="16">
        <v>372</v>
      </c>
      <c r="V290" s="16">
        <v>171</v>
      </c>
      <c r="W290" s="22">
        <v>1.07</v>
      </c>
    </row>
    <row r="291" spans="1:23" x14ac:dyDescent="0.3">
      <c r="A291" s="19">
        <v>289</v>
      </c>
      <c r="B291" s="16" t="s">
        <v>56</v>
      </c>
      <c r="C291" s="17" t="s">
        <v>94</v>
      </c>
      <c r="E291" s="12">
        <f t="shared" si="108"/>
        <v>13696315.26038049</v>
      </c>
      <c r="F291" s="16">
        <v>5</v>
      </c>
      <c r="G291" s="18">
        <f t="shared" si="113"/>
        <v>2.5035009491581056E+17</v>
      </c>
      <c r="H291" s="16">
        <f t="shared" si="110"/>
        <v>199138.12596128331</v>
      </c>
      <c r="I291" s="16">
        <f t="shared" si="112"/>
        <v>645190424866466.75</v>
      </c>
      <c r="J291" s="16">
        <v>1</v>
      </c>
      <c r="K291" s="16">
        <v>11</v>
      </c>
      <c r="L291" s="16">
        <v>5</v>
      </c>
      <c r="M291" s="16">
        <v>10000</v>
      </c>
      <c r="N291" s="16">
        <v>10000</v>
      </c>
      <c r="O291" s="16">
        <v>30</v>
      </c>
      <c r="P291" s="16" t="b">
        <v>1</v>
      </c>
      <c r="Q291" s="16">
        <v>0</v>
      </c>
      <c r="R291" s="16" t="b">
        <v>0</v>
      </c>
      <c r="S291" s="16">
        <v>49.250000000003297</v>
      </c>
      <c r="T291" s="16" t="s">
        <v>59</v>
      </c>
      <c r="U291" s="16">
        <v>374</v>
      </c>
      <c r="V291" s="16">
        <v>173</v>
      </c>
      <c r="W291" s="22">
        <v>1.07</v>
      </c>
    </row>
    <row r="292" spans="1:23" x14ac:dyDescent="0.3">
      <c r="A292" s="15">
        <v>290</v>
      </c>
      <c r="B292" s="16" t="s">
        <v>56</v>
      </c>
      <c r="C292" s="17" t="s">
        <v>94</v>
      </c>
      <c r="E292" s="16">
        <f t="shared" si="108"/>
        <v>13834204.585633369</v>
      </c>
      <c r="F292" s="16">
        <v>5</v>
      </c>
      <c r="G292" s="18">
        <f t="shared" si="113"/>
        <v>2.5653927149415741E+17</v>
      </c>
      <c r="H292" s="16">
        <f t="shared" si="110"/>
        <v>200558.03955557675</v>
      </c>
      <c r="I292" s="16">
        <f t="shared" si="112"/>
        <v>658742698483894.25</v>
      </c>
      <c r="J292" s="16">
        <v>1</v>
      </c>
      <c r="K292" s="16">
        <v>11</v>
      </c>
      <c r="L292" s="16">
        <v>5</v>
      </c>
      <c r="M292" s="16">
        <v>10000</v>
      </c>
      <c r="N292" s="16">
        <v>10000</v>
      </c>
      <c r="O292" s="16">
        <v>30</v>
      </c>
      <c r="P292" s="16" t="b">
        <v>1</v>
      </c>
      <c r="Q292" s="16">
        <v>0</v>
      </c>
      <c r="R292" s="16" t="b">
        <v>0</v>
      </c>
      <c r="S292" s="16">
        <v>49.571428571431902</v>
      </c>
      <c r="T292" s="16" t="s">
        <v>59</v>
      </c>
      <c r="U292" s="16">
        <v>376</v>
      </c>
      <c r="V292" s="16">
        <v>175</v>
      </c>
      <c r="W292" s="22">
        <v>1.07</v>
      </c>
    </row>
    <row r="293" spans="1:23" x14ac:dyDescent="0.3">
      <c r="A293" s="19">
        <v>291</v>
      </c>
      <c r="B293" s="16" t="s">
        <v>56</v>
      </c>
      <c r="C293" s="17" t="s">
        <v>94</v>
      </c>
      <c r="E293" s="16">
        <f t="shared" si="108"/>
        <v>13973000.289726567</v>
      </c>
      <c r="F293" s="16">
        <v>5</v>
      </c>
      <c r="G293" s="18">
        <f t="shared" si="113"/>
        <v>2.6285935867975952E+17</v>
      </c>
      <c r="H293" s="16">
        <f t="shared" si="110"/>
        <v>201983.34893059797</v>
      </c>
      <c r="I293" s="16">
        <f t="shared" si="112"/>
        <v>672531512359894.5</v>
      </c>
      <c r="J293" s="16">
        <v>1</v>
      </c>
      <c r="K293" s="16">
        <v>11</v>
      </c>
      <c r="L293" s="16">
        <v>5</v>
      </c>
      <c r="M293" s="16">
        <v>10000</v>
      </c>
      <c r="N293" s="16">
        <v>10000</v>
      </c>
      <c r="O293" s="16">
        <v>30</v>
      </c>
      <c r="P293" s="16" t="b">
        <v>1</v>
      </c>
      <c r="Q293" s="16">
        <v>0</v>
      </c>
      <c r="R293" s="16" t="b">
        <v>0</v>
      </c>
      <c r="S293" s="16">
        <v>49.8928571428605</v>
      </c>
      <c r="T293" s="16" t="s">
        <v>59</v>
      </c>
      <c r="U293" s="16">
        <v>378</v>
      </c>
      <c r="V293" s="16">
        <v>177</v>
      </c>
      <c r="W293" s="22">
        <v>1.07</v>
      </c>
    </row>
    <row r="294" spans="1:23" x14ac:dyDescent="0.3">
      <c r="A294" s="15">
        <v>292</v>
      </c>
      <c r="B294" s="16" t="s">
        <v>56</v>
      </c>
      <c r="C294" s="17" t="s">
        <v>94</v>
      </c>
      <c r="E294" s="16">
        <f t="shared" si="108"/>
        <v>14112705.185076088</v>
      </c>
      <c r="F294" s="16">
        <v>5</v>
      </c>
      <c r="G294" s="18">
        <f t="shared" si="113"/>
        <v>2.6931266124944854E+17</v>
      </c>
      <c r="H294" s="16">
        <f t="shared" si="110"/>
        <v>203414.05668735577</v>
      </c>
      <c r="I294" s="16">
        <f t="shared" si="112"/>
        <v>686560160866565.38</v>
      </c>
      <c r="J294" s="16">
        <v>1</v>
      </c>
      <c r="K294" s="16">
        <v>11</v>
      </c>
      <c r="L294" s="16">
        <v>5</v>
      </c>
      <c r="M294" s="16">
        <v>10000</v>
      </c>
      <c r="N294" s="16">
        <v>10000</v>
      </c>
      <c r="O294" s="16">
        <v>30</v>
      </c>
      <c r="P294" s="16" t="b">
        <v>1</v>
      </c>
      <c r="Q294" s="16">
        <v>0</v>
      </c>
      <c r="R294" s="16" t="b">
        <v>0</v>
      </c>
      <c r="S294" s="16">
        <v>50.214285714289097</v>
      </c>
      <c r="T294" s="16" t="s">
        <v>59</v>
      </c>
      <c r="U294" s="16">
        <v>380</v>
      </c>
      <c r="V294" s="16">
        <v>179</v>
      </c>
      <c r="W294" s="22">
        <v>1.07</v>
      </c>
    </row>
    <row r="295" spans="1:23" x14ac:dyDescent="0.3">
      <c r="A295" s="19">
        <v>293</v>
      </c>
      <c r="B295" s="16" t="s">
        <v>56</v>
      </c>
      <c r="C295" s="17" t="s">
        <v>94</v>
      </c>
      <c r="E295" s="16">
        <f t="shared" si="108"/>
        <v>14253322.083131695</v>
      </c>
      <c r="F295" s="16">
        <v>5</v>
      </c>
      <c r="G295" s="18">
        <f t="shared" si="113"/>
        <v>2.7590151644146685E+17</v>
      </c>
      <c r="H295" s="16">
        <f t="shared" si="110"/>
        <v>204850.16541918565</v>
      </c>
      <c r="I295" s="16">
        <f t="shared" si="112"/>
        <v>700831972719937.38</v>
      </c>
      <c r="J295" s="16">
        <v>1</v>
      </c>
      <c r="K295" s="16">
        <v>11</v>
      </c>
      <c r="L295" s="16">
        <v>5</v>
      </c>
      <c r="M295" s="16">
        <v>10000</v>
      </c>
      <c r="N295" s="16">
        <v>10000</v>
      </c>
      <c r="O295" s="16">
        <v>30</v>
      </c>
      <c r="P295" s="16" t="b">
        <v>1</v>
      </c>
      <c r="Q295" s="16">
        <v>0</v>
      </c>
      <c r="R295" s="16" t="b">
        <v>0</v>
      </c>
      <c r="S295" s="16">
        <v>50.535714285717702</v>
      </c>
      <c r="T295" s="16" t="s">
        <v>59</v>
      </c>
      <c r="U295" s="16">
        <v>382</v>
      </c>
      <c r="V295" s="16">
        <v>181</v>
      </c>
      <c r="W295" s="22">
        <v>1.07</v>
      </c>
    </row>
    <row r="296" spans="1:23" x14ac:dyDescent="0.3">
      <c r="A296" s="15">
        <v>294</v>
      </c>
      <c r="B296" s="16" t="s">
        <v>56</v>
      </c>
      <c r="C296" s="17" t="s">
        <v>94</v>
      </c>
      <c r="E296" s="16">
        <f t="shared" si="108"/>
        <v>14394853.79438041</v>
      </c>
      <c r="F296" s="16">
        <v>5</v>
      </c>
      <c r="G296" s="18">
        <f t="shared" si="113"/>
        <v>2.8262829429914445E+17</v>
      </c>
      <c r="H296" s="16">
        <f t="shared" si="110"/>
        <v>206291.67771179436</v>
      </c>
      <c r="I296" s="16">
        <f t="shared" si="112"/>
        <v>715350311218560.88</v>
      </c>
      <c r="J296" s="16">
        <v>1</v>
      </c>
      <c r="K296" s="16">
        <v>11</v>
      </c>
      <c r="L296" s="16">
        <v>5</v>
      </c>
      <c r="M296" s="16">
        <v>10000</v>
      </c>
      <c r="N296" s="16">
        <v>10000</v>
      </c>
      <c r="O296" s="16">
        <v>30</v>
      </c>
      <c r="P296" s="16" t="b">
        <v>1</v>
      </c>
      <c r="Q296" s="16">
        <v>0</v>
      </c>
      <c r="R296" s="16" t="b">
        <v>0</v>
      </c>
      <c r="S296" s="16">
        <v>50.8571428571463</v>
      </c>
      <c r="T296" s="16" t="s">
        <v>59</v>
      </c>
      <c r="U296" s="16">
        <v>384</v>
      </c>
      <c r="V296" s="16">
        <v>183</v>
      </c>
      <c r="W296" s="22">
        <v>1.07</v>
      </c>
    </row>
    <row r="297" spans="1:23" x14ac:dyDescent="0.3">
      <c r="A297" s="19">
        <v>295</v>
      </c>
      <c r="B297" s="16" t="s">
        <v>56</v>
      </c>
      <c r="C297" s="17" t="s">
        <v>94</v>
      </c>
      <c r="E297" s="16">
        <f t="shared" si="108"/>
        <v>14537303.128350295</v>
      </c>
      <c r="F297" s="16">
        <v>5</v>
      </c>
      <c r="G297" s="18">
        <f t="shared" si="113"/>
        <v>2.8949539801702893E+17</v>
      </c>
      <c r="H297" s="16">
        <f t="shared" si="110"/>
        <v>207738.59614331252</v>
      </c>
      <c r="I297" s="16">
        <f t="shared" si="112"/>
        <v>730118574482937.13</v>
      </c>
      <c r="J297" s="16">
        <v>1</v>
      </c>
      <c r="K297" s="16">
        <v>11</v>
      </c>
      <c r="L297" s="16">
        <v>5</v>
      </c>
      <c r="M297" s="16">
        <v>10000</v>
      </c>
      <c r="N297" s="16">
        <v>10000</v>
      </c>
      <c r="O297" s="16">
        <v>30</v>
      </c>
      <c r="P297" s="16" t="b">
        <v>1</v>
      </c>
      <c r="Q297" s="16">
        <v>0</v>
      </c>
      <c r="R297" s="16" t="b">
        <v>0</v>
      </c>
      <c r="S297" s="16">
        <v>51.178571428574898</v>
      </c>
      <c r="T297" s="16" t="s">
        <v>59</v>
      </c>
      <c r="U297" s="16">
        <v>386</v>
      </c>
      <c r="V297" s="16">
        <v>185</v>
      </c>
      <c r="W297" s="22">
        <v>1.07</v>
      </c>
    </row>
    <row r="298" spans="1:23" x14ac:dyDescent="0.3">
      <c r="A298" s="15">
        <v>296</v>
      </c>
      <c r="B298" s="16" t="s">
        <v>56</v>
      </c>
      <c r="C298" s="17" t="s">
        <v>94</v>
      </c>
      <c r="E298" s="16">
        <f t="shared" si="108"/>
        <v>14680672.893613806</v>
      </c>
      <c r="F298" s="16">
        <v>5</v>
      </c>
      <c r="G298" s="18">
        <f t="shared" si="113"/>
        <v>2.9650526428945344E+17</v>
      </c>
      <c r="H298" s="16">
        <f t="shared" si="110"/>
        <v>209190.92328433724</v>
      </c>
      <c r="I298" s="16">
        <f t="shared" si="112"/>
        <v>745140195695720.25</v>
      </c>
      <c r="J298" s="16">
        <v>1</v>
      </c>
      <c r="K298" s="16">
        <v>11</v>
      </c>
      <c r="L298" s="16">
        <v>5</v>
      </c>
      <c r="M298" s="16">
        <v>10000</v>
      </c>
      <c r="N298" s="16">
        <v>10000</v>
      </c>
      <c r="O298" s="16">
        <v>30</v>
      </c>
      <c r="P298" s="16" t="b">
        <v>1</v>
      </c>
      <c r="Q298" s="16">
        <v>0</v>
      </c>
      <c r="R298" s="16" t="b">
        <v>0</v>
      </c>
      <c r="S298" s="16">
        <v>51.500000000003503</v>
      </c>
      <c r="T298" s="16" t="s">
        <v>59</v>
      </c>
      <c r="U298" s="16">
        <v>388</v>
      </c>
      <c r="V298" s="16">
        <v>187</v>
      </c>
      <c r="W298" s="22">
        <v>1.07</v>
      </c>
    </row>
    <row r="299" spans="1:23" x14ac:dyDescent="0.3">
      <c r="A299" s="19">
        <v>297</v>
      </c>
      <c r="B299" s="16" t="s">
        <v>56</v>
      </c>
      <c r="C299" s="17" t="s">
        <v>94</v>
      </c>
      <c r="E299" s="16">
        <f t="shared" si="108"/>
        <v>14824965.897791749</v>
      </c>
      <c r="F299" s="16">
        <v>5</v>
      </c>
      <c r="G299" s="18">
        <f t="shared" si="113"/>
        <v>3.0366036366158714E+17</v>
      </c>
      <c r="H299" s="16">
        <f t="shared" si="110"/>
        <v>210648.66169798537</v>
      </c>
      <c r="I299" s="16">
        <f t="shared" si="112"/>
        <v>760418643342857</v>
      </c>
      <c r="J299" s="16">
        <v>1</v>
      </c>
      <c r="K299" s="16">
        <v>11</v>
      </c>
      <c r="L299" s="16">
        <v>5</v>
      </c>
      <c r="M299" s="16">
        <v>10000</v>
      </c>
      <c r="N299" s="16">
        <v>10000</v>
      </c>
      <c r="O299" s="16">
        <v>30</v>
      </c>
      <c r="P299" s="16" t="b">
        <v>1</v>
      </c>
      <c r="Q299" s="16">
        <v>0</v>
      </c>
      <c r="R299" s="16" t="b">
        <v>0</v>
      </c>
      <c r="S299" s="16">
        <v>51.821428571432101</v>
      </c>
      <c r="T299" s="16" t="s">
        <v>59</v>
      </c>
      <c r="U299" s="16">
        <v>390</v>
      </c>
      <c r="V299" s="16">
        <v>189</v>
      </c>
      <c r="W299" s="22">
        <v>1.07</v>
      </c>
    </row>
    <row r="300" spans="1:23" x14ac:dyDescent="0.3">
      <c r="A300" s="15">
        <v>298</v>
      </c>
      <c r="B300" s="16" t="s">
        <v>56</v>
      </c>
      <c r="C300" s="17" t="s">
        <v>94</v>
      </c>
      <c r="E300" s="16">
        <f t="shared" si="108"/>
        <v>14970184.94755628</v>
      </c>
      <c r="F300" s="16">
        <v>5</v>
      </c>
      <c r="G300" s="18">
        <f t="shared" si="113"/>
        <v>3.1096320088294035E+17</v>
      </c>
      <c r="H300" s="16">
        <f t="shared" si="110"/>
        <v>212111.8139399364</v>
      </c>
      <c r="I300" s="16">
        <f t="shared" si="112"/>
        <v>775957421455451.63</v>
      </c>
      <c r="J300" s="16">
        <v>1</v>
      </c>
      <c r="K300" s="16">
        <v>11</v>
      </c>
      <c r="L300" s="16">
        <v>5</v>
      </c>
      <c r="M300" s="16">
        <v>10000</v>
      </c>
      <c r="N300" s="16">
        <v>10000</v>
      </c>
      <c r="O300" s="16">
        <v>30</v>
      </c>
      <c r="P300" s="16" t="b">
        <v>1</v>
      </c>
      <c r="Q300" s="16">
        <v>0</v>
      </c>
      <c r="R300" s="16" t="b">
        <v>0</v>
      </c>
      <c r="S300" s="16">
        <v>52.142857142860699</v>
      </c>
      <c r="T300" s="16" t="s">
        <v>59</v>
      </c>
      <c r="U300" s="16">
        <v>392</v>
      </c>
      <c r="V300" s="16">
        <v>191</v>
      </c>
      <c r="W300" s="22">
        <v>1.07</v>
      </c>
    </row>
    <row r="301" spans="1:23" x14ac:dyDescent="0.3">
      <c r="A301" s="19">
        <v>299</v>
      </c>
      <c r="B301" s="16" t="s">
        <v>56</v>
      </c>
      <c r="C301" s="17" t="s">
        <v>94</v>
      </c>
      <c r="E301" s="16">
        <f t="shared" si="108"/>
        <v>15116332.848634899</v>
      </c>
      <c r="F301" s="16">
        <v>5</v>
      </c>
      <c r="G301" s="18">
        <f t="shared" si="113"/>
        <v>3.1841631526336493E+17</v>
      </c>
      <c r="H301" s="16">
        <f t="shared" si="110"/>
        <v>213580.38255848034</v>
      </c>
      <c r="I301" s="16">
        <f t="shared" si="112"/>
        <v>791760069852539.5</v>
      </c>
      <c r="J301" s="16">
        <v>1</v>
      </c>
      <c r="K301" s="16">
        <v>11</v>
      </c>
      <c r="L301" s="16">
        <v>5</v>
      </c>
      <c r="M301" s="16">
        <v>10000</v>
      </c>
      <c r="N301" s="16">
        <v>10000</v>
      </c>
      <c r="O301" s="16">
        <v>30</v>
      </c>
      <c r="P301" s="16" t="b">
        <v>1</v>
      </c>
      <c r="Q301" s="16">
        <v>0</v>
      </c>
      <c r="R301" s="16" t="b">
        <v>0</v>
      </c>
      <c r="S301" s="16">
        <v>52.464285714289304</v>
      </c>
      <c r="T301" s="16" t="s">
        <v>59</v>
      </c>
      <c r="U301" s="16">
        <v>394</v>
      </c>
      <c r="V301" s="16">
        <v>193</v>
      </c>
      <c r="W301" s="22">
        <v>1.07</v>
      </c>
    </row>
    <row r="302" spans="1:23" x14ac:dyDescent="0.3">
      <c r="A302" s="15">
        <v>300</v>
      </c>
      <c r="B302" s="16" t="s">
        <v>56</v>
      </c>
      <c r="C302" s="17" t="s">
        <v>94</v>
      </c>
      <c r="E302" s="16">
        <f t="shared" si="108"/>
        <v>15263412.405813666</v>
      </c>
      <c r="F302" s="16">
        <v>5</v>
      </c>
      <c r="G302" s="18">
        <f t="shared" si="113"/>
        <v>3.2602228103153562E+17</v>
      </c>
      <c r="H302" s="16">
        <f t="shared" si="110"/>
        <v>215054.37009456303</v>
      </c>
      <c r="I302" s="16">
        <f t="shared" si="112"/>
        <v>807830164384644.25</v>
      </c>
      <c r="J302" s="16">
        <v>1</v>
      </c>
      <c r="K302" s="16">
        <v>11</v>
      </c>
      <c r="L302" s="16">
        <v>5</v>
      </c>
      <c r="M302" s="16">
        <v>10000</v>
      </c>
      <c r="N302" s="16">
        <v>10000</v>
      </c>
      <c r="O302" s="16">
        <v>30</v>
      </c>
      <c r="P302" s="16" t="b">
        <v>1</v>
      </c>
      <c r="Q302" s="16">
        <v>0</v>
      </c>
      <c r="R302" s="16" t="b">
        <v>0</v>
      </c>
      <c r="S302" s="16">
        <v>52.785714285717901</v>
      </c>
      <c r="T302" s="16" t="s">
        <v>59</v>
      </c>
      <c r="U302" s="16">
        <v>396</v>
      </c>
      <c r="V302" s="16">
        <v>195</v>
      </c>
      <c r="W302" s="22">
        <v>1.07</v>
      </c>
    </row>
    <row r="303" spans="1:23" x14ac:dyDescent="0.3">
      <c r="A303" s="21">
        <v>301</v>
      </c>
      <c r="B303" s="16" t="s">
        <v>56</v>
      </c>
      <c r="C303" s="17" t="s">
        <v>97</v>
      </c>
      <c r="E303" s="16">
        <f>A303^2.899</f>
        <v>15323722.219838625</v>
      </c>
      <c r="F303" s="16">
        <v>5</v>
      </c>
      <c r="G303" s="18">
        <f>A303^7.066+A303^4+100*A303+100</f>
        <v>3.2625026175971776E+17</v>
      </c>
      <c r="H303" s="16">
        <f t="shared" si="110"/>
        <v>216533.77908183335</v>
      </c>
      <c r="I303" s="16">
        <f t="shared" si="112"/>
        <v>824171317178238.5</v>
      </c>
      <c r="J303" s="16">
        <v>1</v>
      </c>
      <c r="K303" s="16">
        <v>11</v>
      </c>
      <c r="L303" s="16">
        <v>5</v>
      </c>
      <c r="M303" s="16">
        <v>10000</v>
      </c>
      <c r="N303" s="16">
        <v>10000</v>
      </c>
      <c r="O303" s="16">
        <v>30</v>
      </c>
      <c r="P303" s="16" t="b">
        <v>1</v>
      </c>
      <c r="Q303" s="16">
        <v>0</v>
      </c>
      <c r="R303" s="16" t="b">
        <v>0</v>
      </c>
      <c r="S303" s="16">
        <v>53.107142857146499</v>
      </c>
      <c r="T303" s="16" t="s">
        <v>59</v>
      </c>
      <c r="U303" s="18">
        <v>398</v>
      </c>
      <c r="V303" s="16">
        <v>197</v>
      </c>
      <c r="W303" s="22">
        <v>1.07</v>
      </c>
    </row>
    <row r="304" spans="1:23" x14ac:dyDescent="0.3">
      <c r="A304" s="19">
        <v>302</v>
      </c>
      <c r="B304" s="16" t="s">
        <v>56</v>
      </c>
      <c r="C304" s="17" t="s">
        <v>97</v>
      </c>
      <c r="E304" s="16">
        <f t="shared" ref="E304:E367" si="114">A304^2.899</f>
        <v>15471774.523460811</v>
      </c>
      <c r="F304" s="16">
        <v>5</v>
      </c>
      <c r="G304" s="18">
        <f t="shared" ref="G304:G361" si="115">A304^7.066+A304^4+100*A304+100</f>
        <v>3.3398662082557779E+17</v>
      </c>
      <c r="H304" s="16">
        <f t="shared" si="110"/>
        <v>218018.61204668743</v>
      </c>
      <c r="I304" s="16">
        <f t="shared" si="112"/>
        <v>840787176880942.5</v>
      </c>
      <c r="J304" s="16">
        <v>1</v>
      </c>
      <c r="K304" s="16">
        <v>11</v>
      </c>
      <c r="L304" s="16">
        <v>5</v>
      </c>
      <c r="M304" s="16">
        <v>10000</v>
      </c>
      <c r="N304" s="16">
        <v>10000</v>
      </c>
      <c r="O304" s="16">
        <v>30</v>
      </c>
      <c r="P304" s="16" t="b">
        <v>1</v>
      </c>
      <c r="Q304" s="16">
        <v>0</v>
      </c>
      <c r="R304" s="16" t="b">
        <v>0</v>
      </c>
      <c r="S304" s="16">
        <v>53.428571428575097</v>
      </c>
      <c r="T304" s="16" t="s">
        <v>59</v>
      </c>
      <c r="U304" s="18">
        <v>399</v>
      </c>
      <c r="V304" s="16">
        <v>199</v>
      </c>
      <c r="W304" s="22">
        <v>1.07</v>
      </c>
    </row>
    <row r="305" spans="1:23" x14ac:dyDescent="0.3">
      <c r="A305" s="15">
        <v>303</v>
      </c>
      <c r="B305" s="16" t="s">
        <v>56</v>
      </c>
      <c r="C305" s="17" t="s">
        <v>96</v>
      </c>
      <c r="E305" s="16">
        <f t="shared" si="114"/>
        <v>15620760.724954948</v>
      </c>
      <c r="F305" s="16">
        <v>5</v>
      </c>
      <c r="G305" s="18">
        <f t="shared" si="115"/>
        <v>3.41879943649744E+17</v>
      </c>
      <c r="H305" s="16">
        <f t="shared" si="110"/>
        <v>219508.87150831209</v>
      </c>
      <c r="I305" s="16">
        <f t="shared" si="112"/>
        <v>857681428907614.88</v>
      </c>
      <c r="J305" s="16">
        <v>1</v>
      </c>
      <c r="K305" s="16">
        <v>11</v>
      </c>
      <c r="L305" s="16">
        <v>5</v>
      </c>
      <c r="M305" s="16">
        <v>10000</v>
      </c>
      <c r="N305" s="16">
        <v>10000</v>
      </c>
      <c r="O305" s="16">
        <v>30</v>
      </c>
      <c r="P305" s="16" t="b">
        <v>1</v>
      </c>
      <c r="Q305" s="16">
        <v>0</v>
      </c>
      <c r="R305" s="16" t="b">
        <v>0</v>
      </c>
      <c r="S305" s="16">
        <v>53.750000000003702</v>
      </c>
      <c r="T305" s="16" t="s">
        <v>59</v>
      </c>
      <c r="U305" s="18">
        <v>400</v>
      </c>
      <c r="V305" s="16">
        <v>201</v>
      </c>
      <c r="W305" s="22">
        <v>1.07</v>
      </c>
    </row>
    <row r="306" spans="1:23" x14ac:dyDescent="0.3">
      <c r="A306" s="19">
        <v>304</v>
      </c>
      <c r="B306" s="16" t="s">
        <v>56</v>
      </c>
      <c r="C306" s="17" t="s">
        <v>96</v>
      </c>
      <c r="E306" s="16">
        <f t="shared" si="114"/>
        <v>15770683.60390419</v>
      </c>
      <c r="F306" s="16">
        <v>5</v>
      </c>
      <c r="G306" s="18">
        <f t="shared" si="115"/>
        <v>3.4993288103863418E+17</v>
      </c>
      <c r="H306" s="16">
        <f t="shared" si="110"/>
        <v>221004.55997873234</v>
      </c>
      <c r="I306" s="16">
        <f t="shared" si="112"/>
        <v>874857795687300.25</v>
      </c>
      <c r="J306" s="16">
        <v>1</v>
      </c>
      <c r="K306" s="16">
        <v>11</v>
      </c>
      <c r="L306" s="16">
        <v>5</v>
      </c>
      <c r="M306" s="16">
        <v>10000</v>
      </c>
      <c r="N306" s="16">
        <v>10000</v>
      </c>
      <c r="O306" s="16">
        <v>30</v>
      </c>
      <c r="P306" s="16" t="b">
        <v>1</v>
      </c>
      <c r="Q306" s="16">
        <v>0</v>
      </c>
      <c r="R306" s="16" t="b">
        <v>0</v>
      </c>
      <c r="S306" s="16">
        <v>54.0714285714323</v>
      </c>
      <c r="T306" s="16" t="s">
        <v>59</v>
      </c>
      <c r="U306" s="18">
        <v>401</v>
      </c>
      <c r="V306" s="16">
        <v>203</v>
      </c>
      <c r="W306" s="22">
        <v>1.07</v>
      </c>
    </row>
    <row r="307" spans="1:23" x14ac:dyDescent="0.3">
      <c r="A307" s="15">
        <v>305</v>
      </c>
      <c r="B307" s="16" t="s">
        <v>56</v>
      </c>
      <c r="C307" s="17" t="s">
        <v>96</v>
      </c>
      <c r="E307" s="16">
        <f t="shared" si="114"/>
        <v>15921545.938965337</v>
      </c>
      <c r="F307" s="16">
        <v>5</v>
      </c>
      <c r="G307" s="18">
        <f t="shared" si="115"/>
        <v>3.5814811960967654E+17</v>
      </c>
      <c r="H307" s="16">
        <f t="shared" si="110"/>
        <v>222505.67996285154</v>
      </c>
      <c r="I307" s="16">
        <f t="shared" si="112"/>
        <v>892320036910932.88</v>
      </c>
      <c r="J307" s="16">
        <v>1</v>
      </c>
      <c r="K307" s="16">
        <v>11</v>
      </c>
      <c r="L307" s="16">
        <v>5</v>
      </c>
      <c r="M307" s="16">
        <v>10000</v>
      </c>
      <c r="N307" s="16">
        <v>10000</v>
      </c>
      <c r="O307" s="16">
        <v>30</v>
      </c>
      <c r="P307" s="16" t="b">
        <v>1</v>
      </c>
      <c r="Q307" s="16">
        <v>0</v>
      </c>
      <c r="R307" s="16" t="b">
        <v>0</v>
      </c>
      <c r="S307" s="16">
        <v>54.392857142860898</v>
      </c>
      <c r="T307" s="16" t="s">
        <v>59</v>
      </c>
      <c r="U307" s="18">
        <v>402</v>
      </c>
      <c r="V307" s="16">
        <v>205</v>
      </c>
      <c r="W307" s="22">
        <v>1.07</v>
      </c>
    </row>
    <row r="308" spans="1:23" x14ac:dyDescent="0.3">
      <c r="A308" s="19">
        <v>306</v>
      </c>
      <c r="B308" s="16" t="s">
        <v>56</v>
      </c>
      <c r="C308" s="17" t="s">
        <v>96</v>
      </c>
      <c r="E308" s="16">
        <f t="shared" si="114"/>
        <v>16073350.507872155</v>
      </c>
      <c r="F308" s="16">
        <v>5</v>
      </c>
      <c r="G308" s="18">
        <f t="shared" si="115"/>
        <v>3.6652838215492371E+17</v>
      </c>
      <c r="H308" s="16">
        <f t="shared" si="110"/>
        <v>224012.23395849785</v>
      </c>
      <c r="I308" s="16">
        <f t="shared" si="112"/>
        <v>910071949779947.25</v>
      </c>
      <c r="J308" s="16">
        <v>1</v>
      </c>
      <c r="K308" s="16">
        <v>11</v>
      </c>
      <c r="L308" s="16">
        <v>5</v>
      </c>
      <c r="M308" s="16">
        <v>10000</v>
      </c>
      <c r="N308" s="16">
        <v>10000</v>
      </c>
      <c r="O308" s="16">
        <v>30</v>
      </c>
      <c r="P308" s="16" t="b">
        <v>1</v>
      </c>
      <c r="Q308" s="16">
        <v>0</v>
      </c>
      <c r="R308" s="16" t="b">
        <v>0</v>
      </c>
      <c r="S308" s="16">
        <v>54.714285714289502</v>
      </c>
      <c r="T308" s="16" t="s">
        <v>59</v>
      </c>
      <c r="U308" s="18">
        <v>403</v>
      </c>
      <c r="V308" s="16">
        <v>207</v>
      </c>
      <c r="W308" s="22">
        <v>1.07</v>
      </c>
    </row>
    <row r="309" spans="1:23" x14ac:dyDescent="0.3">
      <c r="A309" s="15">
        <v>307</v>
      </c>
      <c r="B309" s="16" t="s">
        <v>56</v>
      </c>
      <c r="C309" s="17" t="s">
        <v>96</v>
      </c>
      <c r="E309" s="16">
        <f t="shared" si="114"/>
        <v>16226100.087438792</v>
      </c>
      <c r="F309" s="16">
        <v>5</v>
      </c>
      <c r="G309" s="18">
        <f t="shared" si="115"/>
        <v>3.7507642800711936E+17</v>
      </c>
      <c r="H309" s="16">
        <f t="shared" si="110"/>
        <v>225524.22445646601</v>
      </c>
      <c r="I309" s="16">
        <f t="shared" si="112"/>
        <v>928117369255706.13</v>
      </c>
      <c r="J309" s="16">
        <v>1</v>
      </c>
      <c r="K309" s="16">
        <v>11</v>
      </c>
      <c r="L309" s="16">
        <v>5</v>
      </c>
      <c r="M309" s="16">
        <v>10000</v>
      </c>
      <c r="N309" s="16">
        <v>10000</v>
      </c>
      <c r="O309" s="16">
        <v>30</v>
      </c>
      <c r="P309" s="16" t="b">
        <v>1</v>
      </c>
      <c r="Q309" s="16">
        <v>0</v>
      </c>
      <c r="R309" s="16" t="b">
        <v>0</v>
      </c>
      <c r="S309" s="16">
        <v>55.0357142857181</v>
      </c>
      <c r="T309" s="16" t="s">
        <v>59</v>
      </c>
      <c r="U309" s="18">
        <v>404</v>
      </c>
      <c r="V309" s="16">
        <v>209</v>
      </c>
      <c r="W309" s="22">
        <v>1.07</v>
      </c>
    </row>
    <row r="310" spans="1:23" x14ac:dyDescent="0.3">
      <c r="A310" s="15">
        <v>308</v>
      </c>
      <c r="B310" s="16" t="s">
        <v>56</v>
      </c>
      <c r="C310" s="17" t="s">
        <v>96</v>
      </c>
      <c r="E310" s="16">
        <f t="shared" si="114"/>
        <v>16379797.453562861</v>
      </c>
      <c r="F310" s="16">
        <v>5</v>
      </c>
      <c r="G310" s="18">
        <f t="shared" si="115"/>
        <v>3.8379505340828403E+17</v>
      </c>
      <c r="H310" s="16">
        <f t="shared" si="110"/>
        <v>227041.65394056009</v>
      </c>
      <c r="I310" s="16">
        <f t="shared" si="112"/>
        <v>946460168309710.88</v>
      </c>
      <c r="J310" s="16">
        <v>1</v>
      </c>
      <c r="K310" s="16">
        <v>11</v>
      </c>
      <c r="L310" s="16">
        <v>5</v>
      </c>
      <c r="M310" s="16">
        <v>10000</v>
      </c>
      <c r="N310" s="16">
        <v>10000</v>
      </c>
      <c r="O310" s="16">
        <v>30</v>
      </c>
      <c r="P310" s="16" t="b">
        <v>1</v>
      </c>
      <c r="Q310" s="16">
        <v>0</v>
      </c>
      <c r="R310" s="16" t="b">
        <v>0</v>
      </c>
      <c r="S310" s="16">
        <v>55.357142857146698</v>
      </c>
      <c r="T310" s="16" t="s">
        <v>59</v>
      </c>
      <c r="U310" s="18">
        <v>405</v>
      </c>
      <c r="V310" s="16">
        <v>211</v>
      </c>
      <c r="W310" s="22">
        <v>1.07</v>
      </c>
    </row>
    <row r="311" spans="1:23" x14ac:dyDescent="0.3">
      <c r="A311" s="19">
        <v>309</v>
      </c>
      <c r="B311" s="16" t="s">
        <v>56</v>
      </c>
      <c r="C311" s="17" t="s">
        <v>96</v>
      </c>
      <c r="E311" s="16">
        <f t="shared" si="114"/>
        <v>16534445.381229097</v>
      </c>
      <c r="F311" s="16">
        <v>5</v>
      </c>
      <c r="G311" s="18">
        <f t="shared" si="115"/>
        <v>3.9268709188075814E+17</v>
      </c>
      <c r="H311" s="16">
        <f t="shared" si="110"/>
        <v>228564.52488763735</v>
      </c>
      <c r="I311" s="16">
        <f t="shared" si="112"/>
        <v>965104258174721.75</v>
      </c>
      <c r="J311" s="16">
        <v>1</v>
      </c>
      <c r="K311" s="16">
        <v>11</v>
      </c>
      <c r="L311" s="16">
        <v>5</v>
      </c>
      <c r="M311" s="16">
        <v>10000</v>
      </c>
      <c r="N311" s="16">
        <v>10000</v>
      </c>
      <c r="O311" s="16">
        <v>30</v>
      </c>
      <c r="P311" s="16" t="b">
        <v>1</v>
      </c>
      <c r="Q311" s="16">
        <v>0</v>
      </c>
      <c r="R311" s="16" t="b">
        <v>0</v>
      </c>
      <c r="S311" s="16">
        <v>55.678571428575303</v>
      </c>
      <c r="T311" s="16" t="s">
        <v>59</v>
      </c>
      <c r="U311" s="18">
        <v>406</v>
      </c>
      <c r="V311" s="16">
        <v>213</v>
      </c>
      <c r="W311" s="22">
        <v>1.07</v>
      </c>
    </row>
    <row r="312" spans="1:23" x14ac:dyDescent="0.3">
      <c r="A312" s="15">
        <v>310</v>
      </c>
      <c r="B312" s="16" t="s">
        <v>56</v>
      </c>
      <c r="C312" s="17" t="s">
        <v>96</v>
      </c>
      <c r="E312" s="16">
        <f t="shared" si="114"/>
        <v>16690046.644512113</v>
      </c>
      <c r="F312" s="16">
        <v>5</v>
      </c>
      <c r="G312" s="18">
        <f t="shared" si="115"/>
        <v>4.0175541460077344E+17</v>
      </c>
      <c r="H312" s="16">
        <f t="shared" si="110"/>
        <v>230092.83976764628</v>
      </c>
      <c r="I312" s="16">
        <f t="shared" si="112"/>
        <v>984053588596650.5</v>
      </c>
      <c r="J312" s="16">
        <v>1</v>
      </c>
      <c r="K312" s="16">
        <v>11</v>
      </c>
      <c r="L312" s="16">
        <v>5</v>
      </c>
      <c r="M312" s="16">
        <v>10000</v>
      </c>
      <c r="N312" s="16">
        <v>10000</v>
      </c>
      <c r="O312" s="16">
        <v>30</v>
      </c>
      <c r="P312" s="16" t="b">
        <v>1</v>
      </c>
      <c r="Q312" s="16">
        <v>0</v>
      </c>
      <c r="R312" s="16" t="b">
        <v>0</v>
      </c>
      <c r="S312" s="16">
        <v>56.000000000003901</v>
      </c>
      <c r="T312" s="16" t="s">
        <v>59</v>
      </c>
      <c r="U312" s="18">
        <v>407</v>
      </c>
      <c r="V312" s="16">
        <v>215</v>
      </c>
      <c r="W312" s="22">
        <v>1.07</v>
      </c>
    </row>
    <row r="313" spans="1:23" x14ac:dyDescent="0.3">
      <c r="A313" s="19">
        <v>311</v>
      </c>
      <c r="B313" s="16" t="s">
        <v>56</v>
      </c>
      <c r="C313" s="17" t="s">
        <v>96</v>
      </c>
      <c r="E313" s="16">
        <f t="shared" si="114"/>
        <v>16846604.016580168</v>
      </c>
      <c r="F313" s="16">
        <v>5</v>
      </c>
      <c r="G313" s="18">
        <f t="shared" si="115"/>
        <v>4.1100293077455194E+17</v>
      </c>
      <c r="H313" s="16">
        <f t="shared" si="110"/>
        <v>231626.60104367239</v>
      </c>
      <c r="I313" s="16">
        <f t="shared" si="112"/>
        <v>1003312148087333</v>
      </c>
      <c r="J313" s="16">
        <v>1</v>
      </c>
      <c r="K313" s="16">
        <v>11</v>
      </c>
      <c r="L313" s="16">
        <v>5</v>
      </c>
      <c r="M313" s="16">
        <v>10000</v>
      </c>
      <c r="N313" s="16">
        <v>10000</v>
      </c>
      <c r="O313" s="16">
        <v>30</v>
      </c>
      <c r="P313" s="16" t="b">
        <v>1</v>
      </c>
      <c r="Q313" s="16">
        <v>0</v>
      </c>
      <c r="R313" s="16" t="b">
        <v>0</v>
      </c>
      <c r="S313" s="16">
        <v>56.321428571432499</v>
      </c>
      <c r="T313" s="16" t="s">
        <v>59</v>
      </c>
      <c r="U313" s="18">
        <v>408</v>
      </c>
      <c r="V313" s="16">
        <v>217</v>
      </c>
      <c r="W313" s="22">
        <v>1.07</v>
      </c>
    </row>
    <row r="314" spans="1:23" x14ac:dyDescent="0.3">
      <c r="A314" s="15">
        <v>312</v>
      </c>
      <c r="B314" s="16" t="s">
        <v>56</v>
      </c>
      <c r="C314" s="17" t="s">
        <v>96</v>
      </c>
      <c r="E314" s="16">
        <f t="shared" si="114"/>
        <v>17004120.269698143</v>
      </c>
      <c r="F314" s="16">
        <v>5</v>
      </c>
      <c r="G314" s="18">
        <f t="shared" si="115"/>
        <v>4.2043258801689818E+17</v>
      </c>
      <c r="H314" s="16">
        <f t="shared" si="110"/>
        <v>233165.81117197749</v>
      </c>
      <c r="I314" s="16">
        <f t="shared" si="112"/>
        <v>1022883964178115.9</v>
      </c>
      <c r="J314" s="16">
        <v>1</v>
      </c>
      <c r="K314" s="16">
        <v>11</v>
      </c>
      <c r="L314" s="16">
        <v>5</v>
      </c>
      <c r="M314" s="16">
        <v>10000</v>
      </c>
      <c r="N314" s="16">
        <v>10000</v>
      </c>
      <c r="O314" s="16">
        <v>30</v>
      </c>
      <c r="P314" s="16" t="b">
        <v>1</v>
      </c>
      <c r="Q314" s="16">
        <v>0</v>
      </c>
      <c r="R314" s="16" t="b">
        <v>0</v>
      </c>
      <c r="S314" s="16">
        <v>56.642857142861097</v>
      </c>
      <c r="T314" s="16" t="s">
        <v>59</v>
      </c>
      <c r="U314" s="18">
        <v>409</v>
      </c>
      <c r="V314" s="16">
        <v>219</v>
      </c>
      <c r="W314" s="22">
        <v>1.07</v>
      </c>
    </row>
    <row r="315" spans="1:23" x14ac:dyDescent="0.3">
      <c r="A315" s="19">
        <v>313</v>
      </c>
      <c r="B315" s="16" t="s">
        <v>56</v>
      </c>
      <c r="C315" s="17" t="s">
        <v>96</v>
      </c>
      <c r="E315" s="16">
        <f t="shared" si="114"/>
        <v>17162598.1752306</v>
      </c>
      <c r="F315" s="16">
        <v>5</v>
      </c>
      <c r="G315" s="18">
        <f t="shared" si="115"/>
        <v>4.3004737273233747E+17</v>
      </c>
      <c r="H315" s="16">
        <f t="shared" si="110"/>
        <v>234710.47260203911</v>
      </c>
      <c r="I315" s="16">
        <f t="shared" si="112"/>
        <v>1042773103674236.8</v>
      </c>
      <c r="J315" s="16">
        <v>1</v>
      </c>
      <c r="K315" s="16">
        <v>11</v>
      </c>
      <c r="L315" s="16">
        <v>5</v>
      </c>
      <c r="M315" s="16">
        <v>10000</v>
      </c>
      <c r="N315" s="16">
        <v>10000</v>
      </c>
      <c r="O315" s="16">
        <v>30</v>
      </c>
      <c r="P315" s="16" t="b">
        <v>1</v>
      </c>
      <c r="Q315" s="16">
        <v>0</v>
      </c>
      <c r="R315" s="16" t="b">
        <v>0</v>
      </c>
      <c r="S315" s="16">
        <v>56.964285714289701</v>
      </c>
      <c r="T315" s="16" t="s">
        <v>59</v>
      </c>
      <c r="U315" s="18">
        <v>410</v>
      </c>
      <c r="V315" s="16">
        <v>221</v>
      </c>
      <c r="W315" s="22">
        <v>1.07</v>
      </c>
    </row>
    <row r="316" spans="1:23" x14ac:dyDescent="0.3">
      <c r="A316" s="15">
        <v>314</v>
      </c>
      <c r="B316" s="16" t="s">
        <v>56</v>
      </c>
      <c r="C316" s="17" t="s">
        <v>96</v>
      </c>
      <c r="E316" s="16">
        <f t="shared" si="114"/>
        <v>17322040.503645141</v>
      </c>
      <c r="F316" s="16">
        <v>5</v>
      </c>
      <c r="G316" s="18">
        <f t="shared" si="115"/>
        <v>4.398503104988039E+17</v>
      </c>
      <c r="H316" s="16">
        <f t="shared" si="110"/>
        <v>236260.58777659386</v>
      </c>
      <c r="I316" s="16">
        <f t="shared" si="112"/>
        <v>1062983672910148.5</v>
      </c>
      <c r="J316" s="16">
        <v>1</v>
      </c>
      <c r="K316" s="16">
        <v>11</v>
      </c>
      <c r="L316" s="16">
        <v>5</v>
      </c>
      <c r="M316" s="16">
        <v>10000</v>
      </c>
      <c r="N316" s="16">
        <v>10000</v>
      </c>
      <c r="O316" s="16">
        <v>30</v>
      </c>
      <c r="P316" s="16" t="b">
        <v>1</v>
      </c>
      <c r="Q316" s="16">
        <v>0</v>
      </c>
      <c r="R316" s="16" t="b">
        <v>0</v>
      </c>
      <c r="S316" s="16">
        <v>57.285714285718299</v>
      </c>
      <c r="T316" s="16" t="s">
        <v>59</v>
      </c>
      <c r="U316" s="18">
        <v>411</v>
      </c>
      <c r="V316" s="16">
        <v>223</v>
      </c>
      <c r="W316" s="22">
        <v>1.07</v>
      </c>
    </row>
    <row r="317" spans="1:23" x14ac:dyDescent="0.3">
      <c r="A317" s="15">
        <v>315</v>
      </c>
      <c r="B317" s="16" t="s">
        <v>56</v>
      </c>
      <c r="C317" s="17" t="s">
        <v>96</v>
      </c>
      <c r="E317" s="16">
        <f t="shared" si="114"/>
        <v>17482450.024515659</v>
      </c>
      <c r="F317" s="16">
        <v>5</v>
      </c>
      <c r="G317" s="18">
        <f t="shared" si="115"/>
        <v>4.4984446645386042E+17</v>
      </c>
      <c r="H317" s="16">
        <f t="shared" si="110"/>
        <v>237816.15913167549</v>
      </c>
      <c r="I317" s="16">
        <f t="shared" si="112"/>
        <v>1083519818005543.3</v>
      </c>
      <c r="J317" s="16">
        <v>1</v>
      </c>
      <c r="K317" s="16">
        <v>11</v>
      </c>
      <c r="L317" s="16">
        <v>5</v>
      </c>
      <c r="M317" s="16">
        <v>10000</v>
      </c>
      <c r="N317" s="16">
        <v>10000</v>
      </c>
      <c r="O317" s="16">
        <v>30</v>
      </c>
      <c r="P317" s="16" t="b">
        <v>1</v>
      </c>
      <c r="Q317" s="16">
        <v>0</v>
      </c>
      <c r="R317" s="16" t="b">
        <v>0</v>
      </c>
      <c r="S317" s="16">
        <v>57.607142857146897</v>
      </c>
      <c r="T317" s="16" t="s">
        <v>59</v>
      </c>
      <c r="U317" s="18">
        <v>412</v>
      </c>
      <c r="V317" s="16">
        <v>225</v>
      </c>
      <c r="W317" s="22">
        <v>1.07</v>
      </c>
    </row>
    <row r="318" spans="1:23" x14ac:dyDescent="0.3">
      <c r="A318" s="19">
        <v>316</v>
      </c>
      <c r="B318" s="16" t="s">
        <v>56</v>
      </c>
      <c r="C318" s="17" t="s">
        <v>96</v>
      </c>
      <c r="E318" s="16">
        <f t="shared" si="114"/>
        <v>17643829.506525189</v>
      </c>
      <c r="F318" s="16">
        <v>5</v>
      </c>
      <c r="G318" s="18">
        <f t="shared" si="115"/>
        <v>4.6003294568347955E+17</v>
      </c>
      <c r="H318" s="16">
        <f t="shared" si="110"/>
        <v>239377.18909665427</v>
      </c>
      <c r="I318" s="16">
        <f t="shared" si="112"/>
        <v>1104385725122311.8</v>
      </c>
      <c r="J318" s="16">
        <v>1</v>
      </c>
      <c r="K318" s="16">
        <v>11</v>
      </c>
      <c r="L318" s="16">
        <v>5</v>
      </c>
      <c r="M318" s="16">
        <v>10000</v>
      </c>
      <c r="N318" s="16">
        <v>10000</v>
      </c>
      <c r="O318" s="16">
        <v>30</v>
      </c>
      <c r="P318" s="16" t="b">
        <v>1</v>
      </c>
      <c r="Q318" s="16">
        <v>0</v>
      </c>
      <c r="R318" s="16" t="b">
        <v>0</v>
      </c>
      <c r="S318" s="16">
        <v>57.928571428575502</v>
      </c>
      <c r="T318" s="16" t="s">
        <v>59</v>
      </c>
      <c r="U318" s="18">
        <v>413</v>
      </c>
      <c r="V318" s="16">
        <v>227</v>
      </c>
      <c r="W318" s="22">
        <v>1.07</v>
      </c>
    </row>
    <row r="319" spans="1:23" x14ac:dyDescent="0.3">
      <c r="A319" s="15">
        <v>317</v>
      </c>
      <c r="B319" s="16" t="s">
        <v>56</v>
      </c>
      <c r="C319" s="17" t="s">
        <v>96</v>
      </c>
      <c r="E319" s="16">
        <f t="shared" si="114"/>
        <v>17806181.717469174</v>
      </c>
      <c r="F319" s="16">
        <v>5</v>
      </c>
      <c r="G319" s="18">
        <f t="shared" si="115"/>
        <v>4.7041889361340032E+17</v>
      </c>
      <c r="H319" s="16">
        <f t="shared" si="110"/>
        <v>240943.6800942769</v>
      </c>
      <c r="I319" s="16">
        <f t="shared" si="112"/>
        <v>1125585620722286.6</v>
      </c>
      <c r="J319" s="16">
        <v>1</v>
      </c>
      <c r="K319" s="16">
        <v>11</v>
      </c>
      <c r="L319" s="16">
        <v>5</v>
      </c>
      <c r="M319" s="16">
        <v>10000</v>
      </c>
      <c r="N319" s="16">
        <v>10000</v>
      </c>
      <c r="O319" s="16">
        <v>30</v>
      </c>
      <c r="P319" s="16" t="b">
        <v>1</v>
      </c>
      <c r="Q319" s="16">
        <v>0</v>
      </c>
      <c r="R319" s="16" t="b">
        <v>0</v>
      </c>
      <c r="S319" s="16">
        <v>58.2500000000041</v>
      </c>
      <c r="T319" s="16" t="s">
        <v>59</v>
      </c>
      <c r="U319" s="18">
        <v>414</v>
      </c>
      <c r="V319" s="16">
        <v>229</v>
      </c>
      <c r="W319" s="22">
        <v>1.07</v>
      </c>
    </row>
    <row r="320" spans="1:23" x14ac:dyDescent="0.3">
      <c r="A320" s="19">
        <v>318</v>
      </c>
      <c r="B320" s="16" t="s">
        <v>56</v>
      </c>
      <c r="C320" s="17" t="s">
        <v>96</v>
      </c>
      <c r="E320" s="16">
        <f t="shared" si="114"/>
        <v>17969509.424258683</v>
      </c>
      <c r="F320" s="16">
        <v>5</v>
      </c>
      <c r="G320" s="18">
        <f t="shared" si="115"/>
        <v>4.810054964030672E+17</v>
      </c>
      <c r="H320" s="16">
        <f t="shared" si="110"/>
        <v>242515.63454070661</v>
      </c>
      <c r="I320" s="16">
        <f t="shared" si="112"/>
        <v>1147123771825851.8</v>
      </c>
      <c r="J320" s="16">
        <v>1</v>
      </c>
      <c r="K320" s="16">
        <v>11</v>
      </c>
      <c r="L320" s="16">
        <v>5</v>
      </c>
      <c r="M320" s="16">
        <v>10000</v>
      </c>
      <c r="N320" s="16">
        <v>10000</v>
      </c>
      <c r="O320" s="16">
        <v>30</v>
      </c>
      <c r="P320" s="16" t="b">
        <v>1</v>
      </c>
      <c r="Q320" s="16">
        <v>0</v>
      </c>
      <c r="R320" s="16" t="b">
        <v>0</v>
      </c>
      <c r="S320" s="16">
        <v>58.571428571432698</v>
      </c>
      <c r="T320" s="16" t="s">
        <v>59</v>
      </c>
      <c r="U320" s="18">
        <v>415</v>
      </c>
      <c r="V320" s="16">
        <v>231</v>
      </c>
      <c r="W320" s="22">
        <v>1.07</v>
      </c>
    </row>
    <row r="321" spans="1:23" x14ac:dyDescent="0.3">
      <c r="A321" s="15">
        <v>319</v>
      </c>
      <c r="B321" s="16" t="s">
        <v>56</v>
      </c>
      <c r="C321" s="17" t="s">
        <v>96</v>
      </c>
      <c r="E321" s="16">
        <f t="shared" si="114"/>
        <v>18133815.392923109</v>
      </c>
      <c r="F321" s="16">
        <v>5</v>
      </c>
      <c r="G321" s="18">
        <f t="shared" si="115"/>
        <v>4.9179598134210586E+17</v>
      </c>
      <c r="H321" s="16">
        <f t="shared" si="110"/>
        <v>244093.05484555947</v>
      </c>
      <c r="I321" s="16">
        <f t="shared" si="112"/>
        <v>1169004486271328.8</v>
      </c>
      <c r="J321" s="16">
        <v>1</v>
      </c>
      <c r="K321" s="16">
        <v>11</v>
      </c>
      <c r="L321" s="16">
        <v>5</v>
      </c>
      <c r="M321" s="16">
        <v>10000</v>
      </c>
      <c r="N321" s="16">
        <v>10000</v>
      </c>
      <c r="O321" s="16">
        <v>30</v>
      </c>
      <c r="P321" s="16" t="b">
        <v>1</v>
      </c>
      <c r="Q321" s="16">
        <v>0</v>
      </c>
      <c r="R321" s="16" t="b">
        <v>0</v>
      </c>
      <c r="S321" s="16">
        <v>58.892857142861303</v>
      </c>
      <c r="T321" s="16" t="s">
        <v>59</v>
      </c>
      <c r="U321" s="18">
        <v>416</v>
      </c>
      <c r="V321" s="16">
        <v>233</v>
      </c>
      <c r="W321" s="22">
        <v>1.07</v>
      </c>
    </row>
    <row r="322" spans="1:23" x14ac:dyDescent="0.3">
      <c r="A322" s="19">
        <v>320</v>
      </c>
      <c r="B322" s="16" t="s">
        <v>56</v>
      </c>
      <c r="C322" s="17" t="s">
        <v>96</v>
      </c>
      <c r="E322" s="16">
        <f t="shared" si="114"/>
        <v>18299102.388613798</v>
      </c>
      <c r="F322" s="16">
        <v>5</v>
      </c>
      <c r="G322" s="18">
        <f t="shared" si="115"/>
        <v>5.0279361724947123E+17</v>
      </c>
      <c r="H322" s="16">
        <f t="shared" ref="H322:H385" si="116">A322^2.14+50+50*A322</f>
        <v>245675.94341194426</v>
      </c>
      <c r="I322" s="16">
        <f t="shared" si="112"/>
        <v>1191232112975291.3</v>
      </c>
      <c r="J322" s="16">
        <v>1</v>
      </c>
      <c r="K322" s="16">
        <v>11</v>
      </c>
      <c r="L322" s="16">
        <v>5</v>
      </c>
      <c r="M322" s="16">
        <v>10000</v>
      </c>
      <c r="N322" s="16">
        <v>10000</v>
      </c>
      <c r="O322" s="16">
        <v>30</v>
      </c>
      <c r="P322" s="16" t="b">
        <v>1</v>
      </c>
      <c r="Q322" s="16">
        <v>0</v>
      </c>
      <c r="R322" s="16" t="b">
        <v>0</v>
      </c>
      <c r="S322" s="16">
        <v>59.2142857142899</v>
      </c>
      <c r="T322" s="16" t="s">
        <v>59</v>
      </c>
      <c r="U322" s="18">
        <v>417</v>
      </c>
      <c r="V322" s="16">
        <v>235</v>
      </c>
      <c r="W322" s="22">
        <v>1.07</v>
      </c>
    </row>
    <row r="323" spans="1:23" x14ac:dyDescent="0.3">
      <c r="A323" s="15">
        <v>321</v>
      </c>
      <c r="B323" s="16" t="s">
        <v>56</v>
      </c>
      <c r="C323" s="17" t="s">
        <v>96</v>
      </c>
      <c r="E323" s="16">
        <f t="shared" si="114"/>
        <v>18465373.175606504</v>
      </c>
      <c r="F323" s="16">
        <v>5</v>
      </c>
      <c r="G323" s="18">
        <f t="shared" si="115"/>
        <v>5.1400171487511629E+17</v>
      </c>
      <c r="H323" s="16">
        <f t="shared" si="116"/>
        <v>247264.30263649949</v>
      </c>
      <c r="I323" s="16">
        <f t="shared" si="112"/>
        <v>1213811042193606.3</v>
      </c>
      <c r="J323" s="16">
        <v>1</v>
      </c>
      <c r="K323" s="16">
        <v>11</v>
      </c>
      <c r="L323" s="16">
        <v>5</v>
      </c>
      <c r="M323" s="16">
        <v>10000</v>
      </c>
      <c r="N323" s="16">
        <v>10000</v>
      </c>
      <c r="O323" s="16">
        <v>30</v>
      </c>
      <c r="P323" s="16" t="b">
        <v>1</v>
      </c>
      <c r="Q323" s="16">
        <v>0</v>
      </c>
      <c r="R323" s="16" t="b">
        <v>0</v>
      </c>
      <c r="S323" s="16">
        <v>59.535714285718498</v>
      </c>
      <c r="T323" s="16" t="s">
        <v>59</v>
      </c>
      <c r="U323" s="18">
        <v>418</v>
      </c>
      <c r="V323" s="16">
        <v>237</v>
      </c>
      <c r="W323" s="22">
        <v>1.07</v>
      </c>
    </row>
    <row r="324" spans="1:23" x14ac:dyDescent="0.3">
      <c r="A324" s="15">
        <v>322</v>
      </c>
      <c r="B324" s="16" t="s">
        <v>56</v>
      </c>
      <c r="C324" s="17" t="s">
        <v>96</v>
      </c>
      <c r="E324" s="16">
        <f t="shared" si="114"/>
        <v>18632630.517304707</v>
      </c>
      <c r="F324" s="16">
        <v>5</v>
      </c>
      <c r="G324" s="18">
        <f t="shared" si="115"/>
        <v>5.254236273043273E+17</v>
      </c>
      <c r="H324" s="16">
        <f t="shared" si="116"/>
        <v>248858.13490943145</v>
      </c>
      <c r="I324" s="16">
        <f t="shared" si="112"/>
        <v>1236745705783407.8</v>
      </c>
      <c r="J324" s="16">
        <v>1</v>
      </c>
      <c r="K324" s="16">
        <v>11</v>
      </c>
      <c r="L324" s="16">
        <v>5</v>
      </c>
      <c r="M324" s="16">
        <v>10000</v>
      </c>
      <c r="N324" s="16">
        <v>10000</v>
      </c>
      <c r="O324" s="16">
        <v>30</v>
      </c>
      <c r="P324" s="16" t="b">
        <v>1</v>
      </c>
      <c r="Q324" s="16">
        <v>0</v>
      </c>
      <c r="R324" s="16" t="b">
        <v>0</v>
      </c>
      <c r="S324" s="16">
        <v>59.857142857146997</v>
      </c>
      <c r="T324" s="16" t="s">
        <v>59</v>
      </c>
      <c r="U324" s="18">
        <v>419</v>
      </c>
      <c r="V324" s="16">
        <v>239</v>
      </c>
      <c r="W324" s="22">
        <v>1.07</v>
      </c>
    </row>
    <row r="325" spans="1:23" x14ac:dyDescent="0.3">
      <c r="A325" s="19">
        <v>323</v>
      </c>
      <c r="B325" s="16" t="s">
        <v>56</v>
      </c>
      <c r="C325" s="17" t="s">
        <v>96</v>
      </c>
      <c r="E325" s="16">
        <f t="shared" si="114"/>
        <v>18800877.176242419</v>
      </c>
      <c r="F325" s="16">
        <v>5</v>
      </c>
      <c r="G325" s="18">
        <f t="shared" si="115"/>
        <v>5.370627503646432E+17</v>
      </c>
      <c r="H325" s="16">
        <f t="shared" si="116"/>
        <v>250457.44261455155</v>
      </c>
      <c r="I325" s="16">
        <f t="shared" si="112"/>
        <v>1260040577465834</v>
      </c>
      <c r="J325" s="16">
        <v>1</v>
      </c>
      <c r="K325" s="16">
        <v>11</v>
      </c>
      <c r="L325" s="16">
        <v>5</v>
      </c>
      <c r="M325" s="16">
        <v>10000</v>
      </c>
      <c r="N325" s="16">
        <v>10000</v>
      </c>
      <c r="O325" s="16">
        <v>30</v>
      </c>
      <c r="P325" s="16" t="b">
        <v>1</v>
      </c>
      <c r="Q325" s="16">
        <v>0</v>
      </c>
      <c r="R325" s="16" t="b">
        <v>0</v>
      </c>
      <c r="S325" s="16">
        <v>60.178571428575601</v>
      </c>
      <c r="T325" s="16" t="s">
        <v>59</v>
      </c>
      <c r="U325" s="18">
        <v>420</v>
      </c>
      <c r="V325" s="16">
        <v>241</v>
      </c>
      <c r="W325" s="22">
        <v>1.07</v>
      </c>
    </row>
    <row r="326" spans="1:23" x14ac:dyDescent="0.3">
      <c r="A326" s="15">
        <v>324</v>
      </c>
      <c r="B326" s="16" t="s">
        <v>56</v>
      </c>
      <c r="C326" s="17" t="s">
        <v>96</v>
      </c>
      <c r="E326" s="16">
        <f t="shared" si="114"/>
        <v>18970115.914087519</v>
      </c>
      <c r="F326" s="16">
        <v>5</v>
      </c>
      <c r="G326" s="18">
        <f t="shared" si="115"/>
        <v>5.4892252303542726E+17</v>
      </c>
      <c r="H326" s="16">
        <f t="shared" si="116"/>
        <v>252062.22812931216</v>
      </c>
      <c r="I326" s="16">
        <f t="shared" si="112"/>
        <v>1283700173089650</v>
      </c>
      <c r="J326" s="16">
        <v>1</v>
      </c>
      <c r="K326" s="16">
        <v>11</v>
      </c>
      <c r="L326" s="16">
        <v>5</v>
      </c>
      <c r="M326" s="16">
        <v>10000</v>
      </c>
      <c r="N326" s="16">
        <v>10000</v>
      </c>
      <c r="O326" s="16">
        <v>30</v>
      </c>
      <c r="P326" s="16" t="b">
        <v>1</v>
      </c>
      <c r="Q326" s="16">
        <v>0</v>
      </c>
      <c r="R326" s="16" t="b">
        <v>0</v>
      </c>
      <c r="S326" s="16">
        <v>60.500000000004199</v>
      </c>
      <c r="T326" s="16" t="s">
        <v>59</v>
      </c>
      <c r="U326" s="18">
        <v>421</v>
      </c>
      <c r="V326" s="16">
        <v>243</v>
      </c>
      <c r="W326" s="22">
        <v>1.07</v>
      </c>
    </row>
    <row r="327" spans="1:23" x14ac:dyDescent="0.3">
      <c r="A327" s="19">
        <v>325</v>
      </c>
      <c r="B327" s="16" t="s">
        <v>56</v>
      </c>
      <c r="C327" s="17" t="s">
        <v>96</v>
      </c>
      <c r="E327" s="16">
        <f t="shared" si="114"/>
        <v>19140349.491644356</v>
      </c>
      <c r="F327" s="16">
        <v>5</v>
      </c>
      <c r="G327" s="18">
        <f t="shared" si="115"/>
        <v>5.6100642786006176E+17</v>
      </c>
      <c r="H327" s="16">
        <f t="shared" si="116"/>
        <v>253672.49382484608</v>
      </c>
      <c r="I327" s="16">
        <f t="shared" si="112"/>
        <v>1307729050895635.5</v>
      </c>
      <c r="J327" s="16">
        <v>1</v>
      </c>
      <c r="K327" s="16">
        <v>11</v>
      </c>
      <c r="L327" s="16">
        <v>5</v>
      </c>
      <c r="M327" s="16">
        <v>10000</v>
      </c>
      <c r="N327" s="16">
        <v>10000</v>
      </c>
      <c r="O327" s="16">
        <v>30</v>
      </c>
      <c r="P327" s="16" t="b">
        <v>1</v>
      </c>
      <c r="Q327" s="16">
        <v>0</v>
      </c>
      <c r="R327" s="16" t="b">
        <v>0</v>
      </c>
      <c r="S327" s="16">
        <v>60.821428571432797</v>
      </c>
      <c r="T327" s="16" t="s">
        <v>59</v>
      </c>
      <c r="U327" s="18">
        <v>422</v>
      </c>
      <c r="V327" s="16">
        <v>245</v>
      </c>
      <c r="W327" s="22">
        <v>1.07</v>
      </c>
    </row>
    <row r="328" spans="1:23" x14ac:dyDescent="0.3">
      <c r="A328" s="15">
        <v>326</v>
      </c>
      <c r="B328" s="16" t="s">
        <v>56</v>
      </c>
      <c r="C328" s="17" t="s">
        <v>96</v>
      </c>
      <c r="E328" s="16">
        <f t="shared" si="114"/>
        <v>19311580.668856695</v>
      </c>
      <c r="F328" s="16">
        <v>5</v>
      </c>
      <c r="G328" s="18">
        <f t="shared" si="115"/>
        <v>5.7331799136079142E+17</v>
      </c>
      <c r="H328" s="16">
        <f t="shared" si="116"/>
        <v>255288.24206599753</v>
      </c>
      <c r="I328" s="16">
        <f t="shared" si="112"/>
        <v>1332131811781921.3</v>
      </c>
      <c r="J328" s="16">
        <v>1</v>
      </c>
      <c r="K328" s="16">
        <v>11</v>
      </c>
      <c r="L328" s="16">
        <v>5</v>
      </c>
      <c r="M328" s="16">
        <v>10000</v>
      </c>
      <c r="N328" s="16">
        <v>10000</v>
      </c>
      <c r="O328" s="16">
        <v>30</v>
      </c>
      <c r="P328" s="16" t="b">
        <v>1</v>
      </c>
      <c r="Q328" s="16">
        <v>0</v>
      </c>
      <c r="R328" s="16" t="b">
        <v>0</v>
      </c>
      <c r="S328" s="16">
        <v>61.142857142861402</v>
      </c>
      <c r="T328" s="16" t="s">
        <v>59</v>
      </c>
      <c r="U328" s="18">
        <v>423</v>
      </c>
      <c r="V328" s="16">
        <v>247</v>
      </c>
      <c r="W328" s="22">
        <v>1.07</v>
      </c>
    </row>
    <row r="329" spans="1:23" x14ac:dyDescent="0.3">
      <c r="A329" s="19">
        <v>327</v>
      </c>
      <c r="B329" s="16" t="s">
        <v>56</v>
      </c>
      <c r="C329" s="17" t="s">
        <v>96</v>
      </c>
      <c r="E329" s="16">
        <f t="shared" si="114"/>
        <v>19483812.20481075</v>
      </c>
      <c r="F329" s="16">
        <v>5</v>
      </c>
      <c r="G329" s="18">
        <f t="shared" si="115"/>
        <v>5.858607844562048E+17</v>
      </c>
      <c r="H329" s="16">
        <f t="shared" si="116"/>
        <v>256909.47521136413</v>
      </c>
      <c r="I329" s="16">
        <f t="shared" si="112"/>
        <v>1356913099570020</v>
      </c>
      <c r="J329" s="16">
        <v>1</v>
      </c>
      <c r="K329" s="16">
        <v>11</v>
      </c>
      <c r="L329" s="16">
        <v>5</v>
      </c>
      <c r="M329" s="16">
        <v>10000</v>
      </c>
      <c r="N329" s="16">
        <v>10000</v>
      </c>
      <c r="O329" s="16">
        <v>30</v>
      </c>
      <c r="P329" s="16" t="b">
        <v>1</v>
      </c>
      <c r="Q329" s="16">
        <v>0</v>
      </c>
      <c r="R329" s="16" t="b">
        <v>0</v>
      </c>
      <c r="S329" s="16">
        <v>61.46428571429</v>
      </c>
      <c r="T329" s="16" t="s">
        <v>59</v>
      </c>
      <c r="U329" s="18">
        <v>424</v>
      </c>
      <c r="V329" s="16">
        <v>249</v>
      </c>
      <c r="W329" s="22">
        <v>1.07</v>
      </c>
    </row>
    <row r="330" spans="1:23" x14ac:dyDescent="0.3">
      <c r="A330" s="15">
        <v>328</v>
      </c>
      <c r="B330" s="16" t="s">
        <v>56</v>
      </c>
      <c r="C330" s="17" t="s">
        <v>96</v>
      </c>
      <c r="E330" s="16">
        <f t="shared" si="114"/>
        <v>19657046.85773816</v>
      </c>
      <c r="F330" s="16">
        <v>5</v>
      </c>
      <c r="G330" s="18">
        <f t="shared" si="115"/>
        <v>5.9863842288142374E+17</v>
      </c>
      <c r="H330" s="16">
        <f t="shared" si="116"/>
        <v>258536.19561332781</v>
      </c>
      <c r="I330" s="16">
        <f t="shared" si="112"/>
        <v>1382077601271826.8</v>
      </c>
      <c r="J330" s="16">
        <v>1</v>
      </c>
      <c r="K330" s="16">
        <v>11</v>
      </c>
      <c r="L330" s="16">
        <v>5</v>
      </c>
      <c r="M330" s="16">
        <v>10000</v>
      </c>
      <c r="N330" s="16">
        <v>10000</v>
      </c>
      <c r="O330" s="16">
        <v>30</v>
      </c>
      <c r="P330" s="16" t="b">
        <v>1</v>
      </c>
      <c r="Q330" s="16">
        <v>0</v>
      </c>
      <c r="R330" s="16" t="b">
        <v>0</v>
      </c>
      <c r="S330" s="16">
        <v>61.785714285718598</v>
      </c>
      <c r="T330" s="16" t="s">
        <v>59</v>
      </c>
      <c r="U330" s="18">
        <v>425</v>
      </c>
      <c r="V330" s="16">
        <v>251</v>
      </c>
      <c r="W330" s="22">
        <v>1.07</v>
      </c>
    </row>
    <row r="331" spans="1:23" x14ac:dyDescent="0.3">
      <c r="A331" s="15">
        <v>329</v>
      </c>
      <c r="B331" s="16" t="s">
        <v>56</v>
      </c>
      <c r="C331" s="17" t="s">
        <v>96</v>
      </c>
      <c r="E331" s="16">
        <f t="shared" si="114"/>
        <v>19831287.38501868</v>
      </c>
      <c r="F331" s="16">
        <v>5</v>
      </c>
      <c r="G331" s="18">
        <f t="shared" si="115"/>
        <v>6.1165456761089702E+17</v>
      </c>
      <c r="H331" s="16">
        <f t="shared" si="116"/>
        <v>260168.40561809164</v>
      </c>
      <c r="I331" s="16">
        <f t="shared" si="112"/>
        <v>1407630047357325.3</v>
      </c>
      <c r="J331" s="16">
        <v>1</v>
      </c>
      <c r="K331" s="16">
        <v>11</v>
      </c>
      <c r="L331" s="16">
        <v>5</v>
      </c>
      <c r="M331" s="16">
        <v>10000</v>
      </c>
      <c r="N331" s="16">
        <v>10000</v>
      </c>
      <c r="O331" s="16">
        <v>30</v>
      </c>
      <c r="P331" s="16" t="b">
        <v>1</v>
      </c>
      <c r="Q331" s="16">
        <v>0</v>
      </c>
      <c r="R331" s="16" t="b">
        <v>0</v>
      </c>
      <c r="S331" s="16">
        <v>62.107142857147203</v>
      </c>
      <c r="T331" s="16" t="s">
        <v>59</v>
      </c>
      <c r="U331" s="18">
        <v>426</v>
      </c>
      <c r="V331" s="16">
        <v>253</v>
      </c>
      <c r="W331" s="22">
        <v>1.07</v>
      </c>
    </row>
    <row r="332" spans="1:23" x14ac:dyDescent="0.3">
      <c r="A332" s="19">
        <v>330</v>
      </c>
      <c r="B332" s="16" t="s">
        <v>56</v>
      </c>
      <c r="C332" s="17" t="s">
        <v>96</v>
      </c>
      <c r="E332" s="16">
        <f t="shared" si="114"/>
        <v>20006536.543183234</v>
      </c>
      <c r="F332" s="16">
        <v>5</v>
      </c>
      <c r="G332" s="18">
        <f t="shared" si="115"/>
        <v>6.2491292528393293E+17</v>
      </c>
      <c r="H332" s="16">
        <f t="shared" si="116"/>
        <v>261806.10756571736</v>
      </c>
      <c r="I332" s="16">
        <f t="shared" si="112"/>
        <v>1433575212023288.8</v>
      </c>
      <c r="J332" s="16">
        <v>1</v>
      </c>
      <c r="K332" s="16">
        <v>11</v>
      </c>
      <c r="L332" s="16">
        <v>5</v>
      </c>
      <c r="M332" s="16">
        <v>10000</v>
      </c>
      <c r="N332" s="16">
        <v>10000</v>
      </c>
      <c r="O332" s="16">
        <v>30</v>
      </c>
      <c r="P332" s="16" t="b">
        <v>1</v>
      </c>
      <c r="Q332" s="16">
        <v>0</v>
      </c>
      <c r="R332" s="16" t="b">
        <v>0</v>
      </c>
      <c r="S332" s="16">
        <v>62.4285714285758</v>
      </c>
      <c r="T332" s="16" t="s">
        <v>59</v>
      </c>
      <c r="U332" s="18">
        <v>427</v>
      </c>
      <c r="V332" s="16">
        <v>255</v>
      </c>
      <c r="W332" s="22">
        <v>1.07</v>
      </c>
    </row>
    <row r="333" spans="1:23" x14ac:dyDescent="0.3">
      <c r="A333" s="15">
        <v>331</v>
      </c>
      <c r="B333" s="16" t="s">
        <v>56</v>
      </c>
      <c r="C333" s="17" t="s">
        <v>99</v>
      </c>
      <c r="E333" s="16">
        <f t="shared" si="114"/>
        <v>20182797.08791649</v>
      </c>
      <c r="F333" s="16">
        <v>5</v>
      </c>
      <c r="G333" s="18">
        <f t="shared" si="115"/>
        <v>6.384172486328919E+17</v>
      </c>
      <c r="H333" s="16">
        <f t="shared" si="116"/>
        <v>263449.30379015557</v>
      </c>
      <c r="I333" s="16">
        <f t="shared" si="112"/>
        <v>1459917913462623</v>
      </c>
      <c r="J333" s="16">
        <v>1</v>
      </c>
      <c r="K333" s="16">
        <v>11</v>
      </c>
      <c r="L333" s="16">
        <v>5</v>
      </c>
      <c r="M333" s="16">
        <v>10000</v>
      </c>
      <c r="N333" s="16">
        <v>10000</v>
      </c>
      <c r="O333" s="16">
        <v>30</v>
      </c>
      <c r="P333" s="16" t="b">
        <v>1</v>
      </c>
      <c r="Q333" s="16">
        <v>0</v>
      </c>
      <c r="R333" s="16" t="b">
        <v>0</v>
      </c>
      <c r="S333" s="16">
        <v>62.750000000004398</v>
      </c>
      <c r="T333" s="16" t="s">
        <v>59</v>
      </c>
      <c r="U333" s="18">
        <v>428</v>
      </c>
      <c r="V333" s="16">
        <v>257</v>
      </c>
      <c r="W333" s="22">
        <v>1.07</v>
      </c>
    </row>
    <row r="334" spans="1:23" x14ac:dyDescent="0.3">
      <c r="A334" s="19">
        <v>332</v>
      </c>
      <c r="B334" s="16" t="s">
        <v>56</v>
      </c>
      <c r="C334" s="17" t="s">
        <v>99</v>
      </c>
      <c r="E334" s="16">
        <f t="shared" si="114"/>
        <v>20360071.774059769</v>
      </c>
      <c r="F334" s="16">
        <v>5</v>
      </c>
      <c r="G334" s="18">
        <f t="shared" si="115"/>
        <v>6.5217133691408038E+17</v>
      </c>
      <c r="H334" s="16">
        <f t="shared" si="116"/>
        <v>265097.99661928322</v>
      </c>
      <c r="I334" s="16">
        <f t="shared" si="112"/>
        <v>1486663014134704.5</v>
      </c>
      <c r="J334" s="16">
        <v>1</v>
      </c>
      <c r="K334" s="16">
        <v>11</v>
      </c>
      <c r="L334" s="16">
        <v>5</v>
      </c>
      <c r="M334" s="16">
        <v>10000</v>
      </c>
      <c r="N334" s="16">
        <v>10000</v>
      </c>
      <c r="O334" s="16">
        <v>30</v>
      </c>
      <c r="P334" s="16" t="b">
        <v>1</v>
      </c>
      <c r="Q334" s="16">
        <v>0</v>
      </c>
      <c r="R334" s="16" t="b">
        <v>0</v>
      </c>
      <c r="S334" s="16">
        <v>63.071428571433003</v>
      </c>
      <c r="T334" s="16" t="s">
        <v>59</v>
      </c>
      <c r="U334" s="18">
        <v>429</v>
      </c>
      <c r="V334" s="16">
        <v>259</v>
      </c>
      <c r="W334" s="22">
        <v>1.07</v>
      </c>
    </row>
    <row r="335" spans="1:23" x14ac:dyDescent="0.3">
      <c r="A335" s="15">
        <v>333</v>
      </c>
      <c r="B335" s="16" t="s">
        <v>56</v>
      </c>
      <c r="C335" s="17" t="s">
        <v>98</v>
      </c>
      <c r="E335" s="16">
        <f t="shared" si="114"/>
        <v>20538363.355614338</v>
      </c>
      <c r="F335" s="16">
        <v>5</v>
      </c>
      <c r="G335" s="18">
        <f t="shared" si="115"/>
        <v>6.661790363413536E+17</v>
      </c>
      <c r="H335" s="16">
        <f t="shared" si="116"/>
        <v>266752.1883749367</v>
      </c>
      <c r="I335" s="16">
        <f t="shared" si="112"/>
        <v>1513815421036494</v>
      </c>
      <c r="J335" s="16">
        <v>1</v>
      </c>
      <c r="K335" s="16">
        <v>11</v>
      </c>
      <c r="L335" s="16">
        <v>5</v>
      </c>
      <c r="M335" s="16">
        <v>10000</v>
      </c>
      <c r="N335" s="16">
        <v>10000</v>
      </c>
      <c r="O335" s="16">
        <v>30</v>
      </c>
      <c r="P335" s="16" t="b">
        <v>1</v>
      </c>
      <c r="Q335" s="16">
        <v>0</v>
      </c>
      <c r="R335" s="16" t="b">
        <v>0</v>
      </c>
      <c r="S335" s="16">
        <v>63.392857142861601</v>
      </c>
      <c r="T335" s="16" t="s">
        <v>59</v>
      </c>
      <c r="U335" s="18">
        <v>430</v>
      </c>
      <c r="V335" s="16">
        <v>261</v>
      </c>
      <c r="W335" s="22">
        <v>1.07</v>
      </c>
    </row>
    <row r="336" spans="1:23" x14ac:dyDescent="0.3">
      <c r="A336" s="19">
        <v>334</v>
      </c>
      <c r="B336" s="16" t="s">
        <v>56</v>
      </c>
      <c r="C336" s="17" t="s">
        <v>98</v>
      </c>
      <c r="E336" s="16">
        <f t="shared" si="114"/>
        <v>20717674.585743282</v>
      </c>
      <c r="F336" s="16">
        <v>5</v>
      </c>
      <c r="G336" s="18">
        <f t="shared" si="115"/>
        <v>6.8044424052243072E+17</v>
      </c>
      <c r="H336" s="16">
        <f t="shared" si="116"/>
        <v>268411.88137294597</v>
      </c>
      <c r="I336" s="16">
        <f t="shared" si="112"/>
        <v>1541380085974421.3</v>
      </c>
      <c r="J336" s="16">
        <v>1</v>
      </c>
      <c r="K336" s="16">
        <v>11</v>
      </c>
      <c r="L336" s="16">
        <v>5</v>
      </c>
      <c r="M336" s="16">
        <v>10000</v>
      </c>
      <c r="N336" s="16">
        <v>10000</v>
      </c>
      <c r="O336" s="16">
        <v>30</v>
      </c>
      <c r="P336" s="16" t="b">
        <v>1</v>
      </c>
      <c r="Q336" s="16">
        <v>0</v>
      </c>
      <c r="R336" s="16" t="b">
        <v>0</v>
      </c>
      <c r="S336" s="16">
        <v>63.714285714290199</v>
      </c>
      <c r="T336" s="16" t="s">
        <v>59</v>
      </c>
      <c r="U336" s="18">
        <v>431</v>
      </c>
      <c r="V336" s="16">
        <v>263</v>
      </c>
      <c r="W336" s="22">
        <v>1.07</v>
      </c>
    </row>
    <row r="337" spans="1:23" x14ac:dyDescent="0.3">
      <c r="A337" s="15">
        <v>335</v>
      </c>
      <c r="B337" s="16" t="s">
        <v>56</v>
      </c>
      <c r="C337" s="17" t="s">
        <v>98</v>
      </c>
      <c r="E337" s="16">
        <f t="shared" si="114"/>
        <v>20898008.216774937</v>
      </c>
      <c r="F337" s="16">
        <v>5</v>
      </c>
      <c r="G337" s="18">
        <f t="shared" si="115"/>
        <v>6.9497089089792973E+17</v>
      </c>
      <c r="H337" s="16">
        <f t="shared" si="116"/>
        <v>270077.07792316657</v>
      </c>
      <c r="I337" s="16">
        <f t="shared" si="112"/>
        <v>1569362005837241.8</v>
      </c>
      <c r="J337" s="16">
        <v>1</v>
      </c>
      <c r="K337" s="16">
        <v>11</v>
      </c>
      <c r="L337" s="16">
        <v>5</v>
      </c>
      <c r="M337" s="16">
        <v>10000</v>
      </c>
      <c r="N337" s="16">
        <v>10000</v>
      </c>
      <c r="O337" s="16">
        <v>30</v>
      </c>
      <c r="P337" s="16" t="b">
        <v>1</v>
      </c>
      <c r="Q337" s="16">
        <v>0</v>
      </c>
      <c r="R337" s="16" t="b">
        <v>0</v>
      </c>
      <c r="S337" s="16">
        <v>64.035714285718797</v>
      </c>
      <c r="T337" s="16" t="s">
        <v>59</v>
      </c>
      <c r="U337" s="18">
        <v>432</v>
      </c>
      <c r="V337" s="16">
        <v>265</v>
      </c>
      <c r="W337" s="22">
        <v>1.07</v>
      </c>
    </row>
    <row r="338" spans="1:23" x14ac:dyDescent="0.3">
      <c r="A338" s="15">
        <v>336</v>
      </c>
      <c r="B338" s="16" t="s">
        <v>56</v>
      </c>
      <c r="C338" s="17" t="s">
        <v>98</v>
      </c>
      <c r="E338" s="16">
        <f t="shared" si="114"/>
        <v>21079367.000205617</v>
      </c>
      <c r="F338" s="16">
        <v>5</v>
      </c>
      <c r="G338" s="18">
        <f t="shared" si="115"/>
        <v>7.0976297718316224E+17</v>
      </c>
      <c r="H338" s="16">
        <f t="shared" si="116"/>
        <v>271747.78032951697</v>
      </c>
      <c r="I338" s="16">
        <f t="shared" si="112"/>
        <v>1597766222869642.3</v>
      </c>
      <c r="J338" s="16">
        <v>1</v>
      </c>
      <c r="K338" s="16">
        <v>11</v>
      </c>
      <c r="L338" s="16">
        <v>5</v>
      </c>
      <c r="M338" s="16">
        <v>10000</v>
      </c>
      <c r="N338" s="16">
        <v>10000</v>
      </c>
      <c r="O338" s="16">
        <v>30</v>
      </c>
      <c r="P338" s="16" t="b">
        <v>1</v>
      </c>
      <c r="Q338" s="16">
        <v>0</v>
      </c>
      <c r="R338" s="16" t="b">
        <v>0</v>
      </c>
      <c r="S338" s="16">
        <v>64.357142857147394</v>
      </c>
      <c r="T338" s="16" t="s">
        <v>59</v>
      </c>
      <c r="U338" s="18">
        <v>433</v>
      </c>
      <c r="V338" s="16">
        <v>267</v>
      </c>
      <c r="W338" s="22">
        <v>1.07</v>
      </c>
    </row>
    <row r="339" spans="1:23" x14ac:dyDescent="0.3">
      <c r="A339" s="19">
        <v>337</v>
      </c>
      <c r="B339" s="16" t="s">
        <v>56</v>
      </c>
      <c r="C339" s="17" t="s">
        <v>98</v>
      </c>
      <c r="E339" s="16">
        <f t="shared" si="114"/>
        <v>21261753.686702073</v>
      </c>
      <c r="F339" s="16">
        <v>5</v>
      </c>
      <c r="G339" s="18">
        <f t="shared" si="115"/>
        <v>7.2482453781261018E+17</v>
      </c>
      <c r="H339" s="16">
        <f t="shared" si="116"/>
        <v>273423.99089000514</v>
      </c>
      <c r="I339" s="16">
        <f t="shared" si="112"/>
        <v>1626597824946657.5</v>
      </c>
      <c r="J339" s="16">
        <v>1</v>
      </c>
      <c r="K339" s="16">
        <v>11</v>
      </c>
      <c r="L339" s="16">
        <v>5</v>
      </c>
      <c r="M339" s="16">
        <v>10000</v>
      </c>
      <c r="N339" s="16">
        <v>10000</v>
      </c>
      <c r="O339" s="16">
        <v>30</v>
      </c>
      <c r="P339" s="16" t="b">
        <v>1</v>
      </c>
      <c r="Q339" s="16">
        <v>0</v>
      </c>
      <c r="R339" s="16" t="b">
        <v>0</v>
      </c>
      <c r="S339" s="16">
        <v>64.678571428576006</v>
      </c>
      <c r="T339" s="16" t="s">
        <v>59</v>
      </c>
      <c r="U339" s="18">
        <v>434</v>
      </c>
      <c r="V339" s="16">
        <v>269</v>
      </c>
      <c r="W339" s="22">
        <v>1.07</v>
      </c>
    </row>
    <row r="340" spans="1:23" x14ac:dyDescent="0.3">
      <c r="A340" s="15">
        <v>338</v>
      </c>
      <c r="B340" s="16" t="s">
        <v>56</v>
      </c>
      <c r="C340" s="17" t="s">
        <v>98</v>
      </c>
      <c r="E340" s="16">
        <f t="shared" si="114"/>
        <v>21445171.026104331</v>
      </c>
      <c r="F340" s="16">
        <v>5</v>
      </c>
      <c r="G340" s="18">
        <f t="shared" si="115"/>
        <v>7.4015966038721766E+17</v>
      </c>
      <c r="H340" s="16">
        <f t="shared" si="116"/>
        <v>275105.71189676772</v>
      </c>
      <c r="I340" s="16">
        <f t="shared" si="112"/>
        <v>1655861945849002</v>
      </c>
      <c r="J340" s="16">
        <v>1</v>
      </c>
      <c r="K340" s="16">
        <v>11</v>
      </c>
      <c r="L340" s="16">
        <v>5</v>
      </c>
      <c r="M340" s="16">
        <v>10000</v>
      </c>
      <c r="N340" s="16">
        <v>10000</v>
      </c>
      <c r="O340" s="16">
        <v>30</v>
      </c>
      <c r="P340" s="16" t="b">
        <v>1</v>
      </c>
      <c r="Q340" s="16">
        <v>0</v>
      </c>
      <c r="R340" s="16" t="b">
        <v>0</v>
      </c>
      <c r="S340" s="16">
        <v>65.000000000004604</v>
      </c>
      <c r="T340" s="16" t="s">
        <v>59</v>
      </c>
      <c r="U340" s="18">
        <v>435</v>
      </c>
      <c r="V340" s="16">
        <v>271</v>
      </c>
      <c r="W340" s="22">
        <v>1.07</v>
      </c>
    </row>
    <row r="341" spans="1:23" x14ac:dyDescent="0.3">
      <c r="A341" s="19">
        <v>339</v>
      </c>
      <c r="B341" s="16" t="s">
        <v>56</v>
      </c>
      <c r="C341" s="17" t="s">
        <v>98</v>
      </c>
      <c r="E341" s="16">
        <f t="shared" si="114"/>
        <v>21629621.767428353</v>
      </c>
      <c r="F341" s="16">
        <v>5</v>
      </c>
      <c r="G341" s="18">
        <f t="shared" si="115"/>
        <v>7.5577248212440794E+17</v>
      </c>
      <c r="H341" s="16">
        <f t="shared" si="116"/>
        <v>276792.94563609746</v>
      </c>
      <c r="I341" s="16">
        <f t="shared" ref="I341:I404" si="117">A341^6.018+A341^4+1000*A341+100</f>
        <v>1685563765539115.3</v>
      </c>
      <c r="J341" s="16">
        <v>1</v>
      </c>
      <c r="K341" s="16">
        <v>11</v>
      </c>
      <c r="L341" s="16">
        <v>5</v>
      </c>
      <c r="M341" s="16">
        <v>10000</v>
      </c>
      <c r="N341" s="16">
        <v>10000</v>
      </c>
      <c r="O341" s="16">
        <v>30</v>
      </c>
      <c r="P341" s="16" t="b">
        <v>1</v>
      </c>
      <c r="Q341" s="16">
        <v>0</v>
      </c>
      <c r="R341" s="16" t="b">
        <v>0</v>
      </c>
      <c r="S341" s="16">
        <v>65.321428571433202</v>
      </c>
      <c r="T341" s="16" t="s">
        <v>59</v>
      </c>
      <c r="U341" s="18">
        <v>436</v>
      </c>
      <c r="V341" s="16">
        <v>273</v>
      </c>
      <c r="W341" s="22">
        <v>1.07</v>
      </c>
    </row>
    <row r="342" spans="1:23" x14ac:dyDescent="0.3">
      <c r="A342" s="15">
        <v>340</v>
      </c>
      <c r="B342" s="16" t="s">
        <v>56</v>
      </c>
      <c r="C342" s="17" t="s">
        <v>98</v>
      </c>
      <c r="E342" s="16">
        <f t="shared" si="114"/>
        <v>21815108.658869069</v>
      </c>
      <c r="F342" s="16">
        <v>5</v>
      </c>
      <c r="G342" s="18">
        <f t="shared" si="115"/>
        <v>7.7166719031087475E+17</v>
      </c>
      <c r="H342" s="16">
        <f t="shared" si="116"/>
        <v>278485.69438847876</v>
      </c>
      <c r="I342" s="16">
        <f t="shared" si="117"/>
        <v>1715708510438259.8</v>
      </c>
      <c r="J342" s="16">
        <v>1</v>
      </c>
      <c r="K342" s="16">
        <v>11</v>
      </c>
      <c r="L342" s="16">
        <v>5</v>
      </c>
      <c r="M342" s="16">
        <v>10000</v>
      </c>
      <c r="N342" s="16">
        <v>10000</v>
      </c>
      <c r="O342" s="16">
        <v>30</v>
      </c>
      <c r="P342" s="16" t="b">
        <v>1</v>
      </c>
      <c r="Q342" s="16">
        <v>0</v>
      </c>
      <c r="R342" s="16" t="b">
        <v>0</v>
      </c>
      <c r="S342" s="16">
        <v>65.6428571428618</v>
      </c>
      <c r="T342" s="16" t="s">
        <v>59</v>
      </c>
      <c r="U342" s="18">
        <v>437</v>
      </c>
      <c r="V342" s="16">
        <v>275</v>
      </c>
      <c r="W342" s="22">
        <v>1.07</v>
      </c>
    </row>
    <row r="343" spans="1:23" x14ac:dyDescent="0.3">
      <c r="A343" s="19">
        <v>341</v>
      </c>
      <c r="B343" s="16" t="s">
        <v>56</v>
      </c>
      <c r="C343" s="17" t="s">
        <v>98</v>
      </c>
      <c r="E343" s="16">
        <f t="shared" si="114"/>
        <v>22001634.447802279</v>
      </c>
      <c r="F343" s="16">
        <v>5</v>
      </c>
      <c r="G343" s="18">
        <f t="shared" si="115"/>
        <v>7.8784802275811648E+17</v>
      </c>
      <c r="H343" s="16">
        <f t="shared" si="116"/>
        <v>280183.96042861615</v>
      </c>
      <c r="I343" s="16">
        <f t="shared" si="117"/>
        <v>1746301453704160.8</v>
      </c>
      <c r="J343" s="16">
        <v>1</v>
      </c>
      <c r="K343" s="16">
        <v>11</v>
      </c>
      <c r="L343" s="16">
        <v>5</v>
      </c>
      <c r="M343" s="16">
        <v>10000</v>
      </c>
      <c r="N343" s="16">
        <v>10000</v>
      </c>
      <c r="O343" s="16">
        <v>30</v>
      </c>
      <c r="P343" s="16" t="b">
        <v>1</v>
      </c>
      <c r="Q343" s="16">
        <v>0</v>
      </c>
      <c r="R343" s="16" t="b">
        <v>0</v>
      </c>
      <c r="S343" s="16">
        <v>65.964285714290398</v>
      </c>
      <c r="T343" s="16" t="s">
        <v>59</v>
      </c>
      <c r="U343" s="18">
        <v>438</v>
      </c>
      <c r="V343" s="16">
        <v>277</v>
      </c>
      <c r="W343" s="22">
        <v>1.07</v>
      </c>
    </row>
    <row r="344" spans="1:23" x14ac:dyDescent="0.3">
      <c r="A344" s="15">
        <v>342</v>
      </c>
      <c r="B344" s="16" t="s">
        <v>56</v>
      </c>
      <c r="C344" s="17" t="s">
        <v>98</v>
      </c>
      <c r="E344" s="16">
        <f t="shared" si="114"/>
        <v>22189201.880788054</v>
      </c>
      <c r="F344" s="16">
        <v>5</v>
      </c>
      <c r="G344" s="18">
        <f t="shared" si="115"/>
        <v>8.0431926826084186E+17</v>
      </c>
      <c r="H344" s="16">
        <f t="shared" si="116"/>
        <v>281887.74602546939</v>
      </c>
      <c r="I344" s="16">
        <f t="shared" si="117"/>
        <v>1777347915509754.8</v>
      </c>
      <c r="J344" s="16">
        <v>1</v>
      </c>
      <c r="K344" s="16">
        <v>11</v>
      </c>
      <c r="L344" s="16">
        <v>5</v>
      </c>
      <c r="M344" s="16">
        <v>10000</v>
      </c>
      <c r="N344" s="16">
        <v>10000</v>
      </c>
      <c r="O344" s="16">
        <v>30</v>
      </c>
      <c r="P344" s="16" t="b">
        <v>1</v>
      </c>
      <c r="Q344" s="16">
        <v>0</v>
      </c>
      <c r="R344" s="16" t="b">
        <v>0</v>
      </c>
      <c r="S344" s="16">
        <v>66.285714285718996</v>
      </c>
      <c r="T344" s="16" t="s">
        <v>59</v>
      </c>
      <c r="U344" s="18">
        <v>439</v>
      </c>
      <c r="V344" s="16">
        <v>279</v>
      </c>
      <c r="W344" s="22">
        <v>1.07</v>
      </c>
    </row>
    <row r="345" spans="1:23" x14ac:dyDescent="0.3">
      <c r="A345" s="15">
        <v>343</v>
      </c>
      <c r="B345" s="16" t="s">
        <v>56</v>
      </c>
      <c r="C345" s="17" t="s">
        <v>98</v>
      </c>
      <c r="E345" s="16">
        <f t="shared" si="114"/>
        <v>22377813.703573152</v>
      </c>
      <c r="F345" s="16">
        <v>5</v>
      </c>
      <c r="G345" s="18">
        <f t="shared" si="115"/>
        <v>8.2108526705806464E+17</v>
      </c>
      <c r="H345" s="16">
        <f t="shared" si="116"/>
        <v>283597.05344228307</v>
      </c>
      <c r="I345" s="16">
        <f t="shared" si="117"/>
        <v>1808853263322591</v>
      </c>
      <c r="J345" s="16">
        <v>1</v>
      </c>
      <c r="K345" s="16">
        <v>11</v>
      </c>
      <c r="L345" s="16">
        <v>5</v>
      </c>
      <c r="M345" s="16">
        <v>10000</v>
      </c>
      <c r="N345" s="16">
        <v>10000</v>
      </c>
      <c r="O345" s="16">
        <v>30</v>
      </c>
      <c r="P345" s="16" t="b">
        <v>1</v>
      </c>
      <c r="Q345" s="16">
        <v>0</v>
      </c>
      <c r="R345" s="16" t="b">
        <v>0</v>
      </c>
      <c r="S345" s="16">
        <v>66.607142857147593</v>
      </c>
      <c r="T345" s="16" t="s">
        <v>59</v>
      </c>
      <c r="U345" s="18">
        <v>440</v>
      </c>
      <c r="V345" s="16">
        <v>281</v>
      </c>
      <c r="W345" s="22">
        <v>1.07</v>
      </c>
    </row>
    <row r="346" spans="1:23" x14ac:dyDescent="0.3">
      <c r="A346" s="19">
        <v>344</v>
      </c>
      <c r="B346" s="16" t="s">
        <v>56</v>
      </c>
      <c r="C346" s="17" t="s">
        <v>98</v>
      </c>
      <c r="E346" s="16">
        <f t="shared" si="114"/>
        <v>22567472.661093406</v>
      </c>
      <c r="F346" s="16">
        <v>5</v>
      </c>
      <c r="G346" s="18">
        <f t="shared" si="115"/>
        <v>8.3815041129707968E+17</v>
      </c>
      <c r="H346" s="16">
        <f t="shared" si="116"/>
        <v>285311.88493661658</v>
      </c>
      <c r="I346" s="16">
        <f t="shared" si="117"/>
        <v>1840822912185161</v>
      </c>
      <c r="J346" s="16">
        <v>1</v>
      </c>
      <c r="K346" s="16">
        <v>11</v>
      </c>
      <c r="L346" s="16">
        <v>5</v>
      </c>
      <c r="M346" s="16">
        <v>10000</v>
      </c>
      <c r="N346" s="16">
        <v>10000</v>
      </c>
      <c r="O346" s="16">
        <v>30</v>
      </c>
      <c r="P346" s="16" t="b">
        <v>1</v>
      </c>
      <c r="Q346" s="16">
        <v>0</v>
      </c>
      <c r="R346" s="16" t="b">
        <v>0</v>
      </c>
      <c r="S346" s="16">
        <v>66.928571428576205</v>
      </c>
      <c r="T346" s="16" t="s">
        <v>59</v>
      </c>
      <c r="U346" s="18">
        <v>441</v>
      </c>
      <c r="V346" s="16">
        <v>283</v>
      </c>
      <c r="W346" s="22">
        <v>1.07</v>
      </c>
    </row>
    <row r="347" spans="1:23" x14ac:dyDescent="0.3">
      <c r="A347" s="15">
        <v>345</v>
      </c>
      <c r="B347" s="16" t="s">
        <v>56</v>
      </c>
      <c r="C347" s="17" t="s">
        <v>98</v>
      </c>
      <c r="E347" s="16">
        <f t="shared" si="114"/>
        <v>22758181.497476544</v>
      </c>
      <c r="F347" s="16">
        <v>5</v>
      </c>
      <c r="G347" s="18">
        <f t="shared" si="115"/>
        <v>8.5551914550020736E+17</v>
      </c>
      <c r="H347" s="16">
        <f t="shared" si="116"/>
        <v>287032.24276037724</v>
      </c>
      <c r="I347" s="16">
        <f t="shared" si="117"/>
        <v>1873262324996009</v>
      </c>
      <c r="J347" s="16">
        <v>1</v>
      </c>
      <c r="K347" s="16">
        <v>11</v>
      </c>
      <c r="L347" s="16">
        <v>5</v>
      </c>
      <c r="M347" s="16">
        <v>10000</v>
      </c>
      <c r="N347" s="16">
        <v>10000</v>
      </c>
      <c r="O347" s="16">
        <v>30</v>
      </c>
      <c r="P347" s="16" t="b">
        <v>1</v>
      </c>
      <c r="Q347" s="16">
        <v>0</v>
      </c>
      <c r="R347" s="16" t="b">
        <v>0</v>
      </c>
      <c r="S347" s="16">
        <v>67.250000000004803</v>
      </c>
      <c r="T347" s="16" t="s">
        <v>59</v>
      </c>
      <c r="U347" s="18">
        <v>442</v>
      </c>
      <c r="V347" s="16">
        <v>285</v>
      </c>
      <c r="W347" s="22">
        <v>1.07</v>
      </c>
    </row>
    <row r="348" spans="1:23" x14ac:dyDescent="0.3">
      <c r="A348" s="19">
        <v>346</v>
      </c>
      <c r="B348" s="16" t="s">
        <v>56</v>
      </c>
      <c r="C348" s="17" t="s">
        <v>98</v>
      </c>
      <c r="E348" s="16">
        <f t="shared" si="114"/>
        <v>22949942.956044663</v>
      </c>
      <c r="F348" s="16">
        <v>5</v>
      </c>
      <c r="G348" s="18">
        <f t="shared" si="115"/>
        <v>8.7319596703437018E+17</v>
      </c>
      <c r="H348" s="16">
        <f t="shared" si="116"/>
        <v>288758.12915984838</v>
      </c>
      <c r="I348" s="16">
        <f t="shared" si="117"/>
        <v>1906177012791732.8</v>
      </c>
      <c r="J348" s="16">
        <v>1</v>
      </c>
      <c r="K348" s="16">
        <v>11</v>
      </c>
      <c r="L348" s="16">
        <v>5</v>
      </c>
      <c r="M348" s="16">
        <v>10000</v>
      </c>
      <c r="N348" s="16">
        <v>10000</v>
      </c>
      <c r="O348" s="16">
        <v>30</v>
      </c>
      <c r="P348" s="16" t="b">
        <v>1</v>
      </c>
      <c r="Q348" s="16">
        <v>0</v>
      </c>
      <c r="R348" s="16" t="b">
        <v>0</v>
      </c>
      <c r="S348" s="16">
        <v>67.571428571433401</v>
      </c>
      <c r="T348" s="16" t="s">
        <v>59</v>
      </c>
      <c r="U348" s="18">
        <v>443</v>
      </c>
      <c r="V348" s="16">
        <v>287</v>
      </c>
      <c r="W348" s="22">
        <v>1.07</v>
      </c>
    </row>
    <row r="349" spans="1:23" x14ac:dyDescent="0.3">
      <c r="A349" s="15">
        <v>347</v>
      </c>
      <c r="B349" s="16" t="s">
        <v>56</v>
      </c>
      <c r="C349" s="17" t="s">
        <v>98</v>
      </c>
      <c r="E349" s="16">
        <f t="shared" si="114"/>
        <v>23142759.779317014</v>
      </c>
      <c r="F349" s="16">
        <v>5</v>
      </c>
      <c r="G349" s="18">
        <f t="shared" si="115"/>
        <v>8.911854265834944E+17</v>
      </c>
      <c r="H349" s="16">
        <f t="shared" si="116"/>
        <v>290489.54637572158</v>
      </c>
      <c r="I349" s="16">
        <f t="shared" si="117"/>
        <v>1939572535029787</v>
      </c>
      <c r="J349" s="16">
        <v>1</v>
      </c>
      <c r="K349" s="16">
        <v>11</v>
      </c>
      <c r="L349" s="16">
        <v>5</v>
      </c>
      <c r="M349" s="16">
        <v>10000</v>
      </c>
      <c r="N349" s="16">
        <v>10000</v>
      </c>
      <c r="O349" s="16">
        <v>30</v>
      </c>
      <c r="P349" s="16" t="b">
        <v>1</v>
      </c>
      <c r="Q349" s="16">
        <v>0</v>
      </c>
      <c r="R349" s="16" t="b">
        <v>0</v>
      </c>
      <c r="S349" s="16">
        <v>67.892857142861999</v>
      </c>
      <c r="T349" s="16" t="s">
        <v>59</v>
      </c>
      <c r="U349" s="18">
        <v>444</v>
      </c>
      <c r="V349" s="16">
        <v>289</v>
      </c>
      <c r="W349" s="22">
        <v>1.07</v>
      </c>
    </row>
    <row r="350" spans="1:23" x14ac:dyDescent="0.3">
      <c r="A350" s="19">
        <v>348</v>
      </c>
      <c r="B350" s="16" t="s">
        <v>56</v>
      </c>
      <c r="C350" s="17" t="s">
        <v>98</v>
      </c>
      <c r="E350" s="16">
        <f t="shared" si="114"/>
        <v>23336634.70901224</v>
      </c>
      <c r="F350" s="16">
        <v>5</v>
      </c>
      <c r="G350" s="18">
        <f t="shared" si="115"/>
        <v>9.0949212862378803E+17</v>
      </c>
      <c r="H350" s="16">
        <f t="shared" si="116"/>
        <v>292226.49664312589</v>
      </c>
      <c r="I350" s="16">
        <f t="shared" si="117"/>
        <v>1973454499872100.3</v>
      </c>
      <c r="J350" s="16">
        <v>1</v>
      </c>
      <c r="K350" s="16">
        <v>11</v>
      </c>
      <c r="L350" s="16">
        <v>5</v>
      </c>
      <c r="M350" s="16">
        <v>10000</v>
      </c>
      <c r="N350" s="16">
        <v>10000</v>
      </c>
      <c r="O350" s="16">
        <v>30</v>
      </c>
      <c r="P350" s="16" t="b">
        <v>1</v>
      </c>
      <c r="Q350" s="16">
        <v>0</v>
      </c>
      <c r="R350" s="16" t="b">
        <v>0</v>
      </c>
      <c r="S350" s="16">
        <v>68.214285714290597</v>
      </c>
      <c r="T350" s="16" t="s">
        <v>59</v>
      </c>
      <c r="U350" s="18">
        <v>445</v>
      </c>
      <c r="V350" s="16">
        <v>291</v>
      </c>
      <c r="W350" s="22">
        <v>1.07</v>
      </c>
    </row>
    <row r="351" spans="1:23" x14ac:dyDescent="0.3">
      <c r="A351" s="15">
        <v>349</v>
      </c>
      <c r="B351" s="16" t="s">
        <v>56</v>
      </c>
      <c r="C351" s="17" t="s">
        <v>98</v>
      </c>
      <c r="E351" s="16">
        <f t="shared" si="114"/>
        <v>23531570.486051049</v>
      </c>
      <c r="F351" s="16">
        <v>5</v>
      </c>
      <c r="G351" s="18">
        <f t="shared" si="115"/>
        <v>9.2812073190177139E+17</v>
      </c>
      <c r="H351" s="16">
        <f t="shared" si="116"/>
        <v>293968.982191658</v>
      </c>
      <c r="I351" s="16">
        <f t="shared" si="117"/>
        <v>2007828564469595.3</v>
      </c>
      <c r="J351" s="16">
        <v>1</v>
      </c>
      <c r="K351" s="16">
        <v>11</v>
      </c>
      <c r="L351" s="16">
        <v>5</v>
      </c>
      <c r="M351" s="16">
        <v>10000</v>
      </c>
      <c r="N351" s="16">
        <v>10000</v>
      </c>
      <c r="O351" s="16">
        <v>30</v>
      </c>
      <c r="P351" s="16" t="b">
        <v>1</v>
      </c>
      <c r="Q351" s="16">
        <v>0</v>
      </c>
      <c r="R351" s="16" t="b">
        <v>0</v>
      </c>
      <c r="S351" s="16">
        <v>68.535714285719195</v>
      </c>
      <c r="T351" s="16" t="s">
        <v>59</v>
      </c>
      <c r="U351" s="18">
        <v>446</v>
      </c>
      <c r="V351" s="16">
        <v>293</v>
      </c>
      <c r="W351" s="22">
        <v>1.07</v>
      </c>
    </row>
    <row r="352" spans="1:23" x14ac:dyDescent="0.3">
      <c r="A352" s="15">
        <v>350</v>
      </c>
      <c r="B352" s="16" t="s">
        <v>56</v>
      </c>
      <c r="C352" s="17" t="s">
        <v>98</v>
      </c>
      <c r="E352" s="16">
        <f t="shared" si="114"/>
        <v>23727569.850559089</v>
      </c>
      <c r="F352" s="16">
        <v>5</v>
      </c>
      <c r="G352" s="18">
        <f t="shared" si="115"/>
        <v>9.4707594991526989E+17</v>
      </c>
      <c r="H352" s="16">
        <f t="shared" si="116"/>
        <v>295717.00524541072</v>
      </c>
      <c r="I352" s="16">
        <f t="shared" si="117"/>
        <v>2042700435247469.5</v>
      </c>
      <c r="J352" s="16">
        <v>1</v>
      </c>
      <c r="K352" s="16">
        <v>11</v>
      </c>
      <c r="L352" s="16">
        <v>5</v>
      </c>
      <c r="M352" s="16">
        <v>10000</v>
      </c>
      <c r="N352" s="16">
        <v>10000</v>
      </c>
      <c r="O352" s="16">
        <v>30</v>
      </c>
      <c r="P352" s="16" t="b">
        <v>1</v>
      </c>
      <c r="Q352" s="16">
        <v>0</v>
      </c>
      <c r="R352" s="16" t="b">
        <v>0</v>
      </c>
      <c r="S352" s="16">
        <v>68.857142857147807</v>
      </c>
      <c r="T352" s="16" t="s">
        <v>59</v>
      </c>
      <c r="U352" s="18">
        <v>447</v>
      </c>
      <c r="V352" s="16">
        <v>295</v>
      </c>
      <c r="W352" s="22">
        <v>1.07</v>
      </c>
    </row>
    <row r="353" spans="1:23" x14ac:dyDescent="0.3">
      <c r="A353" s="19">
        <v>351</v>
      </c>
      <c r="B353" s="16" t="s">
        <v>56</v>
      </c>
      <c r="C353" s="17" t="s">
        <v>98</v>
      </c>
      <c r="E353" s="16">
        <f t="shared" si="114"/>
        <v>23924635.541868713</v>
      </c>
      <c r="F353" s="16">
        <v>5</v>
      </c>
      <c r="G353" s="18">
        <f t="shared" si="115"/>
        <v>9.6636255139721101E+17</v>
      </c>
      <c r="H353" s="16">
        <f t="shared" si="116"/>
        <v>297470.56802300335</v>
      </c>
      <c r="I353" s="16">
        <f t="shared" si="117"/>
        <v>2078075868191367.8</v>
      </c>
      <c r="J353" s="16">
        <v>1</v>
      </c>
      <c r="K353" s="16">
        <v>11</v>
      </c>
      <c r="L353" s="16">
        <v>5</v>
      </c>
      <c r="M353" s="16">
        <v>10000</v>
      </c>
      <c r="N353" s="16">
        <v>10000</v>
      </c>
      <c r="O353" s="16">
        <v>30</v>
      </c>
      <c r="P353" s="16" t="b">
        <v>1</v>
      </c>
      <c r="Q353" s="16">
        <v>0</v>
      </c>
      <c r="R353" s="16" t="b">
        <v>0</v>
      </c>
      <c r="S353" s="16">
        <v>69.178571428576404</v>
      </c>
      <c r="T353" s="16" t="s">
        <v>59</v>
      </c>
      <c r="U353" s="18">
        <v>448</v>
      </c>
      <c r="V353" s="16">
        <v>297</v>
      </c>
      <c r="W353" s="22">
        <v>1.07</v>
      </c>
    </row>
    <row r="354" spans="1:23" x14ac:dyDescent="0.3">
      <c r="A354" s="15">
        <v>352</v>
      </c>
      <c r="B354" s="16" t="s">
        <v>56</v>
      </c>
      <c r="C354" s="17" t="s">
        <v>98</v>
      </c>
      <c r="E354" s="16">
        <f t="shared" si="114"/>
        <v>24122770.298522163</v>
      </c>
      <c r="F354" s="16">
        <v>5</v>
      </c>
      <c r="G354" s="18">
        <f t="shared" si="115"/>
        <v>9.8598536080229018E+17</v>
      </c>
      <c r="H354" s="16">
        <f t="shared" si="116"/>
        <v>299229.67273761122</v>
      </c>
      <c r="I354" s="16">
        <f t="shared" si="117"/>
        <v>2113960669134338</v>
      </c>
      <c r="J354" s="16">
        <v>1</v>
      </c>
      <c r="K354" s="16">
        <v>11</v>
      </c>
      <c r="L354" s="16">
        <v>5</v>
      </c>
      <c r="M354" s="16">
        <v>10000</v>
      </c>
      <c r="N354" s="16">
        <v>10000</v>
      </c>
      <c r="O354" s="16">
        <v>30</v>
      </c>
      <c r="P354" s="16" t="b">
        <v>1</v>
      </c>
      <c r="Q354" s="16">
        <v>0</v>
      </c>
      <c r="R354" s="16" t="b">
        <v>0</v>
      </c>
      <c r="S354" s="16">
        <v>69.500000000005002</v>
      </c>
      <c r="T354" s="16" t="s">
        <v>59</v>
      </c>
      <c r="U354" s="18">
        <v>449</v>
      </c>
      <c r="V354" s="16">
        <v>299</v>
      </c>
      <c r="W354" s="22">
        <v>1.07</v>
      </c>
    </row>
    <row r="355" spans="1:23" x14ac:dyDescent="0.3">
      <c r="A355" s="19">
        <v>353</v>
      </c>
      <c r="B355" s="16" t="s">
        <v>56</v>
      </c>
      <c r="C355" s="17" t="s">
        <v>98</v>
      </c>
      <c r="E355" s="16">
        <f t="shared" si="114"/>
        <v>24321976.858273614</v>
      </c>
      <c r="F355" s="16">
        <v>5</v>
      </c>
      <c r="G355" s="18">
        <f t="shared" si="115"/>
        <v>1.0059492587965468E+18</v>
      </c>
      <c r="H355" s="16">
        <f t="shared" si="116"/>
        <v>300994.32159699174</v>
      </c>
      <c r="I355" s="16">
        <f t="shared" si="117"/>
        <v>2150360694044731</v>
      </c>
      <c r="J355" s="16">
        <v>1</v>
      </c>
      <c r="K355" s="16">
        <v>11</v>
      </c>
      <c r="L355" s="16">
        <v>5</v>
      </c>
      <c r="M355" s="16">
        <v>10000</v>
      </c>
      <c r="N355" s="16">
        <v>10000</v>
      </c>
      <c r="O355" s="16">
        <v>30</v>
      </c>
      <c r="P355" s="16" t="b">
        <v>1</v>
      </c>
      <c r="Q355" s="16">
        <v>0</v>
      </c>
      <c r="R355" s="16" t="b">
        <v>0</v>
      </c>
      <c r="S355" s="16">
        <v>69.8214285714336</v>
      </c>
      <c r="T355" s="16" t="s">
        <v>59</v>
      </c>
      <c r="U355" s="18">
        <v>450</v>
      </c>
      <c r="V355" s="16">
        <v>301</v>
      </c>
      <c r="W355" s="22">
        <v>1.07</v>
      </c>
    </row>
    <row r="356" spans="1:23" x14ac:dyDescent="0.3">
      <c r="A356" s="15">
        <v>354</v>
      </c>
      <c r="B356" s="16" t="s">
        <v>56</v>
      </c>
      <c r="C356" s="17" t="s">
        <v>98</v>
      </c>
      <c r="E356" s="16">
        <f t="shared" si="114"/>
        <v>24522257.958091963</v>
      </c>
      <c r="F356" s="16">
        <v>5</v>
      </c>
      <c r="G356" s="18">
        <f t="shared" si="115"/>
        <v>1.0262591827498068E+18</v>
      </c>
      <c r="H356" s="16">
        <f t="shared" si="116"/>
        <v>302764.51680351736</v>
      </c>
      <c r="I356" s="16">
        <f t="shared" si="117"/>
        <v>2187281849314746.3</v>
      </c>
      <c r="J356" s="16">
        <v>1</v>
      </c>
      <c r="K356" s="16">
        <v>11</v>
      </c>
      <c r="L356" s="16">
        <v>5</v>
      </c>
      <c r="M356" s="16">
        <v>10000</v>
      </c>
      <c r="N356" s="16">
        <v>10000</v>
      </c>
      <c r="O356" s="16">
        <v>30</v>
      </c>
      <c r="P356" s="16" t="b">
        <v>1</v>
      </c>
      <c r="Q356" s="16">
        <v>0</v>
      </c>
      <c r="R356" s="16" t="b">
        <v>0</v>
      </c>
      <c r="S356" s="16">
        <v>70.142857142862198</v>
      </c>
      <c r="T356" s="16" t="s">
        <v>59</v>
      </c>
      <c r="U356" s="18">
        <v>451</v>
      </c>
      <c r="V356" s="16">
        <v>303</v>
      </c>
      <c r="W356" s="22">
        <v>1.07</v>
      </c>
    </row>
    <row r="357" spans="1:23" x14ac:dyDescent="0.3">
      <c r="A357" s="19">
        <v>355</v>
      </c>
      <c r="B357" s="16" t="s">
        <v>56</v>
      </c>
      <c r="C357" s="17" t="s">
        <v>98</v>
      </c>
      <c r="E357" s="16">
        <f t="shared" si="114"/>
        <v>24723616.334163066</v>
      </c>
      <c r="F357" s="16">
        <v>5</v>
      </c>
      <c r="G357" s="18">
        <f t="shared" si="115"/>
        <v>1.0469201272310523E+18</v>
      </c>
      <c r="H357" s="16">
        <f t="shared" si="116"/>
        <v>304540.26055419899</v>
      </c>
      <c r="I357" s="16">
        <f t="shared" si="117"/>
        <v>2224730092050032.5</v>
      </c>
      <c r="J357" s="16">
        <v>1</v>
      </c>
      <c r="K357" s="16">
        <v>11</v>
      </c>
      <c r="L357" s="16">
        <v>5</v>
      </c>
      <c r="M357" s="16">
        <v>10000</v>
      </c>
      <c r="N357" s="16">
        <v>10000</v>
      </c>
      <c r="O357" s="16">
        <v>30</v>
      </c>
      <c r="P357" s="16" t="b">
        <v>1</v>
      </c>
      <c r="Q357" s="16">
        <v>0</v>
      </c>
      <c r="R357" s="16" t="b">
        <v>0</v>
      </c>
      <c r="S357" s="16">
        <v>70.464285714290796</v>
      </c>
      <c r="T357" s="16" t="s">
        <v>59</v>
      </c>
      <c r="U357" s="18">
        <v>452</v>
      </c>
      <c r="V357" s="16">
        <v>305</v>
      </c>
      <c r="W357" s="22">
        <v>1.07</v>
      </c>
    </row>
    <row r="358" spans="1:23" x14ac:dyDescent="0.3">
      <c r="A358" s="15">
        <v>356</v>
      </c>
      <c r="B358" s="16" t="s">
        <v>56</v>
      </c>
      <c r="C358" s="17" t="s">
        <v>98</v>
      </c>
      <c r="E358" s="16">
        <f t="shared" si="114"/>
        <v>24926054.721891999</v>
      </c>
      <c r="F358" s="16">
        <v>5</v>
      </c>
      <c r="G358" s="18">
        <f t="shared" si="115"/>
        <v>1.0679371445066519E+18</v>
      </c>
      <c r="H358" s="16">
        <f t="shared" si="116"/>
        <v>306321.55504071852</v>
      </c>
      <c r="I358" s="16">
        <f t="shared" si="117"/>
        <v>2262711430359932.5</v>
      </c>
      <c r="J358" s="16">
        <v>1</v>
      </c>
      <c r="K358" s="16">
        <v>11</v>
      </c>
      <c r="L358" s="16">
        <v>5</v>
      </c>
      <c r="M358" s="16">
        <v>10000</v>
      </c>
      <c r="N358" s="16">
        <v>10000</v>
      </c>
      <c r="O358" s="16">
        <v>30</v>
      </c>
      <c r="P358" s="16" t="b">
        <v>1</v>
      </c>
      <c r="Q358" s="16">
        <v>0</v>
      </c>
      <c r="R358" s="16" t="b">
        <v>0</v>
      </c>
      <c r="S358" s="16">
        <v>70.785714285719394</v>
      </c>
      <c r="T358" s="16" t="s">
        <v>59</v>
      </c>
      <c r="U358" s="18">
        <v>453</v>
      </c>
      <c r="V358" s="16">
        <v>307</v>
      </c>
      <c r="W358" s="22">
        <v>1.07</v>
      </c>
    </row>
    <row r="359" spans="1:23" x14ac:dyDescent="0.3">
      <c r="A359" s="15">
        <v>357</v>
      </c>
      <c r="B359" s="16" t="s">
        <v>56</v>
      </c>
      <c r="C359" s="17" t="s">
        <v>98</v>
      </c>
      <c r="E359" s="16">
        <f t="shared" si="114"/>
        <v>25129575.855906092</v>
      </c>
      <c r="F359" s="16">
        <v>5</v>
      </c>
      <c r="G359" s="18">
        <f t="shared" si="115"/>
        <v>1.0893153450415644E+18</v>
      </c>
      <c r="H359" s="16">
        <f t="shared" si="116"/>
        <v>308108.40244945395</v>
      </c>
      <c r="I359" s="16">
        <f t="shared" si="117"/>
        <v>2301231923648731.5</v>
      </c>
      <c r="J359" s="16">
        <v>1</v>
      </c>
      <c r="K359" s="16">
        <v>11</v>
      </c>
      <c r="L359" s="16">
        <v>5</v>
      </c>
      <c r="M359" s="16">
        <v>10000</v>
      </c>
      <c r="N359" s="16">
        <v>10000</v>
      </c>
      <c r="O359" s="16">
        <v>30</v>
      </c>
      <c r="P359" s="16" t="b">
        <v>1</v>
      </c>
      <c r="Q359" s="16">
        <v>0</v>
      </c>
      <c r="R359" s="16" t="b">
        <v>0</v>
      </c>
      <c r="S359" s="16">
        <v>71.107142857148006</v>
      </c>
      <c r="T359" s="16" t="s">
        <v>59</v>
      </c>
      <c r="U359" s="18">
        <v>454</v>
      </c>
      <c r="V359" s="16">
        <v>309</v>
      </c>
      <c r="W359" s="22">
        <v>1.07</v>
      </c>
    </row>
    <row r="360" spans="1:23" x14ac:dyDescent="0.3">
      <c r="A360" s="19">
        <v>358</v>
      </c>
      <c r="B360" s="16" t="s">
        <v>56</v>
      </c>
      <c r="C360" s="17" t="s">
        <v>98</v>
      </c>
      <c r="E360" s="16">
        <f t="shared" si="114"/>
        <v>25334182.470056683</v>
      </c>
      <c r="F360" s="16">
        <v>5</v>
      </c>
      <c r="G360" s="18">
        <f t="shared" si="115"/>
        <v>1.1110598980034269E+18</v>
      </c>
      <c r="H360" s="16">
        <f t="shared" si="116"/>
        <v>309900.80496150849</v>
      </c>
      <c r="I360" s="16">
        <f t="shared" si="117"/>
        <v>2340297682907611</v>
      </c>
      <c r="J360" s="16">
        <v>1</v>
      </c>
      <c r="K360" s="16">
        <v>11</v>
      </c>
      <c r="L360" s="16">
        <v>5</v>
      </c>
      <c r="M360" s="16">
        <v>10000</v>
      </c>
      <c r="N360" s="16">
        <v>10000</v>
      </c>
      <c r="O360" s="16">
        <v>30</v>
      </c>
      <c r="P360" s="16" t="b">
        <v>1</v>
      </c>
      <c r="Q360" s="16">
        <v>0</v>
      </c>
      <c r="R360" s="16" t="b">
        <v>0</v>
      </c>
      <c r="S360" s="16">
        <v>71.428571428576603</v>
      </c>
      <c r="T360" s="16" t="s">
        <v>59</v>
      </c>
      <c r="U360" s="18">
        <v>455</v>
      </c>
      <c r="V360" s="16">
        <v>311</v>
      </c>
      <c r="W360" s="22">
        <v>1.07</v>
      </c>
    </row>
    <row r="361" spans="1:23" x14ac:dyDescent="0.3">
      <c r="A361" s="15">
        <v>359</v>
      </c>
      <c r="B361" s="16" t="s">
        <v>56</v>
      </c>
      <c r="C361" s="17" t="s">
        <v>98</v>
      </c>
      <c r="E361" s="16">
        <f t="shared" si="114"/>
        <v>25539877.297421858</v>
      </c>
      <c r="F361" s="16">
        <v>5</v>
      </c>
      <c r="G361" s="18">
        <f t="shared" si="115"/>
        <v>1.1331760317695666E+18</v>
      </c>
      <c r="H361" s="16">
        <f t="shared" si="116"/>
        <v>311698.76475273666</v>
      </c>
      <c r="I361" s="16">
        <f t="shared" si="117"/>
        <v>2379914871007468.5</v>
      </c>
      <c r="J361" s="16">
        <v>1</v>
      </c>
      <c r="K361" s="16">
        <v>11</v>
      </c>
      <c r="L361" s="16">
        <v>5</v>
      </c>
      <c r="M361" s="16">
        <v>10000</v>
      </c>
      <c r="N361" s="16">
        <v>10000</v>
      </c>
      <c r="O361" s="16">
        <v>30</v>
      </c>
      <c r="P361" s="16" t="b">
        <v>1</v>
      </c>
      <c r="Q361" s="16">
        <v>0</v>
      </c>
      <c r="R361" s="16" t="b">
        <v>0</v>
      </c>
      <c r="S361" s="16">
        <v>71.750000000005201</v>
      </c>
      <c r="T361" s="16" t="s">
        <v>59</v>
      </c>
      <c r="U361" s="18">
        <v>456</v>
      </c>
      <c r="V361" s="16">
        <v>313</v>
      </c>
      <c r="W361" s="22">
        <v>1.07</v>
      </c>
    </row>
    <row r="362" spans="1:23" x14ac:dyDescent="0.3">
      <c r="A362" s="19">
        <v>360</v>
      </c>
      <c r="B362" s="16" t="s">
        <v>56</v>
      </c>
      <c r="C362" s="17" t="s">
        <v>98</v>
      </c>
      <c r="E362" s="16">
        <f t="shared" si="114"/>
        <v>25746663.070308764</v>
      </c>
      <c r="F362" s="16">
        <v>5</v>
      </c>
      <c r="G362" s="18">
        <f>A362^7.096+A362^4+100*A362+100</f>
        <v>1.3788675487881544E+18</v>
      </c>
      <c r="H362" s="16">
        <f t="shared" si="116"/>
        <v>313502.28399377293</v>
      </c>
      <c r="I362" s="16">
        <f t="shared" si="117"/>
        <v>2420089702992658</v>
      </c>
      <c r="J362" s="16">
        <v>1</v>
      </c>
      <c r="K362" s="16">
        <v>11</v>
      </c>
      <c r="L362" s="16">
        <v>5</v>
      </c>
      <c r="M362" s="16">
        <v>10000</v>
      </c>
      <c r="N362" s="16">
        <v>10000</v>
      </c>
      <c r="O362" s="16">
        <v>30</v>
      </c>
      <c r="P362" s="16" t="b">
        <v>1</v>
      </c>
      <c r="Q362" s="16">
        <v>0</v>
      </c>
      <c r="R362" s="16" t="b">
        <v>0</v>
      </c>
      <c r="S362" s="16">
        <v>72.071428571433799</v>
      </c>
      <c r="T362" s="16" t="s">
        <v>59</v>
      </c>
      <c r="U362" s="18">
        <v>457</v>
      </c>
      <c r="V362" s="16">
        <v>315</v>
      </c>
      <c r="W362" s="22">
        <v>1.07</v>
      </c>
    </row>
    <row r="363" spans="1:23" x14ac:dyDescent="0.3">
      <c r="A363" s="15">
        <v>361</v>
      </c>
      <c r="B363" s="16" t="s">
        <v>56</v>
      </c>
      <c r="C363" s="17" t="s">
        <v>98</v>
      </c>
      <c r="E363" s="16">
        <f t="shared" si="114"/>
        <v>25954542.520255834</v>
      </c>
      <c r="F363" s="16">
        <v>5</v>
      </c>
      <c r="G363" s="18">
        <f t="shared" ref="G363:G381" si="118">A363^7.096+A363^4+100*A363+100</f>
        <v>1.4062777646323988E+18</v>
      </c>
      <c r="H363" s="16">
        <f t="shared" si="116"/>
        <v>315311.36485005729</v>
      </c>
      <c r="I363" s="16">
        <f t="shared" si="117"/>
        <v>2460828446375455.5</v>
      </c>
      <c r="J363" s="16">
        <v>1</v>
      </c>
      <c r="K363" s="16">
        <v>11</v>
      </c>
      <c r="L363" s="16">
        <v>5</v>
      </c>
      <c r="M363" s="16">
        <v>10000</v>
      </c>
      <c r="N363" s="16">
        <v>10000</v>
      </c>
      <c r="O363" s="16">
        <v>30</v>
      </c>
      <c r="P363" s="16" t="b">
        <v>1</v>
      </c>
      <c r="Q363" s="16">
        <v>0</v>
      </c>
      <c r="R363" s="16" t="b">
        <v>0</v>
      </c>
      <c r="S363" s="16">
        <v>72.392857142862397</v>
      </c>
      <c r="T363" s="16" t="s">
        <v>59</v>
      </c>
      <c r="U363" s="18">
        <v>458</v>
      </c>
      <c r="V363" s="16">
        <v>317</v>
      </c>
      <c r="W363" s="22">
        <v>1.07</v>
      </c>
    </row>
    <row r="364" spans="1:23" x14ac:dyDescent="0.3">
      <c r="A364" s="19">
        <v>362</v>
      </c>
      <c r="B364" s="16" t="s">
        <v>56</v>
      </c>
      <c r="C364" s="17" t="s">
        <v>98</v>
      </c>
      <c r="E364" s="16">
        <f t="shared" si="114"/>
        <v>26163518.378035568</v>
      </c>
      <c r="F364" s="16">
        <v>5</v>
      </c>
      <c r="G364" s="18">
        <f t="shared" si="118"/>
        <v>1.4341547699613194E+18</v>
      </c>
      <c r="H364" s="16">
        <f t="shared" si="116"/>
        <v>317126.00948186545</v>
      </c>
      <c r="I364" s="16">
        <f t="shared" si="117"/>
        <v>2502137421431419.5</v>
      </c>
      <c r="J364" s="16">
        <v>1</v>
      </c>
      <c r="K364" s="16">
        <v>11</v>
      </c>
      <c r="L364" s="16">
        <v>5</v>
      </c>
      <c r="M364" s="16">
        <v>10000</v>
      </c>
      <c r="N364" s="16">
        <v>10000</v>
      </c>
      <c r="O364" s="16">
        <v>30</v>
      </c>
      <c r="P364" s="16" t="b">
        <v>1</v>
      </c>
      <c r="Q364" s="16">
        <v>0</v>
      </c>
      <c r="R364" s="16" t="b">
        <v>0</v>
      </c>
      <c r="S364" s="16">
        <v>72.714285714290995</v>
      </c>
      <c r="T364" s="16" t="s">
        <v>59</v>
      </c>
      <c r="U364" s="18">
        <v>459</v>
      </c>
      <c r="V364" s="16">
        <v>319</v>
      </c>
      <c r="W364" s="22">
        <v>1.07</v>
      </c>
    </row>
    <row r="365" spans="1:23" x14ac:dyDescent="0.3">
      <c r="A365" s="15">
        <v>363</v>
      </c>
      <c r="B365" s="16" t="s">
        <v>56</v>
      </c>
      <c r="C365" s="17" t="s">
        <v>98</v>
      </c>
      <c r="E365" s="16">
        <f t="shared" si="114"/>
        <v>26373593.373655975</v>
      </c>
      <c r="F365" s="16">
        <v>5</v>
      </c>
      <c r="G365" s="18">
        <f t="shared" si="118"/>
        <v>1.4625051915900357E+18</v>
      </c>
      <c r="H365" s="16">
        <f t="shared" si="116"/>
        <v>318946.22004432825</v>
      </c>
      <c r="I365" s="16">
        <f t="shared" si="117"/>
        <v>2544023001495546.5</v>
      </c>
      <c r="J365" s="16">
        <v>1</v>
      </c>
      <c r="K365" s="16">
        <v>11</v>
      </c>
      <c r="L365" s="16">
        <v>5</v>
      </c>
      <c r="M365" s="16">
        <v>10000</v>
      </c>
      <c r="N365" s="16">
        <v>10000</v>
      </c>
      <c r="O365" s="16">
        <v>30</v>
      </c>
      <c r="P365" s="16" t="b">
        <v>1</v>
      </c>
      <c r="Q365" s="16">
        <v>0</v>
      </c>
      <c r="R365" s="16" t="b">
        <v>0</v>
      </c>
      <c r="S365" s="16">
        <v>73.035714285719607</v>
      </c>
      <c r="T365" s="16" t="s">
        <v>59</v>
      </c>
      <c r="U365" s="18">
        <v>460</v>
      </c>
      <c r="V365" s="16">
        <v>321</v>
      </c>
      <c r="W365" s="22">
        <v>1.07</v>
      </c>
    </row>
    <row r="366" spans="1:23" x14ac:dyDescent="0.3">
      <c r="A366" s="15">
        <v>364</v>
      </c>
      <c r="B366" s="16" t="s">
        <v>56</v>
      </c>
      <c r="C366" s="17" t="s">
        <v>98</v>
      </c>
      <c r="E366" s="16">
        <f t="shared" si="114"/>
        <v>26584770.236364253</v>
      </c>
      <c r="F366" s="16">
        <v>5</v>
      </c>
      <c r="G366" s="18">
        <f t="shared" si="118"/>
        <v>1.4913357317409879E+18</v>
      </c>
      <c r="H366" s="16">
        <f t="shared" si="116"/>
        <v>320771.9986874673</v>
      </c>
      <c r="I366" s="16">
        <f t="shared" si="117"/>
        <v>2586491613259366.5</v>
      </c>
      <c r="J366" s="16">
        <v>1</v>
      </c>
      <c r="K366" s="16">
        <v>11</v>
      </c>
      <c r="L366" s="16">
        <v>5</v>
      </c>
      <c r="M366" s="16">
        <v>10000</v>
      </c>
      <c r="N366" s="16">
        <v>10000</v>
      </c>
      <c r="O366" s="16">
        <v>30</v>
      </c>
      <c r="P366" s="16" t="b">
        <v>1</v>
      </c>
      <c r="Q366" s="16">
        <v>0</v>
      </c>
      <c r="R366" s="16" t="b">
        <v>0</v>
      </c>
      <c r="S366" s="16">
        <v>73.357142857148204</v>
      </c>
      <c r="T366" s="16" t="s">
        <v>59</v>
      </c>
      <c r="U366" s="18">
        <v>461</v>
      </c>
      <c r="V366" s="16">
        <v>323</v>
      </c>
      <c r="W366" s="22">
        <v>1.07</v>
      </c>
    </row>
    <row r="367" spans="1:23" x14ac:dyDescent="0.3">
      <c r="A367" s="19">
        <v>365</v>
      </c>
      <c r="B367" s="16" t="s">
        <v>56</v>
      </c>
      <c r="C367" s="17" t="s">
        <v>98</v>
      </c>
      <c r="E367" s="16">
        <f t="shared" si="114"/>
        <v>26797051.694647621</v>
      </c>
      <c r="F367" s="16">
        <v>5</v>
      </c>
      <c r="G367" s="18">
        <f t="shared" si="118"/>
        <v>1.5206531686906616E+18</v>
      </c>
      <c r="H367" s="16">
        <f t="shared" si="116"/>
        <v>322603.34755621396</v>
      </c>
      <c r="I367" s="16">
        <f t="shared" si="117"/>
        <v>2629549737068742</v>
      </c>
      <c r="J367" s="16">
        <v>1</v>
      </c>
      <c r="K367" s="16">
        <v>11</v>
      </c>
      <c r="L367" s="16">
        <v>5</v>
      </c>
      <c r="M367" s="16">
        <v>10000</v>
      </c>
      <c r="N367" s="16">
        <v>10000</v>
      </c>
      <c r="O367" s="16">
        <v>30</v>
      </c>
      <c r="P367" s="16" t="b">
        <v>1</v>
      </c>
      <c r="Q367" s="16">
        <v>0</v>
      </c>
      <c r="R367" s="16" t="b">
        <v>0</v>
      </c>
      <c r="S367" s="16">
        <v>73.678571428576703</v>
      </c>
      <c r="T367" s="16" t="s">
        <v>59</v>
      </c>
      <c r="U367" s="18">
        <v>462</v>
      </c>
      <c r="V367" s="16">
        <v>325</v>
      </c>
      <c r="W367" s="22">
        <v>1.07</v>
      </c>
    </row>
    <row r="368" spans="1:23" x14ac:dyDescent="0.3">
      <c r="A368" s="15">
        <v>366</v>
      </c>
      <c r="B368" s="16" t="s">
        <v>56</v>
      </c>
      <c r="C368" s="17" t="s">
        <v>98</v>
      </c>
      <c r="E368" s="16">
        <f t="shared" ref="E368:E413" si="119">A368^2.899</f>
        <v>27010440.476236761</v>
      </c>
      <c r="F368" s="16">
        <v>5</v>
      </c>
      <c r="G368" s="18">
        <f t="shared" si="118"/>
        <v>1.5504643574201252E+18</v>
      </c>
      <c r="H368" s="16">
        <f t="shared" si="116"/>
        <v>324440.26879043848</v>
      </c>
      <c r="I368" s="16">
        <f t="shared" si="117"/>
        <v>2673203907222557.5</v>
      </c>
      <c r="J368" s="16">
        <v>1</v>
      </c>
      <c r="K368" s="16">
        <v>11</v>
      </c>
      <c r="L368" s="16">
        <v>5</v>
      </c>
      <c r="M368" s="16">
        <v>10000</v>
      </c>
      <c r="N368" s="16">
        <v>10000</v>
      </c>
      <c r="O368" s="16">
        <v>30</v>
      </c>
      <c r="P368" s="16" t="b">
        <v>1</v>
      </c>
      <c r="Q368" s="16">
        <v>0</v>
      </c>
      <c r="R368" s="16" t="b">
        <v>0</v>
      </c>
      <c r="S368" s="16">
        <v>74.000000000005301</v>
      </c>
      <c r="T368" s="16" t="s">
        <v>59</v>
      </c>
      <c r="U368" s="18">
        <v>463</v>
      </c>
      <c r="V368" s="16">
        <v>327</v>
      </c>
      <c r="W368" s="22">
        <v>1.07</v>
      </c>
    </row>
    <row r="369" spans="1:23" x14ac:dyDescent="0.3">
      <c r="A369" s="19">
        <v>367</v>
      </c>
      <c r="B369" s="16" t="s">
        <v>56</v>
      </c>
      <c r="C369" s="17" t="s">
        <v>98</v>
      </c>
      <c r="E369" s="16">
        <f t="shared" si="119"/>
        <v>27224939.308107518</v>
      </c>
      <c r="F369" s="16">
        <v>5</v>
      </c>
      <c r="G369" s="18">
        <f t="shared" si="118"/>
        <v>1.5807762302693486E+18</v>
      </c>
      <c r="H369" s="16">
        <f t="shared" si="116"/>
        <v>326282.7645249755</v>
      </c>
      <c r="I369" s="16">
        <f t="shared" si="117"/>
        <v>2717460712272276.5</v>
      </c>
      <c r="J369" s="16">
        <v>1</v>
      </c>
      <c r="K369" s="16">
        <v>11</v>
      </c>
      <c r="L369" s="16">
        <v>5</v>
      </c>
      <c r="M369" s="16">
        <v>10000</v>
      </c>
      <c r="N369" s="16">
        <v>10000</v>
      </c>
      <c r="O369" s="16">
        <v>30</v>
      </c>
      <c r="P369" s="16" t="b">
        <v>1</v>
      </c>
      <c r="Q369" s="16">
        <v>0</v>
      </c>
      <c r="R369" s="16" t="b">
        <v>0</v>
      </c>
      <c r="S369" s="16">
        <v>74.321428571433898</v>
      </c>
      <c r="T369" s="16" t="s">
        <v>59</v>
      </c>
      <c r="U369" s="18">
        <v>464</v>
      </c>
      <c r="V369" s="16">
        <v>329</v>
      </c>
      <c r="W369" s="22">
        <v>1.07</v>
      </c>
    </row>
    <row r="370" spans="1:23" x14ac:dyDescent="0.3">
      <c r="A370" s="15">
        <v>368</v>
      </c>
      <c r="B370" s="16" t="s">
        <v>56</v>
      </c>
      <c r="C370" s="17" t="s">
        <v>98</v>
      </c>
      <c r="E370" s="16">
        <f t="shared" si="119"/>
        <v>27440550.916483324</v>
      </c>
      <c r="F370" s="16">
        <v>5</v>
      </c>
      <c r="G370" s="18">
        <f t="shared" si="118"/>
        <v>1.6115957975952195E+18</v>
      </c>
      <c r="H370" s="16">
        <f t="shared" si="116"/>
        <v>328130.83688964817</v>
      </c>
      <c r="I370" s="16">
        <f t="shared" si="117"/>
        <v>2762326795322307</v>
      </c>
      <c r="J370" s="16">
        <v>1</v>
      </c>
      <c r="K370" s="16">
        <v>11</v>
      </c>
      <c r="L370" s="16">
        <v>5</v>
      </c>
      <c r="M370" s="16">
        <v>10000</v>
      </c>
      <c r="N370" s="16">
        <v>10000</v>
      </c>
      <c r="O370" s="16">
        <v>30</v>
      </c>
      <c r="P370" s="16" t="b">
        <v>1</v>
      </c>
      <c r="Q370" s="16">
        <v>0</v>
      </c>
      <c r="R370" s="16" t="b">
        <v>0</v>
      </c>
      <c r="S370" s="16">
        <v>74.642857142862496</v>
      </c>
      <c r="T370" s="16" t="s">
        <v>59</v>
      </c>
      <c r="U370" s="18">
        <v>465</v>
      </c>
      <c r="V370" s="16">
        <v>331</v>
      </c>
      <c r="W370" s="22">
        <v>1.07</v>
      </c>
    </row>
    <row r="371" spans="1:23" x14ac:dyDescent="0.3">
      <c r="A371" s="19">
        <v>369</v>
      </c>
      <c r="B371" s="16" t="s">
        <v>56</v>
      </c>
      <c r="C371" s="17" t="s">
        <v>101</v>
      </c>
      <c r="E371" s="16">
        <f t="shared" si="119"/>
        <v>27657278.026837289</v>
      </c>
      <c r="F371" s="16">
        <v>5</v>
      </c>
      <c r="G371" s="18">
        <f t="shared" si="118"/>
        <v>1.6429301484333862E+18</v>
      </c>
      <c r="H371" s="16">
        <f t="shared" si="116"/>
        <v>329984.48800929525</v>
      </c>
      <c r="I371" s="16">
        <f t="shared" si="117"/>
        <v>2807808854331178</v>
      </c>
      <c r="J371" s="16">
        <v>1</v>
      </c>
      <c r="K371" s="16">
        <v>11</v>
      </c>
      <c r="L371" s="16">
        <v>5</v>
      </c>
      <c r="M371" s="16">
        <v>10000</v>
      </c>
      <c r="N371" s="16">
        <v>10000</v>
      </c>
      <c r="O371" s="16">
        <v>30</v>
      </c>
      <c r="P371" s="16" t="b">
        <v>1</v>
      </c>
      <c r="Q371" s="16">
        <v>0</v>
      </c>
      <c r="R371" s="16" t="b">
        <v>0</v>
      </c>
      <c r="S371" s="16">
        <v>74.964285714291094</v>
      </c>
      <c r="T371" s="16" t="s">
        <v>59</v>
      </c>
      <c r="U371" s="18">
        <v>466</v>
      </c>
      <c r="V371" s="16">
        <v>333</v>
      </c>
      <c r="W371" s="22">
        <v>1.07</v>
      </c>
    </row>
    <row r="372" spans="1:23" x14ac:dyDescent="0.3">
      <c r="A372" s="15">
        <v>370</v>
      </c>
      <c r="B372" s="16" t="s">
        <v>56</v>
      </c>
      <c r="C372" s="17" t="s">
        <v>101</v>
      </c>
      <c r="E372" s="16">
        <f t="shared" si="119"/>
        <v>27875123.363894954</v>
      </c>
      <c r="F372" s="16">
        <v>5</v>
      </c>
      <c r="G372" s="18">
        <f t="shared" si="118"/>
        <v>1.6747864511639025E+18</v>
      </c>
      <c r="H372" s="16">
        <f t="shared" si="116"/>
        <v>331843.72000379639</v>
      </c>
      <c r="I372" s="16">
        <f t="shared" si="117"/>
        <v>2853913642413630</v>
      </c>
      <c r="J372" s="16">
        <v>1</v>
      </c>
      <c r="K372" s="16">
        <v>11</v>
      </c>
      <c r="L372" s="16">
        <v>5</v>
      </c>
      <c r="M372" s="16">
        <v>10000</v>
      </c>
      <c r="N372" s="16">
        <v>10000</v>
      </c>
      <c r="O372" s="16">
        <v>30</v>
      </c>
      <c r="P372" s="16" t="b">
        <v>1</v>
      </c>
      <c r="Q372" s="16">
        <v>0</v>
      </c>
      <c r="R372" s="16" t="b">
        <v>0</v>
      </c>
      <c r="S372" s="16">
        <v>75.285714285719706</v>
      </c>
      <c r="T372" s="16" t="s">
        <v>59</v>
      </c>
      <c r="U372" s="18">
        <v>467</v>
      </c>
      <c r="V372" s="16">
        <v>335</v>
      </c>
      <c r="W372" s="22">
        <v>1.07</v>
      </c>
    </row>
    <row r="373" spans="1:23" x14ac:dyDescent="0.3">
      <c r="A373" s="15">
        <v>371</v>
      </c>
      <c r="B373" s="16" t="s">
        <v>56</v>
      </c>
      <c r="C373" s="17" t="s">
        <v>100</v>
      </c>
      <c r="E373" s="16">
        <f t="shared" si="119"/>
        <v>28094089.651635814</v>
      </c>
      <c r="F373" s="16">
        <v>5</v>
      </c>
      <c r="G373" s="18">
        <f t="shared" si="118"/>
        <v>1.7071719541806694E+18</v>
      </c>
      <c r="H373" s="16">
        <f t="shared" si="116"/>
        <v>333708.53498809517</v>
      </c>
      <c r="I373" s="16">
        <f t="shared" si="117"/>
        <v>2900647968143462</v>
      </c>
      <c r="J373" s="16">
        <v>1</v>
      </c>
      <c r="K373" s="16">
        <v>11</v>
      </c>
      <c r="L373" s="16">
        <v>5</v>
      </c>
      <c r="M373" s="16">
        <v>10000</v>
      </c>
      <c r="N373" s="16">
        <v>10000</v>
      </c>
      <c r="O373" s="16">
        <v>30</v>
      </c>
      <c r="P373" s="16" t="b">
        <v>1</v>
      </c>
      <c r="Q373" s="16">
        <v>0</v>
      </c>
      <c r="R373" s="16" t="b">
        <v>0</v>
      </c>
      <c r="S373" s="16">
        <v>75.607142857148304</v>
      </c>
      <c r="T373" s="16" t="s">
        <v>59</v>
      </c>
      <c r="U373" s="18">
        <v>468</v>
      </c>
      <c r="V373" s="16">
        <v>337</v>
      </c>
      <c r="W373" s="22">
        <v>1.07</v>
      </c>
    </row>
    <row r="374" spans="1:23" x14ac:dyDescent="0.3">
      <c r="A374" s="19">
        <v>372</v>
      </c>
      <c r="B374" s="16" t="s">
        <v>56</v>
      </c>
      <c r="C374" s="17" t="s">
        <v>100</v>
      </c>
      <c r="E374" s="16">
        <f t="shared" si="119"/>
        <v>28314179.613296092</v>
      </c>
      <c r="F374" s="16">
        <v>5</v>
      </c>
      <c r="G374" s="18">
        <f t="shared" si="118"/>
        <v>1.7400939865645944E+18</v>
      </c>
      <c r="H374" s="16">
        <f t="shared" si="116"/>
        <v>335578.93507222511</v>
      </c>
      <c r="I374" s="16">
        <f t="shared" si="117"/>
        <v>2948018695857175</v>
      </c>
      <c r="J374" s="16">
        <v>1</v>
      </c>
      <c r="K374" s="16">
        <v>11</v>
      </c>
      <c r="L374" s="16">
        <v>5</v>
      </c>
      <c r="M374" s="16">
        <v>10000</v>
      </c>
      <c r="N374" s="16">
        <v>10000</v>
      </c>
      <c r="O374" s="16">
        <v>30</v>
      </c>
      <c r="P374" s="16" t="b">
        <v>1</v>
      </c>
      <c r="Q374" s="16">
        <v>0</v>
      </c>
      <c r="R374" s="16" t="b">
        <v>0</v>
      </c>
      <c r="S374" s="16">
        <v>75.928571428576902</v>
      </c>
      <c r="T374" s="16" t="s">
        <v>59</v>
      </c>
      <c r="U374" s="18">
        <v>469</v>
      </c>
      <c r="V374" s="16">
        <v>339</v>
      </c>
      <c r="W374" s="22">
        <v>1.07</v>
      </c>
    </row>
    <row r="375" spans="1:23" x14ac:dyDescent="0.3">
      <c r="A375" s="15">
        <v>373</v>
      </c>
      <c r="B375" s="16" t="s">
        <v>56</v>
      </c>
      <c r="C375" s="17" t="s">
        <v>100</v>
      </c>
      <c r="E375" s="16">
        <f t="shared" si="119"/>
        <v>28535395.971370801</v>
      </c>
      <c r="F375" s="16">
        <v>5</v>
      </c>
      <c r="G375" s="18">
        <f t="shared" si="118"/>
        <v>1.7735599587607603E+18</v>
      </c>
      <c r="H375" s="16">
        <f t="shared" si="116"/>
        <v>337454.92236133618</v>
      </c>
      <c r="I375" s="16">
        <f t="shared" si="117"/>
        <v>2996032745958735</v>
      </c>
      <c r="J375" s="16">
        <v>1</v>
      </c>
      <c r="K375" s="16">
        <v>11</v>
      </c>
      <c r="L375" s="16">
        <v>5</v>
      </c>
      <c r="M375" s="16">
        <v>10000</v>
      </c>
      <c r="N375" s="16">
        <v>10000</v>
      </c>
      <c r="O375" s="16">
        <v>30</v>
      </c>
      <c r="P375" s="16" t="b">
        <v>1</v>
      </c>
      <c r="Q375" s="16">
        <v>0</v>
      </c>
      <c r="R375" s="16" t="b">
        <v>0</v>
      </c>
      <c r="S375" s="16">
        <v>76.2500000000055</v>
      </c>
      <c r="T375" s="16" t="s">
        <v>59</v>
      </c>
      <c r="U375" s="18">
        <v>470</v>
      </c>
      <c r="V375" s="16">
        <v>341</v>
      </c>
      <c r="W375" s="22">
        <v>1.07</v>
      </c>
    </row>
    <row r="376" spans="1:23" x14ac:dyDescent="0.3">
      <c r="A376" s="19">
        <v>374</v>
      </c>
      <c r="B376" s="16" t="s">
        <v>56</v>
      </c>
      <c r="C376" s="17" t="s">
        <v>100</v>
      </c>
      <c r="E376" s="16">
        <f t="shared" si="119"/>
        <v>28757741.447615486</v>
      </c>
      <c r="F376" s="16">
        <v>5</v>
      </c>
      <c r="G376" s="18">
        <f t="shared" si="118"/>
        <v>1.8075773632592476E+18</v>
      </c>
      <c r="H376" s="16">
        <f t="shared" si="116"/>
        <v>339336.49895571347</v>
      </c>
      <c r="I376" s="16">
        <f t="shared" si="117"/>
        <v>3044697095224651.5</v>
      </c>
      <c r="J376" s="16">
        <v>1</v>
      </c>
      <c r="K376" s="16">
        <v>11</v>
      </c>
      <c r="L376" s="16">
        <v>5</v>
      </c>
      <c r="M376" s="16">
        <v>10000</v>
      </c>
      <c r="N376" s="16">
        <v>10000</v>
      </c>
      <c r="O376" s="16">
        <v>30</v>
      </c>
      <c r="P376" s="16" t="b">
        <v>1</v>
      </c>
      <c r="Q376" s="16">
        <v>0</v>
      </c>
      <c r="R376" s="16" t="b">
        <v>0</v>
      </c>
      <c r="S376" s="16">
        <v>76.571428571434097</v>
      </c>
      <c r="T376" s="16" t="s">
        <v>59</v>
      </c>
      <c r="U376" s="18">
        <v>471</v>
      </c>
      <c r="V376" s="16">
        <v>343</v>
      </c>
      <c r="W376" s="22">
        <v>1.07</v>
      </c>
    </row>
    <row r="377" spans="1:23" x14ac:dyDescent="0.3">
      <c r="A377" s="15">
        <v>375</v>
      </c>
      <c r="B377" s="16" t="s">
        <v>56</v>
      </c>
      <c r="C377" s="17" t="s">
        <v>100</v>
      </c>
      <c r="E377" s="16">
        <f t="shared" si="119"/>
        <v>28981218.763049304</v>
      </c>
      <c r="F377" s="16">
        <v>5</v>
      </c>
      <c r="G377" s="18">
        <f t="shared" si="118"/>
        <v>1.8421537752799066E+18</v>
      </c>
      <c r="H377" s="16">
        <f t="shared" si="116"/>
        <v>341223.66695080808</v>
      </c>
      <c r="I377" s="16">
        <f t="shared" si="117"/>
        <v>3094018777110468.5</v>
      </c>
      <c r="J377" s="16">
        <v>1</v>
      </c>
      <c r="K377" s="16">
        <v>11</v>
      </c>
      <c r="L377" s="16">
        <v>5</v>
      </c>
      <c r="M377" s="16">
        <v>10000</v>
      </c>
      <c r="N377" s="16">
        <v>10000</v>
      </c>
      <c r="O377" s="16">
        <v>30</v>
      </c>
      <c r="P377" s="16" t="b">
        <v>1</v>
      </c>
      <c r="Q377" s="16">
        <v>0</v>
      </c>
      <c r="R377" s="16" t="b">
        <v>0</v>
      </c>
      <c r="S377" s="16">
        <v>76.892857142862695</v>
      </c>
      <c r="T377" s="16" t="s">
        <v>59</v>
      </c>
      <c r="U377" s="18">
        <v>472</v>
      </c>
      <c r="V377" s="16">
        <v>345</v>
      </c>
      <c r="W377" s="22">
        <v>1.07</v>
      </c>
    </row>
    <row r="378" spans="1:23" x14ac:dyDescent="0.3">
      <c r="A378" s="19">
        <v>376</v>
      </c>
      <c r="B378" s="16" t="s">
        <v>56</v>
      </c>
      <c r="C378" s="17" t="s">
        <v>100</v>
      </c>
      <c r="E378" s="16">
        <f t="shared" si="119"/>
        <v>29205830.637956366</v>
      </c>
      <c r="F378" s="16">
        <v>5</v>
      </c>
      <c r="G378" s="18">
        <f t="shared" si="118"/>
        <v>1.877296853461035E+18</v>
      </c>
      <c r="H378" s="16">
        <f t="shared" si="116"/>
        <v>343116.42843725829</v>
      </c>
      <c r="I378" s="16">
        <f t="shared" si="117"/>
        <v>3144004882057726</v>
      </c>
      <c r="J378" s="16">
        <v>1</v>
      </c>
      <c r="K378" s="16">
        <v>11</v>
      </c>
      <c r="L378" s="16">
        <v>5</v>
      </c>
      <c r="M378" s="16">
        <v>10000</v>
      </c>
      <c r="N378" s="16">
        <v>10000</v>
      </c>
      <c r="O378" s="16">
        <v>30</v>
      </c>
      <c r="P378" s="16" t="b">
        <v>1</v>
      </c>
      <c r="Q378" s="16">
        <v>0</v>
      </c>
      <c r="R378" s="16" t="b">
        <v>0</v>
      </c>
      <c r="S378" s="16">
        <v>77.214285714291293</v>
      </c>
      <c r="T378" s="16" t="s">
        <v>59</v>
      </c>
      <c r="U378" s="18">
        <v>473</v>
      </c>
      <c r="V378" s="16">
        <v>347</v>
      </c>
      <c r="W378" s="22">
        <v>1.07</v>
      </c>
    </row>
    <row r="379" spans="1:23" x14ac:dyDescent="0.3">
      <c r="A379" s="15">
        <v>377</v>
      </c>
      <c r="B379" s="16" t="s">
        <v>56</v>
      </c>
      <c r="C379" s="17" t="s">
        <v>100</v>
      </c>
      <c r="E379" s="16">
        <f t="shared" si="119"/>
        <v>29431579.791888423</v>
      </c>
      <c r="F379" s="16">
        <v>5</v>
      </c>
      <c r="G379" s="18">
        <f t="shared" si="118"/>
        <v>1.913014340551713E+18</v>
      </c>
      <c r="H379" s="16">
        <f t="shared" si="116"/>
        <v>345014.78550091101</v>
      </c>
      <c r="I379" s="16">
        <f t="shared" si="117"/>
        <v>3194662557801849.5</v>
      </c>
      <c r="J379" s="16">
        <v>1</v>
      </c>
      <c r="K379" s="16">
        <v>11</v>
      </c>
      <c r="L379" s="16">
        <v>5</v>
      </c>
      <c r="M379" s="16">
        <v>10000</v>
      </c>
      <c r="N379" s="16">
        <v>10000</v>
      </c>
      <c r="O379" s="16">
        <v>30</v>
      </c>
      <c r="P379" s="16" t="b">
        <v>1</v>
      </c>
      <c r="Q379" s="16">
        <v>0</v>
      </c>
      <c r="R379" s="16" t="b">
        <v>0</v>
      </c>
      <c r="S379" s="16">
        <v>77.535714285719905</v>
      </c>
      <c r="T379" s="16" t="s">
        <v>59</v>
      </c>
      <c r="U379" s="18">
        <v>474</v>
      </c>
      <c r="V379" s="16">
        <v>349</v>
      </c>
      <c r="W379" s="22">
        <v>1.07</v>
      </c>
    </row>
    <row r="380" spans="1:23" x14ac:dyDescent="0.3">
      <c r="A380" s="15">
        <v>378</v>
      </c>
      <c r="B380" s="16" t="s">
        <v>56</v>
      </c>
      <c r="C380" s="17" t="s">
        <v>100</v>
      </c>
      <c r="E380" s="16">
        <f t="shared" si="119"/>
        <v>29658468.943666682</v>
      </c>
      <c r="F380" s="16">
        <v>5</v>
      </c>
      <c r="G380" s="18">
        <f t="shared" si="118"/>
        <v>1.9493140641082847E+18</v>
      </c>
      <c r="H380" s="16">
        <f t="shared" si="116"/>
        <v>346918.74022284994</v>
      </c>
      <c r="I380" s="16">
        <f t="shared" si="117"/>
        <v>3245999009680883.5</v>
      </c>
      <c r="J380" s="16">
        <v>1</v>
      </c>
      <c r="K380" s="16">
        <v>11</v>
      </c>
      <c r="L380" s="16">
        <v>5</v>
      </c>
      <c r="M380" s="16">
        <v>10000</v>
      </c>
      <c r="N380" s="16">
        <v>10000</v>
      </c>
      <c r="O380" s="16">
        <v>30</v>
      </c>
      <c r="P380" s="16" t="b">
        <v>1</v>
      </c>
      <c r="Q380" s="16">
        <v>0</v>
      </c>
      <c r="R380" s="16" t="b">
        <v>0</v>
      </c>
      <c r="S380" s="16">
        <v>77.857142857148503</v>
      </c>
      <c r="T380" s="16" t="s">
        <v>59</v>
      </c>
      <c r="U380" s="18">
        <v>475</v>
      </c>
      <c r="V380" s="16">
        <v>351</v>
      </c>
      <c r="W380" s="22">
        <v>1.07</v>
      </c>
    </row>
    <row r="381" spans="1:23" x14ac:dyDescent="0.3">
      <c r="A381" s="19">
        <v>379</v>
      </c>
      <c r="B381" s="16" t="s">
        <v>56</v>
      </c>
      <c r="C381" s="17" t="s">
        <v>100</v>
      </c>
      <c r="E381" s="16">
        <f t="shared" si="119"/>
        <v>29886500.811383925</v>
      </c>
      <c r="F381" s="16">
        <v>5</v>
      </c>
      <c r="G381" s="18">
        <f t="shared" si="118"/>
        <v>1.9862039371945344E+18</v>
      </c>
      <c r="H381" s="16">
        <f t="shared" si="116"/>
        <v>348828.29467941576</v>
      </c>
      <c r="I381" s="16">
        <f t="shared" si="117"/>
        <v>3298021500945039</v>
      </c>
      <c r="J381" s="16">
        <v>1</v>
      </c>
      <c r="K381" s="16">
        <v>11</v>
      </c>
      <c r="L381" s="16">
        <v>5</v>
      </c>
      <c r="M381" s="16">
        <v>10000</v>
      </c>
      <c r="N381" s="16">
        <v>10000</v>
      </c>
      <c r="O381" s="16">
        <v>30</v>
      </c>
      <c r="P381" s="16" t="b">
        <v>1</v>
      </c>
      <c r="Q381" s="16">
        <v>0</v>
      </c>
      <c r="R381" s="16" t="b">
        <v>0</v>
      </c>
      <c r="S381" s="16">
        <v>78.178571428577101</v>
      </c>
      <c r="T381" s="16" t="s">
        <v>59</v>
      </c>
      <c r="U381" s="18">
        <v>476</v>
      </c>
      <c r="V381" s="16">
        <v>353</v>
      </c>
      <c r="W381" s="22">
        <v>1.07</v>
      </c>
    </row>
    <row r="382" spans="1:23" x14ac:dyDescent="0.3">
      <c r="A382" s="15">
        <v>380</v>
      </c>
      <c r="B382" s="16" t="s">
        <v>56</v>
      </c>
      <c r="C382" s="17" t="s">
        <v>100</v>
      </c>
      <c r="E382" s="16">
        <f t="shared" si="119"/>
        <v>30115678.112407014</v>
      </c>
      <c r="F382" s="16">
        <v>5</v>
      </c>
      <c r="G382" s="18">
        <f>A382^7.15+A382^4+100*A382+100</f>
        <v>2.7890270029195356E+18</v>
      </c>
      <c r="H382" s="16">
        <f t="shared" si="116"/>
        <v>350743.45094223158</v>
      </c>
      <c r="I382" s="16">
        <f t="shared" si="117"/>
        <v>3350737353067229.5</v>
      </c>
      <c r="J382" s="16">
        <v>1</v>
      </c>
      <c r="K382" s="16">
        <v>11</v>
      </c>
      <c r="L382" s="16">
        <v>5</v>
      </c>
      <c r="M382" s="16">
        <v>10000</v>
      </c>
      <c r="N382" s="16">
        <v>10000</v>
      </c>
      <c r="O382" s="16">
        <v>30</v>
      </c>
      <c r="P382" s="16" t="b">
        <v>1</v>
      </c>
      <c r="Q382" s="16">
        <v>0</v>
      </c>
      <c r="R382" s="16" t="b">
        <v>0</v>
      </c>
      <c r="S382" s="16">
        <v>78.500000000005699</v>
      </c>
      <c r="T382" s="16" t="s">
        <v>59</v>
      </c>
      <c r="U382" s="18">
        <v>477</v>
      </c>
      <c r="V382" s="16">
        <v>355</v>
      </c>
      <c r="W382" s="22">
        <v>1.07</v>
      </c>
    </row>
    <row r="383" spans="1:23" x14ac:dyDescent="0.3">
      <c r="A383" s="19">
        <v>381</v>
      </c>
      <c r="B383" s="16" t="s">
        <v>56</v>
      </c>
      <c r="C383" s="17" t="s">
        <v>100</v>
      </c>
      <c r="E383" s="16">
        <f t="shared" si="119"/>
        <v>30346003.563378759</v>
      </c>
      <c r="F383" s="16">
        <v>5</v>
      </c>
      <c r="G383" s="18">
        <f t="shared" ref="G383:G390" si="120">A383^7.15+A383^4+100*A383+100</f>
        <v>2.8419313267495895E+18</v>
      </c>
      <c r="H383" s="16">
        <f t="shared" si="116"/>
        <v>352664.21107822371</v>
      </c>
      <c r="I383" s="16">
        <f t="shared" si="117"/>
        <v>3404153946054161</v>
      </c>
      <c r="J383" s="16">
        <v>1</v>
      </c>
      <c r="K383" s="16">
        <v>11</v>
      </c>
      <c r="L383" s="16">
        <v>5</v>
      </c>
      <c r="M383" s="16">
        <v>10000</v>
      </c>
      <c r="N383" s="16">
        <v>10000</v>
      </c>
      <c r="O383" s="16">
        <v>30</v>
      </c>
      <c r="P383" s="16" t="b">
        <v>1</v>
      </c>
      <c r="Q383" s="16">
        <v>0</v>
      </c>
      <c r="R383" s="16" t="b">
        <v>0</v>
      </c>
      <c r="S383" s="16">
        <v>78.821428571434296</v>
      </c>
      <c r="T383" s="16" t="s">
        <v>59</v>
      </c>
      <c r="U383" s="18">
        <v>478</v>
      </c>
      <c r="V383" s="16">
        <v>357</v>
      </c>
      <c r="W383" s="22">
        <v>1.07</v>
      </c>
    </row>
    <row r="384" spans="1:23" x14ac:dyDescent="0.3">
      <c r="A384" s="15">
        <v>382</v>
      </c>
      <c r="B384" s="16" t="s">
        <v>56</v>
      </c>
      <c r="C384" s="17" t="s">
        <v>100</v>
      </c>
      <c r="E384" s="16">
        <f t="shared" si="119"/>
        <v>30577479.880219702</v>
      </c>
      <c r="F384" s="16">
        <v>5</v>
      </c>
      <c r="G384" s="18">
        <f t="shared" si="120"/>
        <v>2.8956965454334152E+18</v>
      </c>
      <c r="H384" s="16">
        <f t="shared" si="116"/>
        <v>354590.57714964729</v>
      </c>
      <c r="I384" s="16">
        <f t="shared" si="117"/>
        <v>3458278718758448.5</v>
      </c>
      <c r="J384" s="16">
        <v>1</v>
      </c>
      <c r="K384" s="16">
        <v>11</v>
      </c>
      <c r="L384" s="16">
        <v>5</v>
      </c>
      <c r="M384" s="16">
        <v>10000</v>
      </c>
      <c r="N384" s="16">
        <v>10000</v>
      </c>
      <c r="O384" s="16">
        <v>30</v>
      </c>
      <c r="P384" s="16" t="b">
        <v>1</v>
      </c>
      <c r="Q384" s="16">
        <v>0</v>
      </c>
      <c r="R384" s="16" t="b">
        <v>0</v>
      </c>
      <c r="S384" s="16">
        <v>79.142857142862894</v>
      </c>
      <c r="T384" s="16" t="s">
        <v>59</v>
      </c>
      <c r="U384" s="18">
        <v>479</v>
      </c>
      <c r="V384" s="16">
        <v>359</v>
      </c>
      <c r="W384" s="22">
        <v>1.07</v>
      </c>
    </row>
    <row r="385" spans="1:23" x14ac:dyDescent="0.3">
      <c r="A385" s="19">
        <v>383</v>
      </c>
      <c r="B385" s="16" t="s">
        <v>56</v>
      </c>
      <c r="C385" s="17" t="s">
        <v>100</v>
      </c>
      <c r="E385" s="16">
        <f t="shared" si="119"/>
        <v>30810109.778130893</v>
      </c>
      <c r="F385" s="16">
        <v>5</v>
      </c>
      <c r="G385" s="18">
        <f t="shared" si="120"/>
        <v>2.9503343592336748E+18</v>
      </c>
      <c r="H385" s="16">
        <f t="shared" si="116"/>
        <v>356522.55121410545</v>
      </c>
      <c r="I385" s="16">
        <f t="shared" si="117"/>
        <v>3513119169191666</v>
      </c>
      <c r="J385" s="16">
        <v>1</v>
      </c>
      <c r="K385" s="16">
        <v>11</v>
      </c>
      <c r="L385" s="16">
        <v>5</v>
      </c>
      <c r="M385" s="16">
        <v>10000</v>
      </c>
      <c r="N385" s="16">
        <v>10000</v>
      </c>
      <c r="O385" s="16">
        <v>30</v>
      </c>
      <c r="P385" s="16" t="b">
        <v>1</v>
      </c>
      <c r="Q385" s="16">
        <v>0</v>
      </c>
      <c r="R385" s="16" t="b">
        <v>0</v>
      </c>
      <c r="S385" s="16">
        <v>79.464285714291506</v>
      </c>
      <c r="T385" s="16" t="s">
        <v>59</v>
      </c>
      <c r="U385" s="18">
        <v>480</v>
      </c>
      <c r="V385" s="16">
        <v>361</v>
      </c>
      <c r="W385" s="22">
        <v>1.07</v>
      </c>
    </row>
    <row r="386" spans="1:23" x14ac:dyDescent="0.3">
      <c r="A386" s="15">
        <v>384</v>
      </c>
      <c r="B386" s="16" t="s">
        <v>56</v>
      </c>
      <c r="C386" s="17" t="s">
        <v>100</v>
      </c>
      <c r="E386" s="16">
        <f t="shared" si="119"/>
        <v>31043895.971595373</v>
      </c>
      <c r="F386" s="16">
        <v>5</v>
      </c>
      <c r="G386" s="18">
        <f t="shared" si="120"/>
        <v>3.0058565962156616E+18</v>
      </c>
      <c r="H386" s="16">
        <f t="shared" ref="H386:H449" si="121">A386^2.14+50+50*A386</f>
        <v>358460.13532457844</v>
      </c>
      <c r="I386" s="16">
        <f t="shared" si="117"/>
        <v>3568682854837921.5</v>
      </c>
      <c r="J386" s="16">
        <v>1</v>
      </c>
      <c r="K386" s="16">
        <v>11</v>
      </c>
      <c r="L386" s="16">
        <v>5</v>
      </c>
      <c r="M386" s="16">
        <v>10000</v>
      </c>
      <c r="N386" s="16">
        <v>10000</v>
      </c>
      <c r="O386" s="16">
        <v>30</v>
      </c>
      <c r="P386" s="16" t="b">
        <v>1</v>
      </c>
      <c r="Q386" s="16">
        <v>0</v>
      </c>
      <c r="R386" s="16" t="b">
        <v>0</v>
      </c>
      <c r="S386" s="16">
        <v>79.785714285720104</v>
      </c>
      <c r="T386" s="16" t="s">
        <v>59</v>
      </c>
      <c r="U386" s="18">
        <v>481</v>
      </c>
      <c r="V386" s="16">
        <v>363</v>
      </c>
      <c r="W386" s="22">
        <v>1.07</v>
      </c>
    </row>
    <row r="387" spans="1:23" x14ac:dyDescent="0.3">
      <c r="A387" s="15">
        <v>385</v>
      </c>
      <c r="B387" s="16" t="s">
        <v>56</v>
      </c>
      <c r="C387" s="17" t="s">
        <v>100</v>
      </c>
      <c r="E387" s="16">
        <f t="shared" si="119"/>
        <v>31278841.174380444</v>
      </c>
      <c r="F387" s="16">
        <v>5</v>
      </c>
      <c r="G387" s="18">
        <f t="shared" si="120"/>
        <v>3.0622752133039488E+18</v>
      </c>
      <c r="H387" s="16">
        <f t="shared" si="121"/>
        <v>360403.33152943745</v>
      </c>
      <c r="I387" s="16">
        <f t="shared" si="117"/>
        <v>3624977392968609</v>
      </c>
      <c r="J387" s="16">
        <v>1</v>
      </c>
      <c r="K387" s="16">
        <v>11</v>
      </c>
      <c r="L387" s="16">
        <v>5</v>
      </c>
      <c r="M387" s="16">
        <v>10000</v>
      </c>
      <c r="N387" s="16">
        <v>10000</v>
      </c>
      <c r="O387" s="16">
        <v>30</v>
      </c>
      <c r="P387" s="16" t="b">
        <v>1</v>
      </c>
      <c r="Q387" s="16">
        <v>0</v>
      </c>
      <c r="R387" s="16" t="b">
        <v>0</v>
      </c>
      <c r="S387" s="16">
        <v>80.107142857148702</v>
      </c>
      <c r="T387" s="16" t="s">
        <v>59</v>
      </c>
      <c r="U387" s="18">
        <v>482</v>
      </c>
      <c r="V387" s="16">
        <v>365</v>
      </c>
      <c r="W387" s="22">
        <v>1.07</v>
      </c>
    </row>
    <row r="388" spans="1:23" x14ac:dyDescent="0.3">
      <c r="A388" s="19">
        <v>386</v>
      </c>
      <c r="B388" s="16" t="s">
        <v>56</v>
      </c>
      <c r="C388" s="17" t="s">
        <v>100</v>
      </c>
      <c r="E388" s="16">
        <f t="shared" si="119"/>
        <v>31514948.099539738</v>
      </c>
      <c r="F388" s="16">
        <v>5</v>
      </c>
      <c r="G388" s="18">
        <f t="shared" si="120"/>
        <v>3.1196022973452841E+18</v>
      </c>
      <c r="H388" s="16">
        <f t="shared" si="121"/>
        <v>362352.1418724723</v>
      </c>
      <c r="I388" s="16">
        <f t="shared" si="117"/>
        <v>3682010460957699</v>
      </c>
      <c r="J388" s="16">
        <v>1</v>
      </c>
      <c r="K388" s="16">
        <v>11</v>
      </c>
      <c r="L388" s="16">
        <v>5</v>
      </c>
      <c r="M388" s="16">
        <v>10000</v>
      </c>
      <c r="N388" s="16">
        <v>10000</v>
      </c>
      <c r="O388" s="16">
        <v>30</v>
      </c>
      <c r="P388" s="16" t="b">
        <v>1</v>
      </c>
      <c r="Q388" s="16">
        <v>0</v>
      </c>
      <c r="R388" s="16" t="b">
        <v>0</v>
      </c>
      <c r="S388" s="16">
        <v>80.4285714285773</v>
      </c>
      <c r="T388" s="16" t="s">
        <v>59</v>
      </c>
      <c r="U388" s="18">
        <v>483</v>
      </c>
      <c r="V388" s="16">
        <v>367</v>
      </c>
      <c r="W388" s="22">
        <v>1.07</v>
      </c>
    </row>
    <row r="389" spans="1:23" x14ac:dyDescent="0.3">
      <c r="A389" s="15">
        <v>387</v>
      </c>
      <c r="B389" s="16" t="s">
        <v>56</v>
      </c>
      <c r="C389" s="17" t="s">
        <v>100</v>
      </c>
      <c r="E389" s="16">
        <f t="shared" si="119"/>
        <v>31752219.459415197</v>
      </c>
      <c r="F389" s="16">
        <v>5</v>
      </c>
      <c r="G389" s="18">
        <f t="shared" si="120"/>
        <v>3.177850066177282E+18</v>
      </c>
      <c r="H389" s="16">
        <f t="shared" si="121"/>
        <v>364306.56839291536</v>
      </c>
      <c r="I389" s="16">
        <f t="shared" si="117"/>
        <v>3739789796598112</v>
      </c>
      <c r="J389" s="16">
        <v>1</v>
      </c>
      <c r="K389" s="16">
        <v>11</v>
      </c>
      <c r="L389" s="16">
        <v>5</v>
      </c>
      <c r="M389" s="16">
        <v>10000</v>
      </c>
      <c r="N389" s="16">
        <v>10000</v>
      </c>
      <c r="O389" s="16">
        <v>30</v>
      </c>
      <c r="P389" s="16" t="b">
        <v>1</v>
      </c>
      <c r="Q389" s="16">
        <v>0</v>
      </c>
      <c r="R389" s="16" t="b">
        <v>0</v>
      </c>
      <c r="S389" s="16">
        <v>80.750000000005898</v>
      </c>
      <c r="T389" s="16" t="s">
        <v>59</v>
      </c>
      <c r="U389" s="18">
        <v>484</v>
      </c>
      <c r="V389" s="16">
        <v>369</v>
      </c>
      <c r="W389" s="22">
        <v>1.07</v>
      </c>
    </row>
    <row r="390" spans="1:23" x14ac:dyDescent="0.3">
      <c r="A390" s="19">
        <v>388</v>
      </c>
      <c r="B390" s="16" t="s">
        <v>56</v>
      </c>
      <c r="C390" s="17" t="s">
        <v>100</v>
      </c>
      <c r="E390" s="16">
        <f t="shared" si="119"/>
        <v>31990657.965639409</v>
      </c>
      <c r="F390" s="16">
        <v>5</v>
      </c>
      <c r="G390" s="18">
        <f t="shared" si="120"/>
        <v>3.2370308697032253E+18</v>
      </c>
      <c r="H390" s="16">
        <f t="shared" si="121"/>
        <v>366266.61312545702</v>
      </c>
      <c r="I390" s="16">
        <f t="shared" si="117"/>
        <v>3798323198418814</v>
      </c>
      <c r="J390" s="16">
        <v>1</v>
      </c>
      <c r="K390" s="16">
        <v>11</v>
      </c>
      <c r="L390" s="16">
        <v>5</v>
      </c>
      <c r="M390" s="16">
        <v>10000</v>
      </c>
      <c r="N390" s="16">
        <v>10000</v>
      </c>
      <c r="O390" s="16">
        <v>30</v>
      </c>
      <c r="P390" s="16" t="b">
        <v>1</v>
      </c>
      <c r="Q390" s="16">
        <v>0</v>
      </c>
      <c r="R390" s="16" t="b">
        <v>0</v>
      </c>
      <c r="S390" s="16">
        <v>81.071428571434495</v>
      </c>
      <c r="T390" s="16" t="s">
        <v>59</v>
      </c>
      <c r="U390" s="18">
        <v>485</v>
      </c>
      <c r="V390" s="16">
        <v>371</v>
      </c>
      <c r="W390" s="22">
        <v>1.07</v>
      </c>
    </row>
    <row r="391" spans="1:23" x14ac:dyDescent="0.3">
      <c r="A391" s="15">
        <v>389</v>
      </c>
      <c r="B391" s="16" t="s">
        <v>56</v>
      </c>
      <c r="C391" s="17" t="s">
        <v>100</v>
      </c>
      <c r="E391" s="16">
        <f t="shared" si="119"/>
        <v>32230266.329136971</v>
      </c>
      <c r="F391" s="16">
        <v>5</v>
      </c>
      <c r="G391" s="18">
        <f>A391^7.2+A391^4+100*A391+100</f>
        <v>4.4425991766655258E+18</v>
      </c>
      <c r="H391" s="16">
        <f t="shared" si="121"/>
        <v>368232.27810027351</v>
      </c>
      <c r="I391" s="16">
        <f t="shared" si="117"/>
        <v>3857618526002680</v>
      </c>
      <c r="J391" s="16">
        <v>1</v>
      </c>
      <c r="K391" s="16">
        <v>11</v>
      </c>
      <c r="L391" s="16">
        <v>5</v>
      </c>
      <c r="M391" s="16">
        <v>10000</v>
      </c>
      <c r="N391" s="16">
        <v>10000</v>
      </c>
      <c r="O391" s="16">
        <v>30</v>
      </c>
      <c r="P391" s="16" t="b">
        <v>1</v>
      </c>
      <c r="Q391" s="16">
        <v>0</v>
      </c>
      <c r="R391" s="16" t="b">
        <v>0</v>
      </c>
      <c r="S391" s="16">
        <v>81.392857142863093</v>
      </c>
      <c r="T391" s="16" t="s">
        <v>59</v>
      </c>
      <c r="U391" s="18">
        <v>486</v>
      </c>
      <c r="V391" s="16">
        <v>373</v>
      </c>
      <c r="W391" s="22">
        <v>1.07</v>
      </c>
    </row>
    <row r="392" spans="1:23" x14ac:dyDescent="0.3">
      <c r="A392" s="19">
        <v>390</v>
      </c>
      <c r="B392" s="16" t="s">
        <v>56</v>
      </c>
      <c r="C392" s="17" t="s">
        <v>100</v>
      </c>
      <c r="E392" s="16">
        <f t="shared" si="119"/>
        <v>32471047.260127235</v>
      </c>
      <c r="F392" s="16">
        <v>5</v>
      </c>
      <c r="G392" s="18">
        <f>A392^7.25+A392^4+100*A392+100</f>
        <v>6.0984350467244401E+18</v>
      </c>
      <c r="H392" s="16">
        <f t="shared" si="121"/>
        <v>370203.56534304563</v>
      </c>
      <c r="I392" s="16">
        <f t="shared" si="117"/>
        <v>3917683700305420.5</v>
      </c>
      <c r="J392" s="16">
        <v>1</v>
      </c>
      <c r="K392" s="16">
        <v>11</v>
      </c>
      <c r="L392" s="16">
        <v>5</v>
      </c>
      <c r="M392" s="16">
        <v>10000</v>
      </c>
      <c r="N392" s="16">
        <v>10000</v>
      </c>
      <c r="O392" s="16">
        <v>30</v>
      </c>
      <c r="P392" s="16" t="b">
        <v>1</v>
      </c>
      <c r="Q392" s="16">
        <v>0</v>
      </c>
      <c r="R392" s="16" t="b">
        <v>0</v>
      </c>
      <c r="S392" s="16">
        <v>81.714285714291705</v>
      </c>
      <c r="T392" s="16" t="s">
        <v>59</v>
      </c>
      <c r="U392" s="18">
        <v>487</v>
      </c>
      <c r="V392" s="16">
        <v>375</v>
      </c>
      <c r="W392" s="22">
        <v>1.07</v>
      </c>
    </row>
    <row r="393" spans="1:23" x14ac:dyDescent="0.3">
      <c r="A393" s="15">
        <v>391</v>
      </c>
      <c r="B393" s="16" t="s">
        <v>56</v>
      </c>
      <c r="C393" s="17" t="s">
        <v>100</v>
      </c>
      <c r="E393" s="16">
        <f t="shared" si="119"/>
        <v>32713003.468125604</v>
      </c>
      <c r="F393" s="16">
        <v>5</v>
      </c>
      <c r="G393" s="18">
        <f t="shared" ref="G393:G402" si="122">A393^7.25+A393^4+100*A393+100</f>
        <v>6.2127158778153953E+18</v>
      </c>
      <c r="H393" s="16">
        <f t="shared" si="121"/>
        <v>372180.47687497962</v>
      </c>
      <c r="I393" s="16">
        <f t="shared" si="117"/>
        <v>3978526703975043</v>
      </c>
      <c r="J393" s="16">
        <v>1</v>
      </c>
      <c r="K393" s="16">
        <v>11</v>
      </c>
      <c r="L393" s="16">
        <v>5</v>
      </c>
      <c r="M393" s="16">
        <v>10000</v>
      </c>
      <c r="N393" s="16">
        <v>10000</v>
      </c>
      <c r="O393" s="16">
        <v>30</v>
      </c>
      <c r="P393" s="16" t="b">
        <v>1</v>
      </c>
      <c r="Q393" s="16">
        <v>0</v>
      </c>
      <c r="R393" s="16" t="b">
        <v>0</v>
      </c>
      <c r="S393" s="16">
        <v>82.035714285720303</v>
      </c>
      <c r="T393" s="16" t="s">
        <v>59</v>
      </c>
      <c r="U393" s="18">
        <v>488</v>
      </c>
      <c r="V393" s="16">
        <v>377</v>
      </c>
      <c r="W393" s="22">
        <v>1.07</v>
      </c>
    </row>
    <row r="394" spans="1:23" x14ac:dyDescent="0.3">
      <c r="A394" s="15">
        <v>392</v>
      </c>
      <c r="B394" s="16" t="s">
        <v>56</v>
      </c>
      <c r="C394" s="17" t="s">
        <v>100</v>
      </c>
      <c r="E394" s="16">
        <f t="shared" si="119"/>
        <v>32956137.661946394</v>
      </c>
      <c r="F394" s="16">
        <v>5</v>
      </c>
      <c r="G394" s="18">
        <f t="shared" si="122"/>
        <v>6.3288381222361815E+18</v>
      </c>
      <c r="H394" s="16">
        <f t="shared" si="121"/>
        <v>374163.01471283019</v>
      </c>
      <c r="I394" s="16">
        <f t="shared" si="117"/>
        <v>4040155581672401.5</v>
      </c>
      <c r="J394" s="16">
        <v>1</v>
      </c>
      <c r="K394" s="16">
        <v>11</v>
      </c>
      <c r="L394" s="16">
        <v>5</v>
      </c>
      <c r="M394" s="16">
        <v>10000</v>
      </c>
      <c r="N394" s="16">
        <v>10000</v>
      </c>
      <c r="O394" s="16">
        <v>30</v>
      </c>
      <c r="P394" s="16" t="b">
        <v>1</v>
      </c>
      <c r="Q394" s="16">
        <v>0</v>
      </c>
      <c r="R394" s="16" t="b">
        <v>0</v>
      </c>
      <c r="S394" s="16">
        <v>82.357142857148901</v>
      </c>
      <c r="T394" s="16" t="s">
        <v>59</v>
      </c>
      <c r="U394" s="18">
        <v>489</v>
      </c>
      <c r="V394" s="16">
        <v>379</v>
      </c>
      <c r="W394" s="22">
        <v>1.07</v>
      </c>
    </row>
    <row r="395" spans="1:23" x14ac:dyDescent="0.3">
      <c r="A395" s="19">
        <v>393</v>
      </c>
      <c r="B395" s="16" t="s">
        <v>56</v>
      </c>
      <c r="C395" s="17" t="s">
        <v>100</v>
      </c>
      <c r="E395" s="16">
        <f t="shared" si="119"/>
        <v>33200452.549703777</v>
      </c>
      <c r="F395" s="16">
        <v>5</v>
      </c>
      <c r="G395" s="18">
        <f t="shared" si="122"/>
        <v>6.4468266394774927E+18</v>
      </c>
      <c r="H395" s="16">
        <f t="shared" si="121"/>
        <v>376151.18086892331</v>
      </c>
      <c r="I395" s="16">
        <f t="shared" si="117"/>
        <v>4102578440392504</v>
      </c>
      <c r="J395" s="16">
        <v>1</v>
      </c>
      <c r="K395" s="16">
        <v>11</v>
      </c>
      <c r="L395" s="16">
        <v>5</v>
      </c>
      <c r="M395" s="16">
        <v>10000</v>
      </c>
      <c r="N395" s="16">
        <v>10000</v>
      </c>
      <c r="O395" s="16">
        <v>30</v>
      </c>
      <c r="P395" s="16" t="b">
        <v>1</v>
      </c>
      <c r="Q395" s="16">
        <v>0</v>
      </c>
      <c r="R395" s="16" t="b">
        <v>0</v>
      </c>
      <c r="S395" s="16">
        <v>82.678571428577499</v>
      </c>
      <c r="T395" s="16" t="s">
        <v>59</v>
      </c>
      <c r="U395" s="18">
        <v>490</v>
      </c>
      <c r="V395" s="16">
        <v>381</v>
      </c>
      <c r="W395" s="22">
        <v>1.07</v>
      </c>
    </row>
    <row r="396" spans="1:23" x14ac:dyDescent="0.3">
      <c r="A396" s="15">
        <v>394</v>
      </c>
      <c r="B396" s="16" t="s">
        <v>56</v>
      </c>
      <c r="C396" s="17" t="s">
        <v>100</v>
      </c>
      <c r="E396" s="16">
        <f t="shared" si="119"/>
        <v>33445950.838814508</v>
      </c>
      <c r="F396" s="16">
        <v>5</v>
      </c>
      <c r="G396" s="18">
        <f t="shared" si="122"/>
        <v>6.5667065600175811E+18</v>
      </c>
      <c r="H396" s="16">
        <f t="shared" si="121"/>
        <v>378144.97735117102</v>
      </c>
      <c r="I396" s="16">
        <f t="shared" si="117"/>
        <v>4165803449786551</v>
      </c>
      <c r="J396" s="16">
        <v>1</v>
      </c>
      <c r="K396" s="16">
        <v>11</v>
      </c>
      <c r="L396" s="16">
        <v>5</v>
      </c>
      <c r="M396" s="16">
        <v>10000</v>
      </c>
      <c r="N396" s="16">
        <v>10000</v>
      </c>
      <c r="O396" s="16">
        <v>30</v>
      </c>
      <c r="P396" s="16" t="b">
        <v>1</v>
      </c>
      <c r="Q396" s="16">
        <v>0</v>
      </c>
      <c r="R396" s="16" t="b">
        <v>0</v>
      </c>
      <c r="S396" s="16">
        <v>83.000000000006096</v>
      </c>
      <c r="T396" s="16" t="s">
        <v>59</v>
      </c>
      <c r="U396" s="18">
        <v>491</v>
      </c>
      <c r="V396" s="16">
        <v>383</v>
      </c>
      <c r="W396" s="22">
        <v>1.07</v>
      </c>
    </row>
    <row r="397" spans="1:23" x14ac:dyDescent="0.3">
      <c r="A397" s="19">
        <v>395</v>
      </c>
      <c r="B397" s="16" t="s">
        <v>56</v>
      </c>
      <c r="C397" s="17" t="s">
        <v>100</v>
      </c>
      <c r="E397" s="16">
        <f t="shared" si="119"/>
        <v>33692635.235999487</v>
      </c>
      <c r="F397" s="16">
        <v>5</v>
      </c>
      <c r="G397" s="18">
        <f t="shared" si="122"/>
        <v>6.688503287575554E+18</v>
      </c>
      <c r="H397" s="16">
        <f t="shared" si="121"/>
        <v>380144.40616309887</v>
      </c>
      <c r="I397" s="16">
        <f t="shared" si="117"/>
        <v>4229838842485046</v>
      </c>
      <c r="J397" s="16">
        <v>1</v>
      </c>
      <c r="K397" s="16">
        <v>11</v>
      </c>
      <c r="L397" s="16">
        <v>5</v>
      </c>
      <c r="M397" s="16">
        <v>10000</v>
      </c>
      <c r="N397" s="16">
        <v>10000</v>
      </c>
      <c r="O397" s="16">
        <v>30</v>
      </c>
      <c r="P397" s="16" t="b">
        <v>1</v>
      </c>
      <c r="Q397" s="16">
        <v>0</v>
      </c>
      <c r="R397" s="16" t="b">
        <v>0</v>
      </c>
      <c r="S397" s="16">
        <v>83.321428571434694</v>
      </c>
      <c r="T397" s="16" t="s">
        <v>59</v>
      </c>
      <c r="U397" s="18">
        <v>492</v>
      </c>
      <c r="V397" s="16">
        <v>385</v>
      </c>
      <c r="W397" s="22">
        <v>1.07</v>
      </c>
    </row>
    <row r="398" spans="1:23" x14ac:dyDescent="0.3">
      <c r="A398" s="15">
        <v>396</v>
      </c>
      <c r="B398" s="16" t="s">
        <v>56</v>
      </c>
      <c r="C398" s="17" t="s">
        <v>100</v>
      </c>
      <c r="E398" s="16">
        <f t="shared" si="119"/>
        <v>33940508.447286077</v>
      </c>
      <c r="F398" s="16">
        <v>5</v>
      </c>
      <c r="G398" s="18">
        <f t="shared" si="122"/>
        <v>6.8122425013772411E+18</v>
      </c>
      <c r="H398" s="16">
        <f t="shared" si="121"/>
        <v>382149.4693038633</v>
      </c>
      <c r="I398" s="16">
        <f t="shared" si="117"/>
        <v>4294692914421438</v>
      </c>
      <c r="J398" s="16">
        <v>1</v>
      </c>
      <c r="K398" s="16">
        <v>11</v>
      </c>
      <c r="L398" s="16">
        <v>5</v>
      </c>
      <c r="M398" s="16">
        <v>10000</v>
      </c>
      <c r="N398" s="16">
        <v>10000</v>
      </c>
      <c r="O398" s="16">
        <v>30</v>
      </c>
      <c r="P398" s="16" t="b">
        <v>1</v>
      </c>
      <c r="Q398" s="16">
        <v>0</v>
      </c>
      <c r="R398" s="16" t="b">
        <v>0</v>
      </c>
      <c r="S398" s="16">
        <v>83.642857142863306</v>
      </c>
      <c r="T398" s="16" t="s">
        <v>59</v>
      </c>
      <c r="U398" s="18">
        <v>493</v>
      </c>
      <c r="V398" s="16">
        <v>387</v>
      </c>
      <c r="W398" s="22">
        <v>1.07</v>
      </c>
    </row>
    <row r="399" spans="1:23" x14ac:dyDescent="0.3">
      <c r="A399" s="19">
        <v>397</v>
      </c>
      <c r="B399" s="16" t="s">
        <v>56</v>
      </c>
      <c r="C399" s="17" t="s">
        <v>100</v>
      </c>
      <c r="E399" s="16">
        <f t="shared" si="119"/>
        <v>34189573.178009719</v>
      </c>
      <c r="F399" s="16">
        <v>5</v>
      </c>
      <c r="G399" s="18">
        <f t="shared" si="122"/>
        <v>6.9379501584345078E+18</v>
      </c>
      <c r="H399" s="16">
        <f t="shared" si="121"/>
        <v>384160.16876827361</v>
      </c>
      <c r="I399" s="16">
        <f t="shared" si="117"/>
        <v>4360374025156932.5</v>
      </c>
      <c r="J399" s="16">
        <v>1</v>
      </c>
      <c r="K399" s="16">
        <v>11</v>
      </c>
      <c r="L399" s="16">
        <v>5</v>
      </c>
      <c r="M399" s="16">
        <v>10000</v>
      </c>
      <c r="N399" s="16">
        <v>10000</v>
      </c>
      <c r="O399" s="16">
        <v>30</v>
      </c>
      <c r="P399" s="16" t="b">
        <v>1</v>
      </c>
      <c r="Q399" s="16">
        <v>0</v>
      </c>
      <c r="R399" s="16" t="b">
        <v>0</v>
      </c>
      <c r="S399" s="16">
        <v>83.964285714291904</v>
      </c>
      <c r="T399" s="16" t="s">
        <v>59</v>
      </c>
      <c r="U399" s="18">
        <v>494</v>
      </c>
      <c r="V399" s="16">
        <v>389</v>
      </c>
      <c r="W399" s="22">
        <v>1.07</v>
      </c>
    </row>
    <row r="400" spans="1:23" x14ac:dyDescent="0.3">
      <c r="A400" s="15">
        <v>398</v>
      </c>
      <c r="B400" s="16" t="s">
        <v>56</v>
      </c>
      <c r="C400" s="17" t="s">
        <v>100</v>
      </c>
      <c r="E400" s="16">
        <f t="shared" si="119"/>
        <v>34439832.132815748</v>
      </c>
      <c r="F400" s="16">
        <v>5</v>
      </c>
      <c r="G400" s="18">
        <f t="shared" si="122"/>
        <v>7.0656524958371052E+18</v>
      </c>
      <c r="H400" s="16">
        <f t="shared" si="121"/>
        <v>386176.50654680986</v>
      </c>
      <c r="I400" s="16">
        <f t="shared" si="117"/>
        <v>4426890598205803.5</v>
      </c>
      <c r="J400" s="16">
        <v>1</v>
      </c>
      <c r="K400" s="16">
        <v>11</v>
      </c>
      <c r="L400" s="16">
        <v>5</v>
      </c>
      <c r="M400" s="16">
        <v>10000</v>
      </c>
      <c r="N400" s="16">
        <v>10000</v>
      </c>
      <c r="O400" s="16">
        <v>30</v>
      </c>
      <c r="P400" s="16" t="b">
        <v>1</v>
      </c>
      <c r="Q400" s="16">
        <v>0</v>
      </c>
      <c r="R400" s="16" t="b">
        <v>0</v>
      </c>
      <c r="S400" s="16">
        <v>84.285714285720502</v>
      </c>
      <c r="T400" s="16" t="s">
        <v>59</v>
      </c>
      <c r="U400" s="18">
        <v>495</v>
      </c>
      <c r="V400" s="16">
        <v>391</v>
      </c>
      <c r="W400" s="22">
        <v>1.07</v>
      </c>
    </row>
    <row r="401" spans="1:23" x14ac:dyDescent="0.3">
      <c r="A401" s="15">
        <v>399</v>
      </c>
      <c r="B401" s="16" t="s">
        <v>56</v>
      </c>
      <c r="C401" s="17" t="s">
        <v>100</v>
      </c>
      <c r="E401" s="16">
        <f t="shared" si="119"/>
        <v>34691288.015661851</v>
      </c>
      <c r="F401" s="16">
        <v>5</v>
      </c>
      <c r="G401" s="18">
        <f t="shared" si="122"/>
        <v>7.1953760330579651E+18</v>
      </c>
      <c r="H401" s="16">
        <f t="shared" si="121"/>
        <v>388198.48462564655</v>
      </c>
      <c r="I401" s="16">
        <f t="shared" si="117"/>
        <v>4494251121361918.5</v>
      </c>
      <c r="J401" s="16">
        <v>1</v>
      </c>
      <c r="K401" s="16">
        <v>11</v>
      </c>
      <c r="L401" s="16">
        <v>5</v>
      </c>
      <c r="M401" s="16">
        <v>10000</v>
      </c>
      <c r="N401" s="16">
        <v>10000</v>
      </c>
      <c r="O401" s="16">
        <v>30</v>
      </c>
      <c r="P401" s="16" t="b">
        <v>1</v>
      </c>
      <c r="Q401" s="16">
        <v>0</v>
      </c>
      <c r="R401" s="16" t="b">
        <v>0</v>
      </c>
      <c r="S401" s="16">
        <v>84.6071428571491</v>
      </c>
      <c r="T401" s="16" t="s">
        <v>59</v>
      </c>
      <c r="U401" s="18">
        <v>496</v>
      </c>
      <c r="V401" s="16">
        <v>393</v>
      </c>
      <c r="W401" s="22">
        <v>1.07</v>
      </c>
    </row>
    <row r="402" spans="1:23" x14ac:dyDescent="0.3">
      <c r="A402" s="19">
        <v>400</v>
      </c>
      <c r="B402" s="16" t="s">
        <v>56</v>
      </c>
      <c r="C402" s="17" t="s">
        <v>100</v>
      </c>
      <c r="E402" s="16">
        <f t="shared" si="119"/>
        <v>34943943.529819191</v>
      </c>
      <c r="F402" s="16">
        <v>5</v>
      </c>
      <c r="G402" s="18">
        <f t="shared" si="122"/>
        <v>7.3271475742713149E+18</v>
      </c>
      <c r="H402" s="16">
        <f t="shared" si="121"/>
        <v>390226.10498667031</v>
      </c>
      <c r="I402" s="16">
        <f t="shared" si="117"/>
        <v>4562464147025670</v>
      </c>
      <c r="J402" s="16">
        <v>1</v>
      </c>
      <c r="K402" s="16">
        <v>11</v>
      </c>
      <c r="L402" s="16">
        <v>5</v>
      </c>
      <c r="M402" s="16">
        <v>10000</v>
      </c>
      <c r="N402" s="16">
        <v>10000</v>
      </c>
      <c r="O402" s="16">
        <v>30</v>
      </c>
      <c r="P402" s="16" t="b">
        <v>1</v>
      </c>
      <c r="Q402" s="16">
        <v>0</v>
      </c>
      <c r="R402" s="16" t="b">
        <v>0</v>
      </c>
      <c r="S402" s="16">
        <v>84.928571428577698</v>
      </c>
      <c r="T402" s="16" t="s">
        <v>59</v>
      </c>
      <c r="U402" s="18">
        <v>497</v>
      </c>
      <c r="V402" s="16">
        <v>395</v>
      </c>
      <c r="W402" s="22">
        <v>1.07</v>
      </c>
    </row>
    <row r="403" spans="1:23" s="5" customFormat="1" x14ac:dyDescent="0.3">
      <c r="A403" s="5">
        <v>401</v>
      </c>
      <c r="B403" s="10" t="s">
        <v>56</v>
      </c>
      <c r="C403" s="11" t="s">
        <v>103</v>
      </c>
      <c r="E403" s="16">
        <f t="shared" si="119"/>
        <v>35197801.377875164</v>
      </c>
      <c r="F403" s="16">
        <v>5</v>
      </c>
      <c r="G403" s="18">
        <f>A403^7.255+A403^4+100*A403+100</f>
        <v>7.687983185683158E+18</v>
      </c>
      <c r="H403" s="16">
        <f t="shared" si="121"/>
        <v>392259.36960750137</v>
      </c>
      <c r="I403" s="16">
        <f t="shared" si="117"/>
        <v>4631538292532198</v>
      </c>
      <c r="J403" s="16">
        <v>1</v>
      </c>
      <c r="K403" s="16">
        <v>11</v>
      </c>
      <c r="L403" s="16">
        <v>5</v>
      </c>
      <c r="M403" s="16">
        <v>10000</v>
      </c>
      <c r="N403" s="16">
        <v>10000</v>
      </c>
      <c r="O403" s="16">
        <v>30</v>
      </c>
      <c r="P403" s="16" t="b">
        <v>1</v>
      </c>
      <c r="Q403" s="16">
        <v>0</v>
      </c>
      <c r="R403" s="16" t="b">
        <v>0</v>
      </c>
      <c r="S403" s="16">
        <v>85.250000000006295</v>
      </c>
      <c r="T403" s="16" t="s">
        <v>59</v>
      </c>
      <c r="U403" s="18">
        <v>498</v>
      </c>
      <c r="V403" s="16">
        <v>397</v>
      </c>
      <c r="W403" s="22">
        <v>1.07</v>
      </c>
    </row>
    <row r="404" spans="1:23" x14ac:dyDescent="0.3">
      <c r="A404" s="15">
        <v>402</v>
      </c>
      <c r="B404" s="16" t="s">
        <v>56</v>
      </c>
      <c r="C404" s="17" t="s">
        <v>103</v>
      </c>
      <c r="E404" s="16">
        <f t="shared" si="119"/>
        <v>35452864.261734493</v>
      </c>
      <c r="F404" s="16">
        <v>5</v>
      </c>
      <c r="G404" s="18">
        <f t="shared" ref="G404:G412" si="123">A404^7.255+A404^4+100*A404+100</f>
        <v>7.8281658210316247E+18</v>
      </c>
      <c r="H404" s="16">
        <f t="shared" si="121"/>
        <v>394298.28046151088</v>
      </c>
      <c r="I404" s="16">
        <f t="shared" si="117"/>
        <v>4701482240480016</v>
      </c>
      <c r="J404" s="16">
        <v>1</v>
      </c>
      <c r="K404" s="16">
        <v>11</v>
      </c>
      <c r="L404" s="16">
        <v>5</v>
      </c>
      <c r="M404" s="16">
        <v>10000</v>
      </c>
      <c r="N404" s="16">
        <v>10000</v>
      </c>
      <c r="O404" s="16">
        <v>30</v>
      </c>
      <c r="P404" s="16" t="b">
        <v>1</v>
      </c>
      <c r="Q404" s="16">
        <v>0</v>
      </c>
      <c r="R404" s="16" t="b">
        <v>0</v>
      </c>
      <c r="S404" s="16">
        <v>85.571428571434893</v>
      </c>
      <c r="T404" s="16" t="s">
        <v>59</v>
      </c>
      <c r="U404" s="18">
        <v>499</v>
      </c>
      <c r="V404" s="16">
        <v>399</v>
      </c>
      <c r="W404" s="22">
        <v>1.07</v>
      </c>
    </row>
    <row r="405" spans="1:23" x14ac:dyDescent="0.3">
      <c r="A405" s="19">
        <v>403</v>
      </c>
      <c r="B405" s="16" t="s">
        <v>56</v>
      </c>
      <c r="C405" s="17" t="s">
        <v>103</v>
      </c>
      <c r="E405" s="16">
        <f t="shared" si="119"/>
        <v>35709134.882621616</v>
      </c>
      <c r="F405" s="16">
        <v>5</v>
      </c>
      <c r="G405" s="18">
        <f t="shared" si="123"/>
        <v>7.9705467092441221E+18</v>
      </c>
      <c r="H405" s="16">
        <f t="shared" si="121"/>
        <v>396342.83951784449</v>
      </c>
      <c r="I405" s="16">
        <f t="shared" ref="I405:I452" si="124">A405^6.018+A405^4+1000*A405+100</f>
        <v>4772304739060782</v>
      </c>
      <c r="J405" s="16">
        <v>1</v>
      </c>
      <c r="K405" s="16">
        <v>11</v>
      </c>
      <c r="L405" s="16">
        <v>5</v>
      </c>
      <c r="M405" s="16">
        <v>10000</v>
      </c>
      <c r="N405" s="16">
        <v>10000</v>
      </c>
      <c r="O405" s="16">
        <v>30</v>
      </c>
      <c r="P405" s="16" t="b">
        <v>1</v>
      </c>
      <c r="Q405" s="16">
        <v>0</v>
      </c>
      <c r="R405" s="16" t="b">
        <v>0</v>
      </c>
      <c r="S405" s="16">
        <v>85.892857142863505</v>
      </c>
      <c r="T405" s="16" t="s">
        <v>59</v>
      </c>
      <c r="U405" s="18">
        <v>500</v>
      </c>
      <c r="V405" s="16">
        <v>401</v>
      </c>
      <c r="W405" s="22">
        <v>1.07</v>
      </c>
    </row>
    <row r="406" spans="1:23" x14ac:dyDescent="0.3">
      <c r="A406" s="15">
        <v>404</v>
      </c>
      <c r="B406" s="16" t="s">
        <v>56</v>
      </c>
      <c r="C406" s="11" t="s">
        <v>102</v>
      </c>
      <c r="E406" s="16">
        <f t="shared" si="119"/>
        <v>35966615.941082552</v>
      </c>
      <c r="F406" s="16">
        <v>5</v>
      </c>
      <c r="G406" s="18">
        <f t="shared" si="123"/>
        <v>8.1151547385505065E+18</v>
      </c>
      <c r="H406" s="16">
        <f t="shared" si="121"/>
        <v>398393.0487414393</v>
      </c>
      <c r="I406" s="16">
        <f t="shared" si="124"/>
        <v>4844014602389940</v>
      </c>
      <c r="J406" s="16">
        <v>1</v>
      </c>
      <c r="K406" s="16">
        <v>11</v>
      </c>
      <c r="L406" s="16">
        <v>5</v>
      </c>
      <c r="M406" s="16">
        <v>10000</v>
      </c>
      <c r="N406" s="16">
        <v>10000</v>
      </c>
      <c r="O406" s="16">
        <v>30</v>
      </c>
      <c r="P406" s="16" t="b">
        <v>1</v>
      </c>
      <c r="Q406" s="16">
        <v>0</v>
      </c>
      <c r="R406" s="16" t="b">
        <v>0</v>
      </c>
      <c r="S406" s="16">
        <v>86.214285714292103</v>
      </c>
      <c r="T406" s="16" t="s">
        <v>59</v>
      </c>
      <c r="U406" s="18">
        <v>501</v>
      </c>
      <c r="V406" s="16">
        <v>403</v>
      </c>
      <c r="W406" s="22">
        <v>1.07</v>
      </c>
    </row>
    <row r="407" spans="1:23" x14ac:dyDescent="0.3">
      <c r="A407" s="19">
        <v>405</v>
      </c>
      <c r="B407" s="16" t="s">
        <v>56</v>
      </c>
      <c r="C407" s="17" t="s">
        <v>102</v>
      </c>
      <c r="E407" s="16">
        <f t="shared" si="119"/>
        <v>36225310.136986136</v>
      </c>
      <c r="F407" s="16">
        <v>5</v>
      </c>
      <c r="G407" s="18">
        <f t="shared" si="123"/>
        <v>8.2620191038061414E+18</v>
      </c>
      <c r="H407" s="16">
        <f t="shared" si="121"/>
        <v>400448.9100930416</v>
      </c>
      <c r="I407" s="16">
        <f t="shared" si="124"/>
        <v>4916620710837750</v>
      </c>
      <c r="J407" s="16">
        <v>1</v>
      </c>
      <c r="K407" s="16">
        <v>11</v>
      </c>
      <c r="L407" s="16">
        <v>5</v>
      </c>
      <c r="M407" s="16">
        <v>10000</v>
      </c>
      <c r="N407" s="16">
        <v>10000</v>
      </c>
      <c r="O407" s="16">
        <v>30</v>
      </c>
      <c r="P407" s="16" t="b">
        <v>1</v>
      </c>
      <c r="Q407" s="16">
        <v>0</v>
      </c>
      <c r="R407" s="16" t="b">
        <v>0</v>
      </c>
      <c r="S407" s="16">
        <v>86.535714285720701</v>
      </c>
      <c r="T407" s="16" t="s">
        <v>59</v>
      </c>
      <c r="U407" s="18">
        <v>502</v>
      </c>
      <c r="V407" s="16">
        <v>405</v>
      </c>
      <c r="W407" s="22">
        <v>1.07</v>
      </c>
    </row>
    <row r="408" spans="1:23" x14ac:dyDescent="0.3">
      <c r="A408" s="15">
        <v>406</v>
      </c>
      <c r="B408" s="16" t="s">
        <v>56</v>
      </c>
      <c r="C408" s="17" t="s">
        <v>102</v>
      </c>
      <c r="E408" s="16">
        <f t="shared" si="119"/>
        <v>36485220.169526868</v>
      </c>
      <c r="F408" s="16">
        <v>5</v>
      </c>
      <c r="G408" s="18">
        <f t="shared" si="123"/>
        <v>8.411169308975402E+18</v>
      </c>
      <c r="H408" s="16">
        <f t="shared" si="121"/>
        <v>402510.42552923085</v>
      </c>
      <c r="I408" s="16">
        <f t="shared" si="124"/>
        <v>4990132011361802</v>
      </c>
      <c r="J408" s="16">
        <v>1</v>
      </c>
      <c r="K408" s="16">
        <v>11</v>
      </c>
      <c r="L408" s="16">
        <v>5</v>
      </c>
      <c r="M408" s="16">
        <v>10000</v>
      </c>
      <c r="N408" s="16">
        <v>10000</v>
      </c>
      <c r="O408" s="16">
        <v>30</v>
      </c>
      <c r="P408" s="16" t="b">
        <v>1</v>
      </c>
      <c r="Q408" s="16">
        <v>0</v>
      </c>
      <c r="R408" s="16" t="b">
        <v>0</v>
      </c>
      <c r="S408" s="16">
        <v>86.857142857149299</v>
      </c>
      <c r="T408" s="16" t="s">
        <v>59</v>
      </c>
      <c r="U408" s="18">
        <v>503</v>
      </c>
      <c r="V408" s="16">
        <v>407</v>
      </c>
      <c r="W408" s="22">
        <v>1.07</v>
      </c>
    </row>
    <row r="409" spans="1:23" x14ac:dyDescent="0.3">
      <c r="A409" s="19">
        <v>407</v>
      </c>
      <c r="B409" s="16" t="s">
        <v>56</v>
      </c>
      <c r="C409" s="11" t="s">
        <v>102</v>
      </c>
      <c r="E409" s="16">
        <f t="shared" si="119"/>
        <v>36746348.737225786</v>
      </c>
      <c r="F409" s="16">
        <v>5</v>
      </c>
      <c r="G409" s="18">
        <f t="shared" si="123"/>
        <v>8.5626351696289126E+18</v>
      </c>
      <c r="H409" s="16">
        <f t="shared" si="121"/>
        <v>404577.5970024346</v>
      </c>
      <c r="I409" s="16">
        <f t="shared" si="124"/>
        <v>5064557517839788</v>
      </c>
      <c r="J409" s="16">
        <v>1</v>
      </c>
      <c r="K409" s="16">
        <v>11</v>
      </c>
      <c r="L409" s="16">
        <v>5</v>
      </c>
      <c r="M409" s="16">
        <v>10000</v>
      </c>
      <c r="N409" s="16">
        <v>10000</v>
      </c>
      <c r="O409" s="16">
        <v>30</v>
      </c>
      <c r="P409" s="16" t="b">
        <v>1</v>
      </c>
      <c r="Q409" s="16">
        <v>0</v>
      </c>
      <c r="R409" s="16" t="b">
        <v>0</v>
      </c>
      <c r="S409" s="16">
        <v>87.178571428577897</v>
      </c>
      <c r="T409" s="16" t="s">
        <v>59</v>
      </c>
      <c r="U409" s="18">
        <v>504</v>
      </c>
      <c r="V409" s="16">
        <v>409</v>
      </c>
      <c r="W409" s="22">
        <v>1.07</v>
      </c>
    </row>
    <row r="410" spans="1:23" x14ac:dyDescent="0.3">
      <c r="A410" s="15">
        <v>408</v>
      </c>
      <c r="B410" s="16" t="s">
        <v>56</v>
      </c>
      <c r="C410" s="17" t="s">
        <v>102</v>
      </c>
      <c r="E410" s="16">
        <f t="shared" si="119"/>
        <v>37008698.537933037</v>
      </c>
      <c r="F410" s="16">
        <v>5</v>
      </c>
      <c r="G410" s="18">
        <f t="shared" si="123"/>
        <v>8.7164468154553201E+18</v>
      </c>
      <c r="H410" s="16">
        <f t="shared" si="121"/>
        <v>406650.42646095005</v>
      </c>
      <c r="I410" s="16">
        <f t="shared" si="124"/>
        <v>5139906311403578</v>
      </c>
      <c r="J410" s="16">
        <v>1</v>
      </c>
      <c r="K410" s="16">
        <v>11</v>
      </c>
      <c r="L410" s="16">
        <v>5</v>
      </c>
      <c r="M410" s="16">
        <v>10000</v>
      </c>
      <c r="N410" s="16">
        <v>10000</v>
      </c>
      <c r="O410" s="16">
        <v>30</v>
      </c>
      <c r="P410" s="16" t="b">
        <v>1</v>
      </c>
      <c r="Q410" s="16">
        <v>0</v>
      </c>
      <c r="R410" s="16" t="b">
        <v>0</v>
      </c>
      <c r="S410" s="16">
        <v>87.500000000006494</v>
      </c>
      <c r="T410" s="16" t="s">
        <v>59</v>
      </c>
      <c r="U410" s="18">
        <v>505</v>
      </c>
      <c r="V410" s="16">
        <v>411</v>
      </c>
      <c r="W410" s="22">
        <v>1.07</v>
      </c>
    </row>
    <row r="411" spans="1:23" x14ac:dyDescent="0.3">
      <c r="A411" s="15">
        <v>409</v>
      </c>
      <c r="B411" s="16" t="s">
        <v>56</v>
      </c>
      <c r="C411" s="17" t="s">
        <v>102</v>
      </c>
      <c r="E411" s="16">
        <f t="shared" si="119"/>
        <v>37272272.268828958</v>
      </c>
      <c r="F411" s="16">
        <v>5</v>
      </c>
      <c r="G411" s="18">
        <f t="shared" si="123"/>
        <v>8.8726346927860992E+18</v>
      </c>
      <c r="H411" s="16">
        <f t="shared" si="121"/>
        <v>408728.91584896221</v>
      </c>
      <c r="I411" s="16">
        <f t="shared" si="124"/>
        <v>5216187540773762</v>
      </c>
      <c r="J411" s="16">
        <v>1</v>
      </c>
      <c r="K411" s="16">
        <v>11</v>
      </c>
      <c r="L411" s="16">
        <v>5</v>
      </c>
      <c r="M411" s="16">
        <v>10000</v>
      </c>
      <c r="N411" s="16">
        <v>10000</v>
      </c>
      <c r="O411" s="16">
        <v>30</v>
      </c>
      <c r="P411" s="16" t="b">
        <v>1</v>
      </c>
      <c r="Q411" s="16">
        <v>0</v>
      </c>
      <c r="R411" s="16" t="b">
        <v>0</v>
      </c>
      <c r="S411" s="16">
        <v>87.821428571435106</v>
      </c>
      <c r="T411" s="16" t="s">
        <v>59</v>
      </c>
      <c r="U411" s="18">
        <v>506</v>
      </c>
      <c r="V411" s="16">
        <v>413</v>
      </c>
      <c r="W411" s="22">
        <v>1.07</v>
      </c>
    </row>
    <row r="412" spans="1:23" x14ac:dyDescent="0.3">
      <c r="A412" s="19">
        <v>410</v>
      </c>
      <c r="B412" s="16" t="s">
        <v>56</v>
      </c>
      <c r="C412" s="11" t="s">
        <v>102</v>
      </c>
      <c r="E412" s="16">
        <f t="shared" si="119"/>
        <v>37537072.626426563</v>
      </c>
      <c r="F412" s="16">
        <v>5</v>
      </c>
      <c r="G412" s="18">
        <f t="shared" si="123"/>
        <v>9.0312295671353027E+18</v>
      </c>
      <c r="H412" s="16">
        <f t="shared" si="121"/>
        <v>410813.0671065604</v>
      </c>
      <c r="I412" s="16">
        <f t="shared" si="124"/>
        <v>5293410422595220</v>
      </c>
      <c r="J412" s="16">
        <v>1</v>
      </c>
      <c r="K412" s="16">
        <v>11</v>
      </c>
      <c r="L412" s="16">
        <v>5</v>
      </c>
      <c r="M412" s="16">
        <v>10000</v>
      </c>
      <c r="N412" s="16">
        <v>10000</v>
      </c>
      <c r="O412" s="16">
        <v>30</v>
      </c>
      <c r="P412" s="16" t="b">
        <v>1</v>
      </c>
      <c r="Q412" s="16">
        <v>0</v>
      </c>
      <c r="R412" s="16" t="b">
        <v>0</v>
      </c>
      <c r="S412" s="16">
        <v>88.142857142863704</v>
      </c>
      <c r="T412" s="16" t="s">
        <v>59</v>
      </c>
      <c r="U412" s="18">
        <v>507</v>
      </c>
      <c r="V412" s="16">
        <v>415</v>
      </c>
      <c r="W412" s="22">
        <v>1.07</v>
      </c>
    </row>
    <row r="413" spans="1:23" x14ac:dyDescent="0.3">
      <c r="A413" s="15">
        <v>411</v>
      </c>
      <c r="B413" s="16" t="s">
        <v>56</v>
      </c>
      <c r="C413" s="17" t="s">
        <v>102</v>
      </c>
      <c r="E413" s="16">
        <f t="shared" si="119"/>
        <v>37803102.306572855</v>
      </c>
      <c r="F413" s="16">
        <v>5</v>
      </c>
      <c r="G413" s="18">
        <f>A413^7.26+A413^4+100*A413+100</f>
        <v>9.4730892310461727E+18</v>
      </c>
      <c r="H413" s="16">
        <f t="shared" si="121"/>
        <v>412902.88216975977</v>
      </c>
      <c r="I413" s="16">
        <f t="shared" si="124"/>
        <v>5371584241773535</v>
      </c>
      <c r="J413" s="16">
        <v>1</v>
      </c>
      <c r="K413" s="16">
        <v>11</v>
      </c>
      <c r="L413" s="16">
        <v>5</v>
      </c>
      <c r="M413" s="16">
        <v>10000</v>
      </c>
      <c r="N413" s="16">
        <v>10000</v>
      </c>
      <c r="O413" s="16">
        <v>30</v>
      </c>
      <c r="P413" s="16" t="b">
        <v>1</v>
      </c>
      <c r="Q413" s="16">
        <v>0</v>
      </c>
      <c r="R413" s="16" t="b">
        <v>0</v>
      </c>
      <c r="S413" s="16">
        <v>88.464285714292302</v>
      </c>
      <c r="T413" s="16" t="s">
        <v>59</v>
      </c>
      <c r="U413" s="18">
        <v>508</v>
      </c>
      <c r="V413" s="16">
        <v>417</v>
      </c>
      <c r="W413" s="22">
        <v>1.07</v>
      </c>
    </row>
    <row r="414" spans="1:23" x14ac:dyDescent="0.3">
      <c r="A414" s="15">
        <v>412</v>
      </c>
      <c r="B414" s="16" t="s">
        <v>56</v>
      </c>
      <c r="C414" s="17" t="s">
        <v>102</v>
      </c>
      <c r="E414" s="16">
        <f>A414^2.898</f>
        <v>37841830.148118973</v>
      </c>
      <c r="F414" s="16">
        <v>5</v>
      </c>
      <c r="G414" s="18">
        <f t="shared" ref="G414:G422" si="125">A414^7.26+A414^4+100*A414+100</f>
        <v>9.6417038928421847E+18</v>
      </c>
      <c r="H414" s="16">
        <f t="shared" si="121"/>
        <v>414998.36297052063</v>
      </c>
      <c r="I414" s="16">
        <f t="shared" si="124"/>
        <v>5450718351812314</v>
      </c>
      <c r="J414" s="16">
        <v>1</v>
      </c>
      <c r="K414" s="16">
        <v>11</v>
      </c>
      <c r="L414" s="16">
        <v>5</v>
      </c>
      <c r="M414" s="16">
        <v>10000</v>
      </c>
      <c r="N414" s="16">
        <v>10000</v>
      </c>
      <c r="O414" s="16">
        <v>30</v>
      </c>
      <c r="P414" s="16" t="b">
        <v>1</v>
      </c>
      <c r="Q414" s="16">
        <v>0</v>
      </c>
      <c r="R414" s="16" t="b">
        <v>0</v>
      </c>
      <c r="S414" s="16">
        <v>88.7857142857209</v>
      </c>
      <c r="T414" s="16" t="s">
        <v>59</v>
      </c>
      <c r="U414" s="18">
        <v>509</v>
      </c>
      <c r="V414" s="16">
        <v>419</v>
      </c>
      <c r="W414" s="22">
        <v>1.07</v>
      </c>
    </row>
    <row r="415" spans="1:23" x14ac:dyDescent="0.3">
      <c r="A415" s="19">
        <v>413</v>
      </c>
      <c r="B415" s="16" t="s">
        <v>56</v>
      </c>
      <c r="C415" s="11" t="s">
        <v>102</v>
      </c>
      <c r="E415" s="16">
        <f t="shared" ref="E415:E425" si="126">A415^2.898</f>
        <v>38108622.407508895</v>
      </c>
      <c r="F415" s="16">
        <v>5</v>
      </c>
      <c r="G415" s="18">
        <f t="shared" si="125"/>
        <v>9.8129000722252616E+18</v>
      </c>
      <c r="H415" s="16">
        <f t="shared" si="121"/>
        <v>417099.51143676246</v>
      </c>
      <c r="I415" s="16">
        <f t="shared" si="124"/>
        <v>5530822175150943</v>
      </c>
      <c r="J415" s="16">
        <v>1</v>
      </c>
      <c r="K415" s="16">
        <v>11</v>
      </c>
      <c r="L415" s="16">
        <v>5</v>
      </c>
      <c r="M415" s="16">
        <v>10000</v>
      </c>
      <c r="N415" s="16">
        <v>10000</v>
      </c>
      <c r="O415" s="16">
        <v>30</v>
      </c>
      <c r="P415" s="16" t="b">
        <v>1</v>
      </c>
      <c r="Q415" s="16">
        <v>0</v>
      </c>
      <c r="R415" s="16" t="b">
        <v>0</v>
      </c>
      <c r="S415" s="16">
        <v>89.107142857149498</v>
      </c>
      <c r="T415" s="16" t="s">
        <v>59</v>
      </c>
      <c r="U415" s="18">
        <v>510</v>
      </c>
      <c r="V415" s="16">
        <v>421</v>
      </c>
      <c r="W415" s="22">
        <v>1.07</v>
      </c>
    </row>
    <row r="416" spans="1:23" x14ac:dyDescent="0.3">
      <c r="A416" s="15">
        <v>414</v>
      </c>
      <c r="B416" s="16" t="s">
        <v>56</v>
      </c>
      <c r="C416" s="17" t="s">
        <v>102</v>
      </c>
      <c r="E416" s="16">
        <f t="shared" si="126"/>
        <v>38376643.570214979</v>
      </c>
      <c r="F416" s="16">
        <v>5</v>
      </c>
      <c r="G416" s="18">
        <f t="shared" si="125"/>
        <v>9.9867108981069373E+18</v>
      </c>
      <c r="H416" s="16">
        <f t="shared" si="121"/>
        <v>419206.32949238585</v>
      </c>
      <c r="I416" s="16">
        <f t="shared" si="124"/>
        <v>5611905203503747</v>
      </c>
      <c r="J416" s="16">
        <v>1</v>
      </c>
      <c r="K416" s="16">
        <v>11</v>
      </c>
      <c r="L416" s="16">
        <v>5</v>
      </c>
      <c r="M416" s="16">
        <v>10000</v>
      </c>
      <c r="N416" s="16">
        <v>10000</v>
      </c>
      <c r="O416" s="16">
        <v>30</v>
      </c>
      <c r="P416" s="16" t="b">
        <v>1</v>
      </c>
      <c r="Q416" s="16">
        <v>0</v>
      </c>
      <c r="R416" s="16" t="b">
        <v>0</v>
      </c>
      <c r="S416" s="16">
        <v>89.428571428578095</v>
      </c>
      <c r="T416" s="16" t="s">
        <v>59</v>
      </c>
      <c r="U416" s="18">
        <v>511</v>
      </c>
      <c r="V416" s="16">
        <v>423</v>
      </c>
      <c r="W416" s="22">
        <v>1.07</v>
      </c>
    </row>
    <row r="417" spans="1:23" x14ac:dyDescent="0.3">
      <c r="A417" s="19">
        <v>415</v>
      </c>
      <c r="B417" s="16" t="s">
        <v>56</v>
      </c>
      <c r="C417" s="17" t="s">
        <v>102</v>
      </c>
      <c r="E417" s="16">
        <f t="shared" si="126"/>
        <v>38645896.307954371</v>
      </c>
      <c r="F417" s="16">
        <v>5</v>
      </c>
      <c r="G417" s="18">
        <f t="shared" si="125"/>
        <v>1.0163169842883025E+19</v>
      </c>
      <c r="H417" s="16">
        <f t="shared" si="121"/>
        <v>421318.81905728864</v>
      </c>
      <c r="I417" s="16">
        <f t="shared" si="124"/>
        <v>5693976998199686</v>
      </c>
      <c r="J417" s="16">
        <v>1</v>
      </c>
      <c r="K417" s="16">
        <v>11</v>
      </c>
      <c r="L417" s="16">
        <v>5</v>
      </c>
      <c r="M417" s="16">
        <v>10000</v>
      </c>
      <c r="N417" s="16">
        <v>10000</v>
      </c>
      <c r="O417" s="16">
        <v>30</v>
      </c>
      <c r="P417" s="16" t="b">
        <v>1</v>
      </c>
      <c r="Q417" s="16">
        <v>0</v>
      </c>
      <c r="R417" s="16" t="b">
        <v>0</v>
      </c>
      <c r="S417" s="16">
        <v>89.750000000006693</v>
      </c>
      <c r="T417" s="16" t="s">
        <v>59</v>
      </c>
      <c r="U417" s="18">
        <v>512</v>
      </c>
      <c r="V417" s="16">
        <v>425</v>
      </c>
      <c r="W417" s="22">
        <v>1.07</v>
      </c>
    </row>
    <row r="418" spans="1:23" x14ac:dyDescent="0.3">
      <c r="A418" s="15">
        <v>416</v>
      </c>
      <c r="B418" s="16" t="s">
        <v>56</v>
      </c>
      <c r="C418" s="11" t="s">
        <v>102</v>
      </c>
      <c r="E418" s="16">
        <f t="shared" si="126"/>
        <v>38916383.291785978</v>
      </c>
      <c r="F418" s="16">
        <v>5</v>
      </c>
      <c r="G418" s="18">
        <f t="shared" si="125"/>
        <v>1.0342310725151928E+19</v>
      </c>
      <c r="H418" s="16">
        <f t="shared" si="121"/>
        <v>423436.98204738583</v>
      </c>
      <c r="I418" s="16">
        <f t="shared" si="124"/>
        <v>5777047190522786</v>
      </c>
      <c r="J418" s="16">
        <v>1</v>
      </c>
      <c r="K418" s="16">
        <v>11</v>
      </c>
      <c r="L418" s="16">
        <v>5</v>
      </c>
      <c r="M418" s="16">
        <v>10000</v>
      </c>
      <c r="N418" s="16">
        <v>10000</v>
      </c>
      <c r="O418" s="16">
        <v>30</v>
      </c>
      <c r="P418" s="16" t="b">
        <v>1</v>
      </c>
      <c r="Q418" s="16">
        <v>0</v>
      </c>
      <c r="R418" s="16" t="b">
        <v>0</v>
      </c>
      <c r="S418" s="16">
        <v>90.071428571435305</v>
      </c>
      <c r="T418" s="16" t="s">
        <v>59</v>
      </c>
      <c r="U418" s="18">
        <v>513</v>
      </c>
      <c r="V418" s="16">
        <v>427</v>
      </c>
      <c r="W418" s="22">
        <v>1.07</v>
      </c>
    </row>
    <row r="419" spans="1:23" x14ac:dyDescent="0.3">
      <c r="A419" s="19">
        <v>417</v>
      </c>
      <c r="B419" s="16" t="s">
        <v>56</v>
      </c>
      <c r="C419" s="17" t="s">
        <v>102</v>
      </c>
      <c r="E419" s="16">
        <f t="shared" si="126"/>
        <v>39188107.192112006</v>
      </c>
      <c r="F419" s="16">
        <v>5</v>
      </c>
      <c r="G419" s="18">
        <f t="shared" si="125"/>
        <v>1.0524167712448317E+19</v>
      </c>
      <c r="H419" s="16">
        <f t="shared" si="121"/>
        <v>425560.82037462573</v>
      </c>
      <c r="I419" s="16">
        <f t="shared" si="124"/>
        <v>5861125482053685</v>
      </c>
      <c r="J419" s="16">
        <v>1</v>
      </c>
      <c r="K419" s="16">
        <v>11</v>
      </c>
      <c r="L419" s="16">
        <v>5</v>
      </c>
      <c r="M419" s="16">
        <v>10000</v>
      </c>
      <c r="N419" s="16">
        <v>10000</v>
      </c>
      <c r="O419" s="16">
        <v>30</v>
      </c>
      <c r="P419" s="16" t="b">
        <v>1</v>
      </c>
      <c r="Q419" s="16">
        <v>0</v>
      </c>
      <c r="R419" s="16" t="b">
        <v>0</v>
      </c>
      <c r="S419" s="16">
        <v>90.392857142863903</v>
      </c>
      <c r="T419" s="16" t="s">
        <v>59</v>
      </c>
      <c r="U419" s="18">
        <v>514</v>
      </c>
      <c r="V419" s="16">
        <v>429</v>
      </c>
      <c r="W419" s="22">
        <v>1.07</v>
      </c>
    </row>
    <row r="420" spans="1:23" x14ac:dyDescent="0.3">
      <c r="A420" s="15">
        <v>418</v>
      </c>
      <c r="B420" s="16" t="s">
        <v>56</v>
      </c>
      <c r="C420" s="17" t="s">
        <v>102</v>
      </c>
      <c r="E420" s="16">
        <f t="shared" si="126"/>
        <v>39461070.678680308</v>
      </c>
      <c r="F420" s="16">
        <v>5</v>
      </c>
      <c r="G420" s="18">
        <f t="shared" si="125"/>
        <v>1.0708775323991839E+19</v>
      </c>
      <c r="H420" s="16">
        <f t="shared" si="121"/>
        <v>427690.33594700624</v>
      </c>
      <c r="I420" s="16">
        <f t="shared" si="124"/>
        <v>5946221645011828</v>
      </c>
      <c r="J420" s="16">
        <v>1</v>
      </c>
      <c r="K420" s="16">
        <v>11</v>
      </c>
      <c r="L420" s="16">
        <v>5</v>
      </c>
      <c r="M420" s="16">
        <v>10000</v>
      </c>
      <c r="N420" s="16">
        <v>10000</v>
      </c>
      <c r="O420" s="16">
        <v>30</v>
      </c>
      <c r="P420" s="16" t="b">
        <v>1</v>
      </c>
      <c r="Q420" s="16">
        <v>0</v>
      </c>
      <c r="R420" s="16" t="b">
        <v>0</v>
      </c>
      <c r="S420" s="16">
        <v>90.714285714292501</v>
      </c>
      <c r="T420" s="16" t="s">
        <v>59</v>
      </c>
      <c r="U420" s="18">
        <v>515</v>
      </c>
      <c r="V420" s="16">
        <v>431</v>
      </c>
      <c r="W420" s="22">
        <v>1.07</v>
      </c>
    </row>
    <row r="421" spans="1:23" x14ac:dyDescent="0.3">
      <c r="A421" s="15">
        <v>419</v>
      </c>
      <c r="B421" s="16" t="s">
        <v>56</v>
      </c>
      <c r="C421" s="11" t="s">
        <v>102</v>
      </c>
      <c r="E421" s="16">
        <f t="shared" si="126"/>
        <v>39735276.420585796</v>
      </c>
      <c r="F421" s="16">
        <v>5</v>
      </c>
      <c r="G421" s="18">
        <f t="shared" si="125"/>
        <v>1.0896168433450328E+19</v>
      </c>
      <c r="H421" s="16">
        <f t="shared" si="121"/>
        <v>429825.53066859709</v>
      </c>
      <c r="I421" s="16">
        <f t="shared" si="124"/>
        <v>6032345522598464</v>
      </c>
      <c r="J421" s="16">
        <v>1</v>
      </c>
      <c r="K421" s="16">
        <v>11</v>
      </c>
      <c r="L421" s="16">
        <v>5</v>
      </c>
      <c r="M421" s="16">
        <v>10000</v>
      </c>
      <c r="N421" s="16">
        <v>10000</v>
      </c>
      <c r="O421" s="16">
        <v>30</v>
      </c>
      <c r="P421" s="16" t="b">
        <v>1</v>
      </c>
      <c r="Q421" s="16">
        <v>0</v>
      </c>
      <c r="R421" s="16" t="b">
        <v>0</v>
      </c>
      <c r="S421" s="16">
        <v>91.035714285721099</v>
      </c>
      <c r="T421" s="16" t="s">
        <v>59</v>
      </c>
      <c r="U421" s="18">
        <v>516</v>
      </c>
      <c r="V421" s="16">
        <v>433</v>
      </c>
      <c r="W421" s="22">
        <v>1.07</v>
      </c>
    </row>
    <row r="422" spans="1:23" x14ac:dyDescent="0.3">
      <c r="A422" s="19">
        <v>420</v>
      </c>
      <c r="B422" s="16" t="s">
        <v>56</v>
      </c>
      <c r="C422" s="17" t="s">
        <v>102</v>
      </c>
      <c r="E422" s="16">
        <f t="shared" si="126"/>
        <v>40010727.086272001</v>
      </c>
      <c r="F422" s="16">
        <v>5</v>
      </c>
      <c r="G422" s="18">
        <f t="shared" si="125"/>
        <v>1.1086382271718662E+19</v>
      </c>
      <c r="H422" s="16">
        <f t="shared" si="121"/>
        <v>431966.40643955389</v>
      </c>
      <c r="I422" s="16">
        <f t="shared" si="124"/>
        <v>6119507029340850</v>
      </c>
      <c r="J422" s="16">
        <v>1</v>
      </c>
      <c r="K422" s="16">
        <v>11</v>
      </c>
      <c r="L422" s="16">
        <v>5</v>
      </c>
      <c r="M422" s="16">
        <v>10000</v>
      </c>
      <c r="N422" s="16">
        <v>10000</v>
      </c>
      <c r="O422" s="16">
        <v>30</v>
      </c>
      <c r="P422" s="16" t="b">
        <v>1</v>
      </c>
      <c r="Q422" s="16">
        <v>0</v>
      </c>
      <c r="R422" s="16" t="b">
        <v>0</v>
      </c>
      <c r="S422" s="16">
        <v>91.357142857149697</v>
      </c>
      <c r="T422" s="16" t="s">
        <v>59</v>
      </c>
      <c r="U422" s="18">
        <v>517</v>
      </c>
      <c r="V422" s="16">
        <v>435</v>
      </c>
      <c r="W422" s="22">
        <v>1.07</v>
      </c>
    </row>
    <row r="423" spans="1:23" x14ac:dyDescent="0.3">
      <c r="A423" s="15">
        <v>421</v>
      </c>
      <c r="B423" s="16" t="s">
        <v>56</v>
      </c>
      <c r="C423" s="17" t="s">
        <v>102</v>
      </c>
      <c r="E423" s="16">
        <f t="shared" si="126"/>
        <v>40287425.343533032</v>
      </c>
      <c r="F423" s="16">
        <v>5</v>
      </c>
      <c r="G423" s="18">
        <f>A423^7.275+A423^4+100*A423+100</f>
        <v>1.2349581720194523E+19</v>
      </c>
      <c r="H423" s="16">
        <f t="shared" si="121"/>
        <v>434112.96515613445</v>
      </c>
      <c r="I423" s="16">
        <f t="shared" si="124"/>
        <v>6207716151436562</v>
      </c>
      <c r="J423" s="16">
        <v>1</v>
      </c>
      <c r="K423" s="16">
        <v>11</v>
      </c>
      <c r="L423" s="16">
        <v>5</v>
      </c>
      <c r="M423" s="16">
        <v>10000</v>
      </c>
      <c r="N423" s="16">
        <v>10000</v>
      </c>
      <c r="O423" s="16">
        <v>30</v>
      </c>
      <c r="P423" s="16" t="b">
        <v>1</v>
      </c>
      <c r="Q423" s="16">
        <v>0</v>
      </c>
      <c r="R423" s="16" t="b">
        <v>0</v>
      </c>
      <c r="S423" s="16">
        <v>91.678571428578294</v>
      </c>
      <c r="T423" s="16" t="s">
        <v>59</v>
      </c>
      <c r="U423" s="18">
        <v>518</v>
      </c>
      <c r="V423" s="16">
        <v>437</v>
      </c>
      <c r="W423" s="22">
        <v>1.07</v>
      </c>
    </row>
    <row r="424" spans="1:23" x14ac:dyDescent="0.3">
      <c r="A424" s="15">
        <v>422</v>
      </c>
      <c r="B424" s="16" t="s">
        <v>56</v>
      </c>
      <c r="C424" s="11" t="s">
        <v>102</v>
      </c>
      <c r="E424" s="16">
        <f t="shared" si="126"/>
        <v>40565373.859515004</v>
      </c>
      <c r="F424" s="16">
        <v>5</v>
      </c>
      <c r="G424" s="18">
        <f t="shared" ref="G424:G432" si="127">A424^7.275+A424^4+100*A424+100</f>
        <v>1.2564583065634748E+19</v>
      </c>
      <c r="H424" s="16">
        <f t="shared" si="121"/>
        <v>436265.2087107196</v>
      </c>
      <c r="I424" s="16">
        <f t="shared" si="124"/>
        <v>6296982947099628</v>
      </c>
      <c r="J424" s="16">
        <v>1</v>
      </c>
      <c r="K424" s="16">
        <v>11</v>
      </c>
      <c r="L424" s="16">
        <v>5</v>
      </c>
      <c r="M424" s="16">
        <v>10000</v>
      </c>
      <c r="N424" s="16">
        <v>10000</v>
      </c>
      <c r="O424" s="16">
        <v>30</v>
      </c>
      <c r="P424" s="16" t="b">
        <v>1</v>
      </c>
      <c r="Q424" s="16">
        <v>0</v>
      </c>
      <c r="R424" s="16" t="b">
        <v>0</v>
      </c>
      <c r="S424" s="16">
        <v>92.000000000006807</v>
      </c>
      <c r="T424" s="16" t="s">
        <v>59</v>
      </c>
      <c r="U424" s="18">
        <v>519</v>
      </c>
      <c r="V424" s="16">
        <v>439</v>
      </c>
      <c r="W424" s="22">
        <v>1.07</v>
      </c>
    </row>
    <row r="425" spans="1:23" x14ac:dyDescent="0.3">
      <c r="A425" s="19">
        <v>423</v>
      </c>
      <c r="B425" s="16" t="s">
        <v>56</v>
      </c>
      <c r="C425" s="17" t="s">
        <v>102</v>
      </c>
      <c r="E425" s="16">
        <f t="shared" si="126"/>
        <v>40844575.300717995</v>
      </c>
      <c r="F425" s="16">
        <v>5</v>
      </c>
      <c r="G425" s="18">
        <f t="shared" si="127"/>
        <v>1.278280529066778E+19</v>
      </c>
      <c r="H425" s="16">
        <f t="shared" si="121"/>
        <v>438423.13899182738</v>
      </c>
      <c r="I425" s="16">
        <f t="shared" si="124"/>
        <v>6387317546906435</v>
      </c>
      <c r="J425" s="16">
        <v>1</v>
      </c>
      <c r="K425" s="16">
        <v>11</v>
      </c>
      <c r="L425" s="16">
        <v>5</v>
      </c>
      <c r="M425" s="16">
        <v>10000</v>
      </c>
      <c r="N425" s="16">
        <v>10000</v>
      </c>
      <c r="O425" s="16">
        <v>30</v>
      </c>
      <c r="P425" s="16" t="b">
        <v>1</v>
      </c>
      <c r="Q425" s="16">
        <v>0</v>
      </c>
      <c r="R425" s="16" t="b">
        <v>0</v>
      </c>
      <c r="S425" s="16">
        <v>92.321428571435405</v>
      </c>
      <c r="T425" s="16" t="s">
        <v>59</v>
      </c>
      <c r="U425" s="18">
        <v>520</v>
      </c>
      <c r="V425" s="16">
        <v>441</v>
      </c>
      <c r="W425" s="22">
        <v>1.07</v>
      </c>
    </row>
    <row r="426" spans="1:23" x14ac:dyDescent="0.3">
      <c r="A426" s="15">
        <v>424</v>
      </c>
      <c r="B426" s="16" t="s">
        <v>56</v>
      </c>
      <c r="C426" s="17" t="s">
        <v>102</v>
      </c>
      <c r="E426" s="16">
        <f>A426^2.897</f>
        <v>40876987.906896785</v>
      </c>
      <c r="F426" s="16">
        <v>5</v>
      </c>
      <c r="G426" s="18">
        <f t="shared" si="127"/>
        <v>1.3004288860583076E+19</v>
      </c>
      <c r="H426" s="16">
        <f t="shared" si="121"/>
        <v>440586.75788413244</v>
      </c>
      <c r="I426" s="16">
        <f t="shared" si="124"/>
        <v>6478730154143497</v>
      </c>
      <c r="J426" s="16">
        <v>1</v>
      </c>
      <c r="K426" s="16">
        <v>11</v>
      </c>
      <c r="L426" s="16">
        <v>5</v>
      </c>
      <c r="M426" s="16">
        <v>10000</v>
      </c>
      <c r="N426" s="16">
        <v>10000</v>
      </c>
      <c r="O426" s="16">
        <v>30</v>
      </c>
      <c r="P426" s="16" t="b">
        <v>1</v>
      </c>
      <c r="Q426" s="16">
        <v>0</v>
      </c>
      <c r="R426" s="16" t="b">
        <v>0</v>
      </c>
      <c r="S426" s="16">
        <v>92.642857142864003</v>
      </c>
      <c r="T426" s="16" t="s">
        <v>59</v>
      </c>
      <c r="U426" s="18">
        <v>521</v>
      </c>
      <c r="V426" s="16">
        <v>443</v>
      </c>
      <c r="W426" s="22">
        <v>1.07</v>
      </c>
    </row>
    <row r="427" spans="1:23" x14ac:dyDescent="0.3">
      <c r="A427" s="19">
        <v>425</v>
      </c>
      <c r="B427" s="16" t="s">
        <v>56</v>
      </c>
      <c r="C427" s="11" t="s">
        <v>102</v>
      </c>
      <c r="E427" s="16">
        <f t="shared" ref="E427:E436" si="128">A427^2.897</f>
        <v>41156907.083963871</v>
      </c>
      <c r="F427" s="16">
        <v>5</v>
      </c>
      <c r="G427" s="18">
        <f t="shared" si="127"/>
        <v>1.3229074651699255E+19</v>
      </c>
      <c r="H427" s="16">
        <f t="shared" si="121"/>
        <v>442756.06726848002</v>
      </c>
      <c r="I427" s="16">
        <f t="shared" si="124"/>
        <v>6571231045155128</v>
      </c>
      <c r="J427" s="16">
        <v>1</v>
      </c>
      <c r="K427" s="16">
        <v>11</v>
      </c>
      <c r="L427" s="16">
        <v>5</v>
      </c>
      <c r="M427" s="16">
        <v>10000</v>
      </c>
      <c r="N427" s="16">
        <v>10000</v>
      </c>
      <c r="O427" s="16">
        <v>30</v>
      </c>
      <c r="P427" s="16" t="b">
        <v>1</v>
      </c>
      <c r="Q427" s="16">
        <v>0</v>
      </c>
      <c r="R427" s="16" t="b">
        <v>0</v>
      </c>
      <c r="S427" s="16">
        <v>92.9642857142926</v>
      </c>
      <c r="T427" s="16" t="s">
        <v>59</v>
      </c>
      <c r="U427" s="18">
        <v>522</v>
      </c>
      <c r="V427" s="16">
        <v>445</v>
      </c>
      <c r="W427" s="22">
        <v>1.07</v>
      </c>
    </row>
    <row r="428" spans="1:23" x14ac:dyDescent="0.3">
      <c r="A428" s="15">
        <v>426</v>
      </c>
      <c r="B428" s="16" t="s">
        <v>56</v>
      </c>
      <c r="C428" s="17" t="s">
        <v>102</v>
      </c>
      <c r="E428" s="16">
        <f t="shared" si="128"/>
        <v>41438078.481151752</v>
      </c>
      <c r="F428" s="16">
        <v>5</v>
      </c>
      <c r="G428" s="18">
        <f t="shared" si="127"/>
        <v>1.3457203954555521E+19</v>
      </c>
      <c r="H428" s="16">
        <f t="shared" si="121"/>
        <v>444931.06902190536</v>
      </c>
      <c r="I428" s="16">
        <f t="shared" si="124"/>
        <v>6664830569692796</v>
      </c>
      <c r="J428" s="16">
        <v>1</v>
      </c>
      <c r="K428" s="16">
        <v>11</v>
      </c>
      <c r="L428" s="16">
        <v>5</v>
      </c>
      <c r="M428" s="16">
        <v>10000</v>
      </c>
      <c r="N428" s="16">
        <v>10000</v>
      </c>
      <c r="O428" s="16">
        <v>30</v>
      </c>
      <c r="P428" s="16" t="b">
        <v>1</v>
      </c>
      <c r="Q428" s="16">
        <v>0</v>
      </c>
      <c r="R428" s="16" t="b">
        <v>0</v>
      </c>
      <c r="S428" s="16">
        <v>93.285714285721198</v>
      </c>
      <c r="T428" s="16" t="s">
        <v>59</v>
      </c>
      <c r="U428" s="18">
        <v>523</v>
      </c>
      <c r="V428" s="16">
        <v>447</v>
      </c>
      <c r="W428" s="22">
        <v>1.07</v>
      </c>
    </row>
    <row r="429" spans="1:23" x14ac:dyDescent="0.3">
      <c r="A429" s="19">
        <v>427</v>
      </c>
      <c r="B429" s="16" t="s">
        <v>56</v>
      </c>
      <c r="C429" s="17" t="s">
        <v>102</v>
      </c>
      <c r="E429" s="16">
        <f t="shared" si="128"/>
        <v>41720504.741061963</v>
      </c>
      <c r="F429" s="16">
        <v>5</v>
      </c>
      <c r="G429" s="18">
        <f t="shared" si="127"/>
        <v>1.368871847711956E+19</v>
      </c>
      <c r="H429" s="16">
        <f t="shared" si="121"/>
        <v>447111.76501764753</v>
      </c>
      <c r="I429" s="16">
        <f t="shared" si="124"/>
        <v>6759539151264517</v>
      </c>
      <c r="J429" s="16">
        <v>1</v>
      </c>
      <c r="K429" s="16">
        <v>11</v>
      </c>
      <c r="L429" s="16">
        <v>5</v>
      </c>
      <c r="M429" s="16">
        <v>10000</v>
      </c>
      <c r="N429" s="16">
        <v>10000</v>
      </c>
      <c r="O429" s="16">
        <v>30</v>
      </c>
      <c r="P429" s="16" t="b">
        <v>1</v>
      </c>
      <c r="Q429" s="16">
        <v>0</v>
      </c>
      <c r="R429" s="16" t="b">
        <v>0</v>
      </c>
      <c r="S429" s="16">
        <v>93.607142857149796</v>
      </c>
      <c r="T429" s="16" t="s">
        <v>59</v>
      </c>
      <c r="U429" s="18">
        <v>524</v>
      </c>
      <c r="V429" s="16">
        <v>449</v>
      </c>
      <c r="W429" s="22">
        <v>1.07</v>
      </c>
    </row>
    <row r="430" spans="1:23" x14ac:dyDescent="0.3">
      <c r="A430" s="15">
        <v>428</v>
      </c>
      <c r="B430" s="16" t="s">
        <v>56</v>
      </c>
      <c r="C430" s="11" t="s">
        <v>102</v>
      </c>
      <c r="E430" s="16">
        <f t="shared" si="128"/>
        <v>42004188.505656801</v>
      </c>
      <c r="F430" s="16">
        <v>5</v>
      </c>
      <c r="G430" s="18">
        <f t="shared" si="127"/>
        <v>1.3923660348012499E+19</v>
      </c>
      <c r="H430" s="16">
        <f t="shared" si="121"/>
        <v>449298.15712516929</v>
      </c>
      <c r="I430" s="16">
        <f t="shared" si="124"/>
        <v>6855367287485935</v>
      </c>
      <c r="J430" s="16">
        <v>1</v>
      </c>
      <c r="K430" s="16">
        <v>11</v>
      </c>
      <c r="L430" s="16">
        <v>5</v>
      </c>
      <c r="M430" s="16">
        <v>10000</v>
      </c>
      <c r="N430" s="16">
        <v>10000</v>
      </c>
      <c r="O430" s="16">
        <v>30</v>
      </c>
      <c r="P430" s="16" t="b">
        <v>1</v>
      </c>
      <c r="Q430" s="16">
        <v>0</v>
      </c>
      <c r="R430" s="16" t="b">
        <v>0</v>
      </c>
      <c r="S430" s="16">
        <v>93.928571428578394</v>
      </c>
      <c r="T430" s="16" t="s">
        <v>59</v>
      </c>
      <c r="U430" s="18">
        <v>525</v>
      </c>
      <c r="V430" s="16">
        <v>451</v>
      </c>
      <c r="W430" s="22">
        <v>1.07</v>
      </c>
    </row>
    <row r="431" spans="1:23" x14ac:dyDescent="0.3">
      <c r="A431" s="15">
        <v>429</v>
      </c>
      <c r="B431" s="16" t="s">
        <v>56</v>
      </c>
      <c r="C431" s="17" t="s">
        <v>102</v>
      </c>
      <c r="E431" s="16">
        <f t="shared" si="128"/>
        <v>42289132.416261598</v>
      </c>
      <c r="F431" s="16">
        <v>5</v>
      </c>
      <c r="G431" s="18">
        <f t="shared" si="127"/>
        <v>1.4162072119752319E+19</v>
      </c>
      <c r="H431" s="16">
        <f t="shared" si="121"/>
        <v>451490.24721017404</v>
      </c>
      <c r="I431" s="16">
        <f t="shared" si="124"/>
        <v>6952325550431399</v>
      </c>
      <c r="J431" s="16">
        <v>1</v>
      </c>
      <c r="K431" s="16">
        <v>11</v>
      </c>
      <c r="L431" s="16">
        <v>5</v>
      </c>
      <c r="M431" s="16">
        <v>10000</v>
      </c>
      <c r="N431" s="16">
        <v>10000</v>
      </c>
      <c r="O431" s="16">
        <v>30</v>
      </c>
      <c r="P431" s="16" t="b">
        <v>1</v>
      </c>
      <c r="Q431" s="16">
        <v>0</v>
      </c>
      <c r="R431" s="16" t="b">
        <v>0</v>
      </c>
      <c r="S431" s="16">
        <v>94.250000000007006</v>
      </c>
      <c r="T431" s="16" t="s">
        <v>59</v>
      </c>
      <c r="U431" s="18">
        <v>526</v>
      </c>
      <c r="V431" s="16">
        <v>453</v>
      </c>
      <c r="W431" s="22">
        <v>1.07</v>
      </c>
    </row>
    <row r="432" spans="1:23" x14ac:dyDescent="0.3">
      <c r="A432" s="19">
        <v>430</v>
      </c>
      <c r="B432" s="16" t="s">
        <v>56</v>
      </c>
      <c r="C432" s="17" t="s">
        <v>102</v>
      </c>
      <c r="E432" s="16">
        <f t="shared" si="128"/>
        <v>42575339.113565966</v>
      </c>
      <c r="F432" s="16">
        <v>5</v>
      </c>
      <c r="G432" s="18">
        <f t="shared" si="127"/>
        <v>1.4403996772012288E+19</v>
      </c>
      <c r="H432" s="16">
        <f t="shared" si="121"/>
        <v>453688.03713461547</v>
      </c>
      <c r="I432" s="16">
        <f t="shared" si="124"/>
        <v>7050424586986475</v>
      </c>
      <c r="J432" s="16">
        <v>1</v>
      </c>
      <c r="K432" s="16">
        <v>11</v>
      </c>
      <c r="L432" s="16">
        <v>5</v>
      </c>
      <c r="M432" s="16">
        <v>10000</v>
      </c>
      <c r="N432" s="16">
        <v>10000</v>
      </c>
      <c r="O432" s="16">
        <v>30</v>
      </c>
      <c r="P432" s="16" t="b">
        <v>1</v>
      </c>
      <c r="Q432" s="16">
        <v>0</v>
      </c>
      <c r="R432" s="16" t="b">
        <v>0</v>
      </c>
      <c r="S432" s="16">
        <v>94.571428571435604</v>
      </c>
      <c r="T432" s="16" t="s">
        <v>59</v>
      </c>
      <c r="U432" s="18">
        <v>527</v>
      </c>
      <c r="V432" s="16">
        <v>455</v>
      </c>
      <c r="W432" s="22">
        <v>1.07</v>
      </c>
    </row>
    <row r="433" spans="1:23" x14ac:dyDescent="0.3">
      <c r="A433" s="15">
        <v>431</v>
      </c>
      <c r="B433" s="16" t="s">
        <v>56</v>
      </c>
      <c r="C433" s="11" t="s">
        <v>102</v>
      </c>
      <c r="E433" s="16">
        <f t="shared" si="128"/>
        <v>42862811.237625755</v>
      </c>
      <c r="F433" s="16">
        <v>5</v>
      </c>
      <c r="G433" s="18">
        <f>A433^7.28+A433^4+100*A433+100</f>
        <v>1.5100611268325775E+19</v>
      </c>
      <c r="H433" s="16">
        <f t="shared" si="121"/>
        <v>455891.528756721</v>
      </c>
      <c r="I433" s="16">
        <f t="shared" si="124"/>
        <v>7149675119201096</v>
      </c>
      <c r="J433" s="16">
        <v>1</v>
      </c>
      <c r="K433" s="16">
        <v>11</v>
      </c>
      <c r="L433" s="16">
        <v>5</v>
      </c>
      <c r="M433" s="16">
        <v>10000</v>
      </c>
      <c r="N433" s="16">
        <v>10000</v>
      </c>
      <c r="O433" s="16">
        <v>30</v>
      </c>
      <c r="P433" s="16" t="b">
        <v>1</v>
      </c>
      <c r="Q433" s="16">
        <v>0</v>
      </c>
      <c r="R433" s="16" t="b">
        <v>0</v>
      </c>
      <c r="S433" s="16">
        <v>94.892857142864202</v>
      </c>
      <c r="T433" s="16" t="s">
        <v>59</v>
      </c>
      <c r="U433" s="18">
        <v>528</v>
      </c>
      <c r="V433" s="16">
        <v>457</v>
      </c>
      <c r="W433" s="22">
        <v>1.07</v>
      </c>
    </row>
    <row r="434" spans="1:23" x14ac:dyDescent="0.3">
      <c r="A434" s="15">
        <v>432</v>
      </c>
      <c r="B434" s="16" t="s">
        <v>56</v>
      </c>
      <c r="C434" s="17" t="s">
        <v>102</v>
      </c>
      <c r="E434" s="16">
        <f t="shared" si="128"/>
        <v>43151551.427864552</v>
      </c>
      <c r="F434" s="16">
        <v>5</v>
      </c>
      <c r="G434" s="18">
        <f t="shared" ref="G434:G439" si="129">A434^7.28+A434^4+100*A434+100</f>
        <v>1.5357540800880544E+19</v>
      </c>
      <c r="H434" s="16">
        <f t="shared" si="121"/>
        <v>458100.72393100691</v>
      </c>
      <c r="I434" s="16">
        <f t="shared" si="124"/>
        <v>7250087944643508</v>
      </c>
      <c r="J434" s="16">
        <v>1</v>
      </c>
      <c r="K434" s="16">
        <v>11</v>
      </c>
      <c r="L434" s="16">
        <v>5</v>
      </c>
      <c r="M434" s="16">
        <v>10000</v>
      </c>
      <c r="N434" s="16">
        <v>10000</v>
      </c>
      <c r="O434" s="16">
        <v>30</v>
      </c>
      <c r="P434" s="16" t="b">
        <v>1</v>
      </c>
      <c r="Q434" s="16">
        <v>0</v>
      </c>
      <c r="R434" s="16" t="b">
        <v>0</v>
      </c>
      <c r="S434" s="16">
        <v>95.214285714292799</v>
      </c>
      <c r="T434" s="16" t="s">
        <v>59</v>
      </c>
      <c r="U434" s="18">
        <v>529</v>
      </c>
      <c r="V434" s="16">
        <v>459</v>
      </c>
      <c r="W434" s="22">
        <v>1.07</v>
      </c>
    </row>
    <row r="435" spans="1:23" x14ac:dyDescent="0.3">
      <c r="A435" s="19">
        <v>433</v>
      </c>
      <c r="B435" s="16" t="s">
        <v>56</v>
      </c>
      <c r="C435" s="17" t="s">
        <v>102</v>
      </c>
      <c r="E435" s="16">
        <f t="shared" si="128"/>
        <v>43441562.323074557</v>
      </c>
      <c r="F435" s="16">
        <v>5</v>
      </c>
      <c r="G435" s="18">
        <f t="shared" si="129"/>
        <v>1.5618232600223982E+19</v>
      </c>
      <c r="H435" s="16">
        <f t="shared" si="121"/>
        <v>460315.62450828857</v>
      </c>
      <c r="I435" s="16">
        <f t="shared" si="124"/>
        <v>7351673936754958</v>
      </c>
      <c r="J435" s="16">
        <v>1</v>
      </c>
      <c r="K435" s="16">
        <v>11</v>
      </c>
      <c r="L435" s="16">
        <v>5</v>
      </c>
      <c r="M435" s="16">
        <v>10000</v>
      </c>
      <c r="N435" s="16">
        <v>10000</v>
      </c>
      <c r="O435" s="16">
        <v>30</v>
      </c>
      <c r="P435" s="16" t="b">
        <v>1</v>
      </c>
      <c r="Q435" s="16">
        <v>0</v>
      </c>
      <c r="R435" s="16" t="b">
        <v>0</v>
      </c>
      <c r="S435" s="16">
        <v>95.535714285721397</v>
      </c>
      <c r="T435" s="16" t="s">
        <v>59</v>
      </c>
      <c r="U435" s="18">
        <v>530</v>
      </c>
      <c r="V435" s="16">
        <v>461</v>
      </c>
      <c r="W435" s="22">
        <v>1.07</v>
      </c>
    </row>
    <row r="436" spans="1:23" x14ac:dyDescent="0.3">
      <c r="A436" s="15">
        <v>434</v>
      </c>
      <c r="B436" s="16" t="s">
        <v>56</v>
      </c>
      <c r="C436" s="11" t="s">
        <v>102</v>
      </c>
      <c r="E436" s="16">
        <f t="shared" si="128"/>
        <v>43732846.561420016</v>
      </c>
      <c r="F436" s="16">
        <v>5</v>
      </c>
      <c r="G436" s="18">
        <f t="shared" si="129"/>
        <v>1.5882732877804515E+19</v>
      </c>
      <c r="H436" s="16">
        <f t="shared" si="121"/>
        <v>462536.2323357042</v>
      </c>
      <c r="I436" s="16">
        <f t="shared" si="124"/>
        <v>7454444045205776</v>
      </c>
      <c r="J436" s="16">
        <v>1</v>
      </c>
      <c r="K436" s="16">
        <v>11</v>
      </c>
      <c r="L436" s="16">
        <v>5</v>
      </c>
      <c r="M436" s="16">
        <v>10000</v>
      </c>
      <c r="N436" s="16">
        <v>10000</v>
      </c>
      <c r="O436" s="16">
        <v>30</v>
      </c>
      <c r="P436" s="16" t="b">
        <v>1</v>
      </c>
      <c r="Q436" s="16">
        <v>0</v>
      </c>
      <c r="R436" s="16" t="b">
        <v>0</v>
      </c>
      <c r="S436" s="16">
        <v>95.857142857149995</v>
      </c>
      <c r="T436" s="16" t="s">
        <v>59</v>
      </c>
      <c r="U436" s="18">
        <v>531</v>
      </c>
      <c r="V436" s="16">
        <v>463</v>
      </c>
      <c r="W436" s="22">
        <v>1.07</v>
      </c>
    </row>
    <row r="437" spans="1:23" x14ac:dyDescent="0.3">
      <c r="A437" s="19">
        <v>435</v>
      </c>
      <c r="B437" s="16" t="s">
        <v>56</v>
      </c>
      <c r="C437" s="17" t="s">
        <v>102</v>
      </c>
      <c r="E437" s="16">
        <f>A437^2.896</f>
        <v>43758748.042332649</v>
      </c>
      <c r="F437" s="16">
        <v>5</v>
      </c>
      <c r="G437" s="18">
        <f t="shared" si="129"/>
        <v>1.6151088304111741E+19</v>
      </c>
      <c r="H437" s="16">
        <f t="shared" si="121"/>
        <v>464762.54925672471</v>
      </c>
      <c r="I437" s="16">
        <f t="shared" si="124"/>
        <v>7558409296251301</v>
      </c>
      <c r="J437" s="16">
        <v>1</v>
      </c>
      <c r="K437" s="16">
        <v>11</v>
      </c>
      <c r="L437" s="16">
        <v>5</v>
      </c>
      <c r="M437" s="16">
        <v>10000</v>
      </c>
      <c r="N437" s="16">
        <v>10000</v>
      </c>
      <c r="O437" s="16">
        <v>30</v>
      </c>
      <c r="P437" s="16" t="b">
        <v>1</v>
      </c>
      <c r="Q437" s="16">
        <v>0</v>
      </c>
      <c r="R437" s="16" t="b">
        <v>0</v>
      </c>
      <c r="S437" s="16">
        <v>96.178571428578607</v>
      </c>
      <c r="T437" s="16" t="s">
        <v>59</v>
      </c>
      <c r="U437" s="18">
        <v>532</v>
      </c>
      <c r="V437" s="16">
        <v>465</v>
      </c>
      <c r="W437" s="22">
        <v>1.07</v>
      </c>
    </row>
    <row r="438" spans="1:23" x14ac:dyDescent="0.3">
      <c r="A438" s="15">
        <v>436</v>
      </c>
      <c r="B438" s="16" t="s">
        <v>56</v>
      </c>
      <c r="C438" s="17" t="s">
        <v>102</v>
      </c>
      <c r="E438" s="16">
        <f t="shared" ref="E438:E445" si="130">A438^2.896</f>
        <v>44050705.96823962</v>
      </c>
      <c r="F438" s="16">
        <v>5</v>
      </c>
      <c r="G438" s="18">
        <f t="shared" si="129"/>
        <v>1.6423346012163131E+19</v>
      </c>
      <c r="H438" s="16">
        <f t="shared" si="121"/>
        <v>466994.5771111736</v>
      </c>
      <c r="I438" s="16">
        <f t="shared" si="124"/>
        <v>7663580793089756</v>
      </c>
      <c r="J438" s="16">
        <v>1</v>
      </c>
      <c r="K438" s="16">
        <v>11</v>
      </c>
      <c r="L438" s="16">
        <v>5</v>
      </c>
      <c r="M438" s="16">
        <v>10000</v>
      </c>
      <c r="N438" s="16">
        <v>10000</v>
      </c>
      <c r="O438" s="16">
        <v>30</v>
      </c>
      <c r="P438" s="16" t="b">
        <v>1</v>
      </c>
      <c r="Q438" s="16">
        <v>0</v>
      </c>
      <c r="R438" s="16" t="b">
        <v>0</v>
      </c>
      <c r="S438" s="16">
        <v>96.500000000007205</v>
      </c>
      <c r="T438" s="16" t="s">
        <v>59</v>
      </c>
      <c r="U438" s="18">
        <v>533</v>
      </c>
      <c r="V438" s="16">
        <v>467</v>
      </c>
      <c r="W438" s="22">
        <v>1.07</v>
      </c>
    </row>
    <row r="439" spans="1:23" x14ac:dyDescent="0.3">
      <c r="A439" s="19">
        <v>437</v>
      </c>
      <c r="B439" s="16" t="s">
        <v>56</v>
      </c>
      <c r="C439" s="11" t="s">
        <v>102</v>
      </c>
      <c r="E439" s="16">
        <f t="shared" si="130"/>
        <v>44343936.273950733</v>
      </c>
      <c r="F439" s="16">
        <v>5</v>
      </c>
      <c r="G439" s="18">
        <f t="shared" si="129"/>
        <v>1.6699553601008597E+19</v>
      </c>
      <c r="H439" s="16">
        <f t="shared" si="121"/>
        <v>469232.31773523841</v>
      </c>
      <c r="I439" s="16">
        <f t="shared" si="124"/>
        <v>7769969716220083</v>
      </c>
      <c r="J439" s="16">
        <v>1</v>
      </c>
      <c r="K439" s="16">
        <v>11</v>
      </c>
      <c r="L439" s="16">
        <v>5</v>
      </c>
      <c r="M439" s="16">
        <v>10000</v>
      </c>
      <c r="N439" s="16">
        <v>10000</v>
      </c>
      <c r="O439" s="16">
        <v>30</v>
      </c>
      <c r="P439" s="16" t="b">
        <v>1</v>
      </c>
      <c r="Q439" s="16">
        <v>0</v>
      </c>
      <c r="R439" s="16" t="b">
        <v>0</v>
      </c>
      <c r="S439" s="16">
        <v>96.821428571435803</v>
      </c>
      <c r="T439" s="16" t="s">
        <v>59</v>
      </c>
      <c r="U439" s="18">
        <v>534</v>
      </c>
      <c r="V439" s="16">
        <v>469</v>
      </c>
      <c r="W439" s="22">
        <v>1.07</v>
      </c>
    </row>
    <row r="440" spans="1:23" x14ac:dyDescent="0.3">
      <c r="A440" s="15">
        <v>438</v>
      </c>
      <c r="B440" s="16" t="s">
        <v>56</v>
      </c>
      <c r="C440" s="17" t="s">
        <v>102</v>
      </c>
      <c r="E440" s="16">
        <f t="shared" si="130"/>
        <v>44638441.573953785</v>
      </c>
      <c r="F440" s="16">
        <v>5</v>
      </c>
      <c r="G440" s="18">
        <f>A440^7.2775+A440^4+100*A440+100</f>
        <v>1.6723525631775377E+19</v>
      </c>
      <c r="H440" s="16">
        <f t="shared" si="121"/>
        <v>471475.77296149061</v>
      </c>
      <c r="I440" s="16">
        <f t="shared" si="124"/>
        <v>7877587323801259</v>
      </c>
      <c r="J440" s="16">
        <v>1</v>
      </c>
      <c r="K440" s="16">
        <v>11</v>
      </c>
      <c r="L440" s="16">
        <v>5</v>
      </c>
      <c r="M440" s="16">
        <v>10000</v>
      </c>
      <c r="N440" s="16">
        <v>10000</v>
      </c>
      <c r="O440" s="16">
        <v>30</v>
      </c>
      <c r="P440" s="16" t="b">
        <v>1</v>
      </c>
      <c r="Q440" s="16">
        <v>0</v>
      </c>
      <c r="R440" s="16" t="b">
        <v>0</v>
      </c>
      <c r="S440" s="16">
        <v>97.142857142864401</v>
      </c>
      <c r="T440" s="16" t="s">
        <v>59</v>
      </c>
      <c r="U440" s="18">
        <v>535</v>
      </c>
      <c r="V440" s="16">
        <v>471</v>
      </c>
      <c r="W440" s="22">
        <v>1.07</v>
      </c>
    </row>
    <row r="441" spans="1:23" x14ac:dyDescent="0.3">
      <c r="A441" s="15">
        <v>439</v>
      </c>
      <c r="B441" s="16" t="s">
        <v>56</v>
      </c>
      <c r="C441" s="17" t="s">
        <v>102</v>
      </c>
      <c r="E441" s="16">
        <f t="shared" si="130"/>
        <v>44934224.482113674</v>
      </c>
      <c r="F441" s="16">
        <v>5</v>
      </c>
      <c r="G441" s="18">
        <f t="shared" ref="G441:G504" si="131">A441^7.2775+A441^4+100*A441+100</f>
        <v>1.7003391207326589E+19</v>
      </c>
      <c r="H441" s="16">
        <f t="shared" si="121"/>
        <v>473724.94461889617</v>
      </c>
      <c r="I441" s="16">
        <f t="shared" si="124"/>
        <v>7986444952011783</v>
      </c>
      <c r="J441" s="16">
        <v>1</v>
      </c>
      <c r="K441" s="16">
        <v>11</v>
      </c>
      <c r="L441" s="16">
        <v>5</v>
      </c>
      <c r="M441" s="16">
        <v>10000</v>
      </c>
      <c r="N441" s="16">
        <v>10000</v>
      </c>
      <c r="O441" s="16">
        <v>30</v>
      </c>
      <c r="P441" s="16" t="b">
        <v>1</v>
      </c>
      <c r="Q441" s="16">
        <v>0</v>
      </c>
      <c r="R441" s="16" t="b">
        <v>0</v>
      </c>
      <c r="S441" s="16">
        <v>97.464285714292998</v>
      </c>
      <c r="T441" s="16" t="s">
        <v>59</v>
      </c>
      <c r="U441" s="18">
        <v>536</v>
      </c>
      <c r="V441" s="16">
        <v>473</v>
      </c>
      <c r="W441" s="22">
        <v>1.07</v>
      </c>
    </row>
    <row r="442" spans="1:23" x14ac:dyDescent="0.3">
      <c r="A442" s="19">
        <v>440</v>
      </c>
      <c r="B442" s="16" t="s">
        <v>56</v>
      </c>
      <c r="C442" s="11" t="s">
        <v>102</v>
      </c>
      <c r="E442" s="16">
        <f t="shared" si="130"/>
        <v>45231287.611675464</v>
      </c>
      <c r="F442" s="16">
        <v>5</v>
      </c>
      <c r="G442" s="18">
        <f t="shared" si="131"/>
        <v>1.7287287475501656E+19</v>
      </c>
      <c r="H442" s="16">
        <f t="shared" si="121"/>
        <v>475979.83453283604</v>
      </c>
      <c r="I442" s="16">
        <f t="shared" si="124"/>
        <v>8096554015410696</v>
      </c>
      <c r="J442" s="16">
        <v>1</v>
      </c>
      <c r="K442" s="16">
        <v>11</v>
      </c>
      <c r="L442" s="16">
        <v>5</v>
      </c>
      <c r="M442" s="16">
        <v>10000</v>
      </c>
      <c r="N442" s="16">
        <v>10000</v>
      </c>
      <c r="O442" s="16">
        <v>30</v>
      </c>
      <c r="P442" s="16" t="b">
        <v>1</v>
      </c>
      <c r="Q442" s="16">
        <v>0</v>
      </c>
      <c r="R442" s="16" t="b">
        <v>0</v>
      </c>
      <c r="S442" s="16">
        <v>97.785714285721596</v>
      </c>
      <c r="T442" s="16" t="s">
        <v>59</v>
      </c>
      <c r="U442" s="18">
        <v>537</v>
      </c>
      <c r="V442" s="16">
        <v>475</v>
      </c>
      <c r="W442" s="22">
        <v>1.07</v>
      </c>
    </row>
    <row r="443" spans="1:23" x14ac:dyDescent="0.3">
      <c r="A443" s="15">
        <v>441</v>
      </c>
      <c r="B443" s="16" t="s">
        <v>56</v>
      </c>
      <c r="C443" s="17" t="s">
        <v>102</v>
      </c>
      <c r="E443" s="16">
        <f t="shared" si="130"/>
        <v>45529633.575265005</v>
      </c>
      <c r="F443" s="16">
        <v>5</v>
      </c>
      <c r="G443" s="18">
        <f t="shared" si="131"/>
        <v>1.7575263128312879E+19</v>
      </c>
      <c r="H443" s="16">
        <f t="shared" si="121"/>
        <v>478240.44452511822</v>
      </c>
      <c r="I443" s="16">
        <f t="shared" si="124"/>
        <v>8207926007299024</v>
      </c>
      <c r="J443" s="16">
        <v>1</v>
      </c>
      <c r="K443" s="16">
        <v>11</v>
      </c>
      <c r="L443" s="16">
        <v>5</v>
      </c>
      <c r="M443" s="16">
        <v>10000</v>
      </c>
      <c r="N443" s="16">
        <v>10000</v>
      </c>
      <c r="O443" s="16">
        <v>30</v>
      </c>
      <c r="P443" s="16" t="b">
        <v>1</v>
      </c>
      <c r="Q443" s="16">
        <v>0</v>
      </c>
      <c r="R443" s="16" t="b">
        <v>0</v>
      </c>
      <c r="S443" s="16">
        <v>98.107142857150194</v>
      </c>
      <c r="T443" s="16" t="s">
        <v>59</v>
      </c>
      <c r="U443" s="18">
        <v>538</v>
      </c>
      <c r="V443" s="16">
        <v>477</v>
      </c>
      <c r="W443" s="22">
        <v>1.07</v>
      </c>
    </row>
    <row r="444" spans="1:23" x14ac:dyDescent="0.3">
      <c r="A444" s="15">
        <v>442</v>
      </c>
      <c r="B444" s="16" t="s">
        <v>56</v>
      </c>
      <c r="C444" s="17" t="s">
        <v>102</v>
      </c>
      <c r="E444" s="16">
        <f t="shared" si="130"/>
        <v>45829264.984890506</v>
      </c>
      <c r="F444" s="16">
        <v>5</v>
      </c>
      <c r="G444" s="18">
        <f t="shared" si="131"/>
        <v>1.7867367333443185E+19</v>
      </c>
      <c r="H444" s="16">
        <f t="shared" si="121"/>
        <v>480506.77641399129</v>
      </c>
      <c r="I444" s="16">
        <f t="shared" si="124"/>
        <v>8320572500082179</v>
      </c>
      <c r="J444" s="16">
        <v>1</v>
      </c>
      <c r="K444" s="16">
        <v>11</v>
      </c>
      <c r="L444" s="16">
        <v>5</v>
      </c>
      <c r="M444" s="16">
        <v>10000</v>
      </c>
      <c r="N444" s="16">
        <v>10000</v>
      </c>
      <c r="O444" s="16">
        <v>30</v>
      </c>
      <c r="P444" s="16" t="b">
        <v>1</v>
      </c>
      <c r="Q444" s="16">
        <v>0</v>
      </c>
      <c r="R444" s="16" t="b">
        <v>0</v>
      </c>
      <c r="S444" s="16">
        <v>98.428571428578806</v>
      </c>
      <c r="T444" s="16" t="s">
        <v>59</v>
      </c>
      <c r="U444" s="18">
        <v>539</v>
      </c>
      <c r="V444" s="16">
        <v>479</v>
      </c>
      <c r="W444" s="22">
        <v>1.07</v>
      </c>
    </row>
    <row r="445" spans="1:23" x14ac:dyDescent="0.3">
      <c r="A445" s="19">
        <v>443</v>
      </c>
      <c r="B445" s="16" t="s">
        <v>56</v>
      </c>
      <c r="C445" s="11" t="s">
        <v>102</v>
      </c>
      <c r="E445" s="16">
        <f t="shared" si="130"/>
        <v>46130184.45194459</v>
      </c>
      <c r="F445" s="16">
        <v>5</v>
      </c>
      <c r="G445" s="18">
        <f t="shared" si="131"/>
        <v>1.8163649737798109E+19</v>
      </c>
      <c r="H445" s="16">
        <f t="shared" si="121"/>
        <v>482778.8320141646</v>
      </c>
      <c r="I445" s="16">
        <f t="shared" si="124"/>
        <v>8434505145633088</v>
      </c>
      <c r="J445" s="16">
        <v>1</v>
      </c>
      <c r="K445" s="16">
        <v>11</v>
      </c>
      <c r="L445" s="16">
        <v>5</v>
      </c>
      <c r="M445" s="16">
        <v>10000</v>
      </c>
      <c r="N445" s="16">
        <v>10000</v>
      </c>
      <c r="O445" s="16">
        <v>30</v>
      </c>
      <c r="P445" s="16" t="b">
        <v>1</v>
      </c>
      <c r="Q445" s="16">
        <v>0</v>
      </c>
      <c r="R445" s="16" t="b">
        <v>0</v>
      </c>
      <c r="S445" s="16">
        <v>98.750000000007404</v>
      </c>
      <c r="T445" s="16" t="s">
        <v>59</v>
      </c>
      <c r="U445" s="18">
        <v>540</v>
      </c>
      <c r="V445" s="16">
        <v>481</v>
      </c>
      <c r="W445" s="22">
        <v>1.07</v>
      </c>
    </row>
    <row r="446" spans="1:23" x14ac:dyDescent="0.3">
      <c r="A446" s="15">
        <v>444</v>
      </c>
      <c r="B446" s="16" t="s">
        <v>56</v>
      </c>
      <c r="C446" s="17" t="s">
        <v>102</v>
      </c>
      <c r="E446" s="16">
        <f>A446^2.898</f>
        <v>47001946.886271976</v>
      </c>
      <c r="F446" s="16">
        <v>5</v>
      </c>
      <c r="G446" s="18">
        <f t="shared" si="131"/>
        <v>1.8464160471076884E+19</v>
      </c>
      <c r="H446" s="16">
        <f t="shared" si="121"/>
        <v>485056.61313681718</v>
      </c>
      <c r="I446" s="16">
        <f t="shared" si="124"/>
        <v>8549735675656255</v>
      </c>
      <c r="J446" s="16">
        <v>1</v>
      </c>
      <c r="K446" s="16">
        <v>11</v>
      </c>
      <c r="L446" s="16">
        <v>5</v>
      </c>
      <c r="M446" s="16">
        <v>10000</v>
      </c>
      <c r="N446" s="16">
        <v>10000</v>
      </c>
      <c r="O446" s="16">
        <v>30</v>
      </c>
      <c r="P446" s="16" t="b">
        <v>1</v>
      </c>
      <c r="Q446" s="16">
        <v>0</v>
      </c>
      <c r="R446" s="16" t="b">
        <v>0</v>
      </c>
      <c r="S446" s="16">
        <v>99.071428571436002</v>
      </c>
      <c r="T446" s="16" t="s">
        <v>59</v>
      </c>
      <c r="U446" s="18">
        <v>541</v>
      </c>
      <c r="V446" s="16">
        <v>483</v>
      </c>
      <c r="W446" s="22">
        <v>1.07</v>
      </c>
    </row>
    <row r="447" spans="1:23" x14ac:dyDescent="0.3">
      <c r="A447" s="19">
        <v>445</v>
      </c>
      <c r="B447" s="16" t="s">
        <v>56</v>
      </c>
      <c r="C447" s="17" t="s">
        <v>102</v>
      </c>
      <c r="E447" s="16">
        <f t="shared" ref="E447:E510" si="132">A447^2.898</f>
        <v>47309386.020028718</v>
      </c>
      <c r="F447" s="16">
        <v>5</v>
      </c>
      <c r="G447" s="18">
        <f t="shared" si="131"/>
        <v>1.8768950149361533E+19</v>
      </c>
      <c r="H447" s="16">
        <f t="shared" si="121"/>
        <v>487340.12158961693</v>
      </c>
      <c r="I447" s="16">
        <f t="shared" si="124"/>
        <v>8666275902052894</v>
      </c>
      <c r="J447" s="16">
        <v>1</v>
      </c>
      <c r="K447" s="16">
        <v>11</v>
      </c>
      <c r="L447" s="16">
        <v>5</v>
      </c>
      <c r="M447" s="16">
        <v>10000</v>
      </c>
      <c r="N447" s="16">
        <v>10000</v>
      </c>
      <c r="O447" s="16">
        <v>30</v>
      </c>
      <c r="P447" s="16" t="b">
        <v>1</v>
      </c>
      <c r="Q447" s="16">
        <v>0</v>
      </c>
      <c r="R447" s="16" t="b">
        <v>0</v>
      </c>
      <c r="S447" s="16">
        <v>99.392857142864599</v>
      </c>
      <c r="T447" s="16" t="s">
        <v>59</v>
      </c>
      <c r="U447" s="18">
        <v>542</v>
      </c>
      <c r="V447" s="16">
        <v>485</v>
      </c>
      <c r="W447" s="22">
        <v>1.07</v>
      </c>
    </row>
    <row r="448" spans="1:23" x14ac:dyDescent="0.3">
      <c r="A448" s="15">
        <v>446</v>
      </c>
      <c r="B448" s="16" t="s">
        <v>56</v>
      </c>
      <c r="C448" s="11" t="s">
        <v>102</v>
      </c>
      <c r="E448" s="16">
        <f t="shared" si="132"/>
        <v>47618139.233957559</v>
      </c>
      <c r="F448" s="16">
        <v>5</v>
      </c>
      <c r="G448" s="18">
        <f t="shared" si="131"/>
        <v>1.9078069878724223E+19</v>
      </c>
      <c r="H448" s="16">
        <f t="shared" si="121"/>
        <v>489629.35917673458</v>
      </c>
      <c r="I448" s="16">
        <f t="shared" si="124"/>
        <v>8784137717286447</v>
      </c>
      <c r="J448" s="16">
        <v>1</v>
      </c>
      <c r="K448" s="16">
        <v>11</v>
      </c>
      <c r="L448" s="16">
        <v>5</v>
      </c>
      <c r="M448" s="16">
        <v>10000</v>
      </c>
      <c r="N448" s="16">
        <v>10000</v>
      </c>
      <c r="O448" s="16">
        <v>30</v>
      </c>
      <c r="P448" s="16" t="b">
        <v>1</v>
      </c>
      <c r="Q448" s="16">
        <v>0</v>
      </c>
      <c r="R448" s="16" t="b">
        <v>0</v>
      </c>
      <c r="S448" s="16">
        <v>99.714285714293197</v>
      </c>
      <c r="T448" s="16" t="s">
        <v>59</v>
      </c>
      <c r="U448" s="18">
        <v>543</v>
      </c>
      <c r="V448" s="16">
        <v>487</v>
      </c>
      <c r="W448" s="22">
        <v>1.07</v>
      </c>
    </row>
    <row r="449" spans="1:23" x14ac:dyDescent="0.3">
      <c r="A449" s="19">
        <v>447</v>
      </c>
      <c r="B449" s="16" t="s">
        <v>56</v>
      </c>
      <c r="C449" s="17" t="s">
        <v>102</v>
      </c>
      <c r="E449" s="16">
        <f t="shared" si="132"/>
        <v>47928209.179539382</v>
      </c>
      <c r="F449" s="16">
        <v>5</v>
      </c>
      <c r="G449" s="18">
        <f t="shared" si="131"/>
        <v>1.9391571258854228E+19</v>
      </c>
      <c r="H449" s="16">
        <f t="shared" si="121"/>
        <v>491924.32769885537</v>
      </c>
      <c r="I449" s="16">
        <f t="shared" si="124"/>
        <v>8903333094749003</v>
      </c>
      <c r="J449" s="16">
        <v>1</v>
      </c>
      <c r="K449" s="16">
        <v>11</v>
      </c>
      <c r="L449" s="16">
        <v>5</v>
      </c>
      <c r="M449" s="16">
        <v>10000</v>
      </c>
      <c r="N449" s="16">
        <v>10000</v>
      </c>
      <c r="O449" s="16">
        <v>30</v>
      </c>
      <c r="P449" s="16" t="b">
        <v>1</v>
      </c>
      <c r="Q449" s="16">
        <v>0</v>
      </c>
      <c r="R449" s="16" t="b">
        <v>0</v>
      </c>
      <c r="S449" s="16">
        <v>100.03571428572199</v>
      </c>
      <c r="T449" s="16" t="s">
        <v>59</v>
      </c>
      <c r="U449" s="18">
        <v>544</v>
      </c>
      <c r="V449" s="16">
        <v>489</v>
      </c>
      <c r="W449" s="22">
        <v>1.07</v>
      </c>
    </row>
    <row r="450" spans="1:23" x14ac:dyDescent="0.3">
      <c r="A450" s="15">
        <v>448</v>
      </c>
      <c r="B450" s="16" t="s">
        <v>56</v>
      </c>
      <c r="C450" s="17" t="s">
        <v>102</v>
      </c>
      <c r="E450" s="16">
        <f t="shared" si="132"/>
        <v>48239598.507648326</v>
      </c>
      <c r="F450" s="16">
        <v>5</v>
      </c>
      <c r="G450" s="18">
        <f t="shared" si="131"/>
        <v>1.9709506386701898E+19</v>
      </c>
      <c r="H450" s="16">
        <f t="shared" ref="H450:H452" si="133">A450^2.14+50+50*A450</f>
        <v>494225.0289531966</v>
      </c>
      <c r="I450" s="16">
        <f t="shared" si="124"/>
        <v>9023874089129190</v>
      </c>
      <c r="J450" s="16">
        <v>1</v>
      </c>
      <c r="K450" s="16">
        <v>11</v>
      </c>
      <c r="L450" s="16">
        <v>5</v>
      </c>
      <c r="M450" s="16">
        <v>10000</v>
      </c>
      <c r="N450" s="16">
        <v>10000</v>
      </c>
      <c r="O450" s="16">
        <v>30</v>
      </c>
      <c r="P450" s="16" t="b">
        <v>1</v>
      </c>
      <c r="Q450" s="16">
        <v>0</v>
      </c>
      <c r="R450" s="16" t="b">
        <v>0</v>
      </c>
      <c r="S450" s="16">
        <v>100.35714285715</v>
      </c>
      <c r="T450" s="16" t="s">
        <v>59</v>
      </c>
      <c r="U450" s="18">
        <v>545</v>
      </c>
      <c r="V450" s="16">
        <v>491</v>
      </c>
      <c r="W450" s="22">
        <v>1.07</v>
      </c>
    </row>
    <row r="451" spans="1:23" x14ac:dyDescent="0.3">
      <c r="A451" s="15">
        <v>449</v>
      </c>
      <c r="B451" s="16" t="s">
        <v>56</v>
      </c>
      <c r="C451" s="11" t="s">
        <v>102</v>
      </c>
      <c r="E451" s="16">
        <f t="shared" si="132"/>
        <v>48552309.868554585</v>
      </c>
      <c r="F451" s="16">
        <v>5</v>
      </c>
      <c r="G451" s="18">
        <f t="shared" si="131"/>
        <v>2.0031927860143514E+19</v>
      </c>
      <c r="H451" s="16">
        <f t="shared" si="133"/>
        <v>496531.46473352326</v>
      </c>
      <c r="I451" s="16">
        <f t="shared" si="124"/>
        <v>9145772836780096</v>
      </c>
      <c r="J451" s="16">
        <v>1</v>
      </c>
      <c r="K451" s="16">
        <v>11</v>
      </c>
      <c r="L451" s="16">
        <v>5</v>
      </c>
      <c r="M451" s="16">
        <v>10000</v>
      </c>
      <c r="N451" s="16">
        <v>10000</v>
      </c>
      <c r="O451" s="16">
        <v>30</v>
      </c>
      <c r="P451" s="16" t="b">
        <v>1</v>
      </c>
      <c r="Q451" s="16">
        <v>0</v>
      </c>
      <c r="R451" s="16" t="b">
        <v>0</v>
      </c>
      <c r="S451" s="16">
        <v>100.678571428579</v>
      </c>
      <c r="T451" s="16" t="s">
        <v>59</v>
      </c>
      <c r="U451" s="18">
        <v>546</v>
      </c>
      <c r="V451" s="16">
        <v>493</v>
      </c>
      <c r="W451" s="22">
        <v>1.07</v>
      </c>
    </row>
    <row r="452" spans="1:23" x14ac:dyDescent="0.3">
      <c r="A452" s="19">
        <v>450</v>
      </c>
      <c r="B452" s="16" t="s">
        <v>56</v>
      </c>
      <c r="C452" s="17" t="s">
        <v>102</v>
      </c>
      <c r="E452" s="16">
        <f t="shared" si="132"/>
        <v>48866345.911924057</v>
      </c>
      <c r="F452" s="16">
        <v>5</v>
      </c>
      <c r="G452" s="18">
        <f t="shared" si="131"/>
        <v>2.0358888781661786E+19</v>
      </c>
      <c r="H452" s="16">
        <f t="shared" si="133"/>
        <v>498843.63683015556</v>
      </c>
      <c r="I452" s="16">
        <f t="shared" si="124"/>
        <v>9269041556088318</v>
      </c>
      <c r="J452" s="16">
        <v>1</v>
      </c>
      <c r="K452" s="16">
        <v>11</v>
      </c>
      <c r="L452" s="16">
        <v>5</v>
      </c>
      <c r="M452" s="16">
        <v>10000</v>
      </c>
      <c r="N452" s="16">
        <v>10000</v>
      </c>
      <c r="O452" s="16">
        <v>30</v>
      </c>
      <c r="P452" s="16" t="b">
        <v>1</v>
      </c>
      <c r="Q452" s="16">
        <v>0</v>
      </c>
      <c r="R452" s="16" t="b">
        <v>0</v>
      </c>
      <c r="S452" s="16">
        <v>101.000000000008</v>
      </c>
      <c r="T452" s="16" t="s">
        <v>59</v>
      </c>
      <c r="U452" s="18">
        <v>547</v>
      </c>
      <c r="V452" s="16">
        <v>495</v>
      </c>
      <c r="W452" s="22">
        <v>1.07</v>
      </c>
    </row>
    <row r="453" spans="1:23" x14ac:dyDescent="0.3">
      <c r="A453" s="15">
        <v>451</v>
      </c>
      <c r="B453" s="16" t="s">
        <v>56</v>
      </c>
      <c r="C453" s="17" t="s">
        <v>102</v>
      </c>
      <c r="E453" s="16">
        <f t="shared" si="132"/>
        <v>49181709.286821537</v>
      </c>
      <c r="F453" s="16">
        <v>5</v>
      </c>
      <c r="G453" s="18">
        <f t="shared" si="131"/>
        <v>2.0690442762048418E+19</v>
      </c>
      <c r="H453" s="16">
        <f t="shared" ref="H453:H454" si="134">A453^2.14+50+50*A453</f>
        <v>501161.54702999297</v>
      </c>
      <c r="I453" s="16">
        <f t="shared" ref="I453:I454" si="135">A453^6.018+A453^4+1000*A453+100</f>
        <v>9393692547844136</v>
      </c>
      <c r="J453" s="16">
        <v>1</v>
      </c>
      <c r="K453" s="16">
        <v>11</v>
      </c>
      <c r="L453" s="16">
        <v>5</v>
      </c>
      <c r="M453" s="16">
        <v>10000</v>
      </c>
      <c r="N453" s="16">
        <v>10000</v>
      </c>
      <c r="O453" s="16">
        <v>30</v>
      </c>
      <c r="P453" s="16" t="b">
        <v>1</v>
      </c>
      <c r="Q453" s="16">
        <v>0</v>
      </c>
      <c r="R453" s="16" t="b">
        <v>0</v>
      </c>
      <c r="S453" s="16">
        <v>101.000000000008</v>
      </c>
      <c r="T453" s="16" t="s">
        <v>59</v>
      </c>
      <c r="U453" s="18">
        <v>548</v>
      </c>
      <c r="V453" s="16">
        <v>496</v>
      </c>
      <c r="W453" s="22">
        <v>1.07</v>
      </c>
    </row>
    <row r="454" spans="1:23" s="12" customFormat="1" x14ac:dyDescent="0.3">
      <c r="A454" s="23">
        <v>452</v>
      </c>
      <c r="B454" s="14" t="s">
        <v>56</v>
      </c>
      <c r="C454" s="24" t="s">
        <v>105</v>
      </c>
      <c r="E454" s="16">
        <f t="shared" si="132"/>
        <v>49498402.641710848</v>
      </c>
      <c r="F454" s="16">
        <v>5</v>
      </c>
      <c r="G454" s="18">
        <f t="shared" si="131"/>
        <v>2.1026643924123193E+19</v>
      </c>
      <c r="H454" s="16">
        <f t="shared" si="134"/>
        <v>503485.1971165195</v>
      </c>
      <c r="I454" s="16">
        <f t="shared" si="135"/>
        <v>9519738195612064</v>
      </c>
      <c r="J454" s="16">
        <v>1</v>
      </c>
      <c r="K454" s="16">
        <v>11</v>
      </c>
      <c r="L454" s="16">
        <v>5</v>
      </c>
      <c r="M454" s="16">
        <v>10000</v>
      </c>
      <c r="N454" s="16">
        <v>10000</v>
      </c>
      <c r="O454" s="16">
        <v>30</v>
      </c>
      <c r="P454" s="16" t="b">
        <v>1</v>
      </c>
      <c r="Q454" s="16">
        <v>0</v>
      </c>
      <c r="R454" s="16" t="b">
        <v>0</v>
      </c>
      <c r="S454" s="16">
        <v>101.000000000008</v>
      </c>
      <c r="T454" s="16" t="s">
        <v>59</v>
      </c>
      <c r="U454" s="18">
        <v>549</v>
      </c>
      <c r="V454" s="16">
        <v>497</v>
      </c>
      <c r="W454" s="22">
        <v>1.07</v>
      </c>
    </row>
    <row r="455" spans="1:23" x14ac:dyDescent="0.3">
      <c r="A455" s="15">
        <v>453</v>
      </c>
      <c r="B455" s="16" t="s">
        <v>56</v>
      </c>
      <c r="C455" s="17" t="s">
        <v>105</v>
      </c>
      <c r="E455" s="16">
        <f t="shared" si="132"/>
        <v>49816428.624457166</v>
      </c>
      <c r="F455" s="16">
        <v>5</v>
      </c>
      <c r="G455" s="18">
        <f t="shared" si="131"/>
        <v>2.1367546906472694E+19</v>
      </c>
      <c r="H455" s="16">
        <f t="shared" ref="H455:H518" si="136">A455^2.14+50+50*A455</f>
        <v>505814.58886982262</v>
      </c>
      <c r="I455" s="16">
        <f t="shared" ref="I455:I502" si="137">A455^6.018+A455^4+1000*A455+100</f>
        <v>9647190966102748</v>
      </c>
      <c r="J455" s="16">
        <v>1</v>
      </c>
      <c r="K455" s="16">
        <v>11</v>
      </c>
      <c r="L455" s="16">
        <v>5</v>
      </c>
      <c r="M455" s="16">
        <v>10000</v>
      </c>
      <c r="N455" s="16">
        <v>10000</v>
      </c>
      <c r="O455" s="16">
        <v>30</v>
      </c>
      <c r="P455" s="16" t="b">
        <v>1</v>
      </c>
      <c r="Q455" s="16">
        <v>0</v>
      </c>
      <c r="R455" s="16" t="b">
        <v>0</v>
      </c>
      <c r="S455" s="16">
        <v>101.000000000008</v>
      </c>
      <c r="T455" s="16" t="s">
        <v>59</v>
      </c>
      <c r="U455" s="18">
        <v>550</v>
      </c>
      <c r="V455" s="16">
        <v>499</v>
      </c>
      <c r="W455" s="22">
        <v>1.07</v>
      </c>
    </row>
    <row r="456" spans="1:23" x14ac:dyDescent="0.3">
      <c r="A456" s="19">
        <v>454</v>
      </c>
      <c r="B456" s="16" t="s">
        <v>56</v>
      </c>
      <c r="C456" s="17" t="s">
        <v>104</v>
      </c>
      <c r="E456" s="16">
        <f t="shared" si="132"/>
        <v>50135789.882328399</v>
      </c>
      <c r="F456" s="16">
        <v>5</v>
      </c>
      <c r="G456" s="18">
        <f t="shared" si="131"/>
        <v>2.1713206867207881E+19</v>
      </c>
      <c r="H456" s="16">
        <f t="shared" si="136"/>
        <v>508149.7240666087</v>
      </c>
      <c r="I456" s="16">
        <f t="shared" si="137"/>
        <v>9776063409545134</v>
      </c>
      <c r="J456" s="16">
        <v>1</v>
      </c>
      <c r="K456" s="16">
        <v>11</v>
      </c>
      <c r="L456" s="16">
        <v>5</v>
      </c>
      <c r="M456" s="16">
        <v>10000</v>
      </c>
      <c r="N456" s="16">
        <v>10000</v>
      </c>
      <c r="O456" s="16">
        <v>30</v>
      </c>
      <c r="P456" s="16" t="b">
        <v>1</v>
      </c>
      <c r="Q456" s="16">
        <v>0</v>
      </c>
      <c r="R456" s="16" t="b">
        <v>0</v>
      </c>
      <c r="S456" s="16">
        <v>101.000000000008</v>
      </c>
      <c r="T456" s="16" t="s">
        <v>59</v>
      </c>
      <c r="U456" s="18">
        <v>551</v>
      </c>
      <c r="V456" s="16">
        <v>501</v>
      </c>
      <c r="W456" s="22">
        <v>1.07</v>
      </c>
    </row>
    <row r="457" spans="1:23" x14ac:dyDescent="0.3">
      <c r="A457" s="15">
        <v>455</v>
      </c>
      <c r="B457" s="16" t="s">
        <v>56</v>
      </c>
      <c r="C457" s="17" t="s">
        <v>104</v>
      </c>
      <c r="E457" s="16">
        <f t="shared" si="132"/>
        <v>50456489.061995916</v>
      </c>
      <c r="F457" s="16">
        <v>5</v>
      </c>
      <c r="G457" s="18">
        <f t="shared" si="131"/>
        <v>2.2063679487741231E+19</v>
      </c>
      <c r="H457" s="16">
        <f t="shared" si="136"/>
        <v>510490.60448020842</v>
      </c>
      <c r="I457" s="16">
        <f t="shared" si="137"/>
        <v>9906368160059728</v>
      </c>
      <c r="J457" s="16">
        <v>1</v>
      </c>
      <c r="K457" s="16">
        <v>11</v>
      </c>
      <c r="L457" s="16">
        <v>5</v>
      </c>
      <c r="M457" s="16">
        <v>10000</v>
      </c>
      <c r="N457" s="16">
        <v>10000</v>
      </c>
      <c r="O457" s="16">
        <v>30</v>
      </c>
      <c r="P457" s="16" t="b">
        <v>1</v>
      </c>
      <c r="Q457" s="16">
        <v>0</v>
      </c>
      <c r="R457" s="16" t="b">
        <v>0</v>
      </c>
      <c r="S457" s="16">
        <v>101.000000000008</v>
      </c>
      <c r="T457" s="16" t="s">
        <v>59</v>
      </c>
      <c r="U457" s="18">
        <v>552</v>
      </c>
      <c r="V457" s="16">
        <v>503</v>
      </c>
      <c r="W457" s="22">
        <v>1.07</v>
      </c>
    </row>
    <row r="458" spans="1:23" x14ac:dyDescent="0.3">
      <c r="A458" s="19">
        <v>456</v>
      </c>
      <c r="B458" s="16" t="s">
        <v>56</v>
      </c>
      <c r="C458" s="17" t="s">
        <v>104</v>
      </c>
      <c r="E458" s="16">
        <f t="shared" si="132"/>
        <v>50778528.809537157</v>
      </c>
      <c r="F458" s="16">
        <v>5</v>
      </c>
      <c r="G458" s="18">
        <f t="shared" si="131"/>
        <v>2.241902097658182E+19</v>
      </c>
      <c r="H458" s="16">
        <f t="shared" si="136"/>
        <v>512837.231880604</v>
      </c>
      <c r="I458" s="16">
        <f t="shared" si="137"/>
        <v>1.0038117936033156E+16</v>
      </c>
      <c r="J458" s="16">
        <v>1</v>
      </c>
      <c r="K458" s="16">
        <v>11</v>
      </c>
      <c r="L458" s="16">
        <v>5</v>
      </c>
      <c r="M458" s="16">
        <v>10000</v>
      </c>
      <c r="N458" s="16">
        <v>10000</v>
      </c>
      <c r="O458" s="16">
        <v>30</v>
      </c>
      <c r="P458" s="16" t="b">
        <v>1</v>
      </c>
      <c r="Q458" s="16">
        <v>0</v>
      </c>
      <c r="R458" s="16" t="b">
        <v>0</v>
      </c>
      <c r="S458" s="16">
        <v>101.000000000008</v>
      </c>
      <c r="T458" s="16" t="s">
        <v>59</v>
      </c>
      <c r="U458" s="18">
        <v>553</v>
      </c>
      <c r="V458" s="16">
        <v>505</v>
      </c>
      <c r="W458" s="22">
        <v>1.07</v>
      </c>
    </row>
    <row r="459" spans="1:23" x14ac:dyDescent="0.3">
      <c r="A459" s="15">
        <v>457</v>
      </c>
      <c r="B459" s="16" t="s">
        <v>56</v>
      </c>
      <c r="C459" s="17" t="s">
        <v>104</v>
      </c>
      <c r="E459" s="16">
        <f t="shared" si="132"/>
        <v>51101911.770435899</v>
      </c>
      <c r="F459" s="16">
        <v>5</v>
      </c>
      <c r="G459" s="18">
        <f t="shared" si="131"/>
        <v>2.2779288073150165E+19</v>
      </c>
      <c r="H459" s="16">
        <f t="shared" si="136"/>
        <v>515189.60803442914</v>
      </c>
      <c r="I459" s="16">
        <f t="shared" si="137"/>
        <v>1.0171325540492724E+16</v>
      </c>
      <c r="J459" s="16">
        <v>1</v>
      </c>
      <c r="K459" s="16">
        <v>11</v>
      </c>
      <c r="L459" s="16">
        <v>5</v>
      </c>
      <c r="M459" s="16">
        <v>10000</v>
      </c>
      <c r="N459" s="16">
        <v>10000</v>
      </c>
      <c r="O459" s="16">
        <v>30</v>
      </c>
      <c r="P459" s="16" t="b">
        <v>1</v>
      </c>
      <c r="Q459" s="16">
        <v>0</v>
      </c>
      <c r="R459" s="16" t="b">
        <v>0</v>
      </c>
      <c r="S459" s="16">
        <v>101.000000000008</v>
      </c>
      <c r="T459" s="16" t="s">
        <v>59</v>
      </c>
      <c r="U459" s="18">
        <v>554</v>
      </c>
      <c r="V459" s="16">
        <v>507</v>
      </c>
      <c r="W459" s="22">
        <v>1.07</v>
      </c>
    </row>
    <row r="460" spans="1:23" x14ac:dyDescent="0.3">
      <c r="A460" s="19">
        <v>458</v>
      </c>
      <c r="B460" s="16" t="s">
        <v>56</v>
      </c>
      <c r="C460" s="17" t="s">
        <v>104</v>
      </c>
      <c r="E460" s="16">
        <f t="shared" si="132"/>
        <v>51426640.589584693</v>
      </c>
      <c r="F460" s="16">
        <v>5</v>
      </c>
      <c r="G460" s="18">
        <f t="shared" si="131"/>
        <v>2.3144538051612439E+19</v>
      </c>
      <c r="H460" s="16">
        <f t="shared" si="136"/>
        <v>517547.73470499157</v>
      </c>
      <c r="I460" s="16">
        <f t="shared" si="137"/>
        <v>1.030600386148231E+16</v>
      </c>
      <c r="J460" s="16">
        <v>1</v>
      </c>
      <c r="K460" s="16">
        <v>11</v>
      </c>
      <c r="L460" s="16">
        <v>5</v>
      </c>
      <c r="M460" s="16">
        <v>10000</v>
      </c>
      <c r="N460" s="16">
        <v>10000</v>
      </c>
      <c r="O460" s="16">
        <v>30</v>
      </c>
      <c r="P460" s="16" t="b">
        <v>1</v>
      </c>
      <c r="Q460" s="16">
        <v>0</v>
      </c>
      <c r="R460" s="16" t="b">
        <v>0</v>
      </c>
      <c r="S460" s="16">
        <v>101.000000000008</v>
      </c>
      <c r="T460" s="16" t="s">
        <v>59</v>
      </c>
      <c r="U460" s="18">
        <v>555</v>
      </c>
      <c r="V460" s="16">
        <v>509</v>
      </c>
      <c r="W460" s="22">
        <v>1.07</v>
      </c>
    </row>
    <row r="461" spans="1:23" x14ac:dyDescent="0.3">
      <c r="A461" s="15">
        <v>459</v>
      </c>
      <c r="B461" s="16" t="s">
        <v>56</v>
      </c>
      <c r="C461" s="17" t="s">
        <v>104</v>
      </c>
      <c r="E461" s="16">
        <f t="shared" si="132"/>
        <v>51752717.911285266</v>
      </c>
      <c r="F461" s="16">
        <v>5</v>
      </c>
      <c r="G461" s="18">
        <f t="shared" si="131"/>
        <v>2.351482872473294E+19</v>
      </c>
      <c r="H461" s="16">
        <f t="shared" si="136"/>
        <v>519911.61365228298</v>
      </c>
      <c r="I461" s="16">
        <f t="shared" si="137"/>
        <v>1.0442165872439152E+16</v>
      </c>
      <c r="J461" s="16">
        <v>1</v>
      </c>
      <c r="K461" s="16">
        <v>11</v>
      </c>
      <c r="L461" s="16">
        <v>5</v>
      </c>
      <c r="M461" s="16">
        <v>10000</v>
      </c>
      <c r="N461" s="16">
        <v>10000</v>
      </c>
      <c r="O461" s="16">
        <v>30</v>
      </c>
      <c r="P461" s="16" t="b">
        <v>1</v>
      </c>
      <c r="Q461" s="16">
        <v>0</v>
      </c>
      <c r="R461" s="16" t="b">
        <v>0</v>
      </c>
      <c r="S461" s="16">
        <v>101.000000000008</v>
      </c>
      <c r="T461" s="16" t="s">
        <v>59</v>
      </c>
      <c r="U461" s="18">
        <v>556</v>
      </c>
      <c r="V461" s="16">
        <v>511</v>
      </c>
      <c r="W461" s="22">
        <v>1.07</v>
      </c>
    </row>
    <row r="462" spans="1:23" x14ac:dyDescent="0.3">
      <c r="A462" s="19">
        <v>460</v>
      </c>
      <c r="B462" s="16" t="s">
        <v>56</v>
      </c>
      <c r="C462" s="17" t="s">
        <v>104</v>
      </c>
      <c r="E462" s="16">
        <f t="shared" si="132"/>
        <v>52080146.379251294</v>
      </c>
      <c r="F462" s="16">
        <v>5</v>
      </c>
      <c r="G462" s="18">
        <f t="shared" si="131"/>
        <v>2.3890218447747138E+19</v>
      </c>
      <c r="H462" s="16">
        <f t="shared" si="136"/>
        <v>522281.24663299421</v>
      </c>
      <c r="I462" s="16">
        <f t="shared" si="137"/>
        <v>1.0579824632571318E+16</v>
      </c>
      <c r="J462" s="16">
        <v>1</v>
      </c>
      <c r="K462" s="16">
        <v>11</v>
      </c>
      <c r="L462" s="16">
        <v>5</v>
      </c>
      <c r="M462" s="16">
        <v>10000</v>
      </c>
      <c r="N462" s="16">
        <v>10000</v>
      </c>
      <c r="O462" s="16">
        <v>30</v>
      </c>
      <c r="P462" s="16" t="b">
        <v>1</v>
      </c>
      <c r="Q462" s="16">
        <v>0</v>
      </c>
      <c r="R462" s="16" t="b">
        <v>0</v>
      </c>
      <c r="S462" s="16">
        <v>101.000000000008</v>
      </c>
      <c r="T462" s="16" t="s">
        <v>59</v>
      </c>
      <c r="U462" s="18">
        <v>557</v>
      </c>
      <c r="V462" s="16">
        <v>513</v>
      </c>
      <c r="W462" s="22">
        <v>1.07</v>
      </c>
    </row>
    <row r="463" spans="1:23" x14ac:dyDescent="0.3">
      <c r="A463" s="15">
        <v>461</v>
      </c>
      <c r="B463" s="16" t="s">
        <v>56</v>
      </c>
      <c r="C463" s="17" t="s">
        <v>104</v>
      </c>
      <c r="E463" s="16">
        <f t="shared" si="132"/>
        <v>52408928.636608079</v>
      </c>
      <c r="F463" s="16">
        <v>5</v>
      </c>
      <c r="G463" s="18">
        <f t="shared" si="131"/>
        <v>2.4270766122252784E+19</v>
      </c>
      <c r="H463" s="16">
        <f t="shared" si="136"/>
        <v>524656.63540052809</v>
      </c>
      <c r="I463" s="16">
        <f t="shared" si="137"/>
        <v>1.0718993287235876E+16</v>
      </c>
      <c r="J463" s="16">
        <v>1</v>
      </c>
      <c r="K463" s="16">
        <v>11</v>
      </c>
      <c r="L463" s="16">
        <v>5</v>
      </c>
      <c r="M463" s="16">
        <v>10000</v>
      </c>
      <c r="N463" s="16">
        <v>10000</v>
      </c>
      <c r="O463" s="16">
        <v>30</v>
      </c>
      <c r="P463" s="16" t="b">
        <v>1</v>
      </c>
      <c r="Q463" s="16">
        <v>0</v>
      </c>
      <c r="R463" s="16" t="b">
        <v>0</v>
      </c>
      <c r="S463" s="16">
        <v>101.000000000008</v>
      </c>
      <c r="T463" s="16" t="s">
        <v>59</v>
      </c>
      <c r="U463" s="18">
        <v>558</v>
      </c>
      <c r="V463" s="16">
        <v>515</v>
      </c>
      <c r="W463" s="22">
        <v>1.07</v>
      </c>
    </row>
    <row r="464" spans="1:23" x14ac:dyDescent="0.3">
      <c r="A464" s="19">
        <v>462</v>
      </c>
      <c r="B464" s="16" t="s">
        <v>56</v>
      </c>
      <c r="C464" s="17" t="s">
        <v>104</v>
      </c>
      <c r="E464" s="16">
        <f t="shared" si="132"/>
        <v>52739067.32589554</v>
      </c>
      <c r="F464" s="16">
        <v>5</v>
      </c>
      <c r="G464" s="18">
        <f t="shared" si="131"/>
        <v>2.4656531200121242E+19</v>
      </c>
      <c r="H464" s="16">
        <f t="shared" si="136"/>
        <v>527037.78170501022</v>
      </c>
      <c r="I464" s="16">
        <f t="shared" si="137"/>
        <v>1.085968506831828E+16</v>
      </c>
      <c r="J464" s="16">
        <v>1</v>
      </c>
      <c r="K464" s="16">
        <v>11</v>
      </c>
      <c r="L464" s="16">
        <v>5</v>
      </c>
      <c r="M464" s="16">
        <v>10000</v>
      </c>
      <c r="N464" s="16">
        <v>10000</v>
      </c>
      <c r="O464" s="16">
        <v>30</v>
      </c>
      <c r="P464" s="16" t="b">
        <v>1</v>
      </c>
      <c r="Q464" s="16">
        <v>0</v>
      </c>
      <c r="R464" s="16" t="b">
        <v>0</v>
      </c>
      <c r="S464" s="16">
        <v>101.000000000008</v>
      </c>
      <c r="T464" s="16" t="s">
        <v>59</v>
      </c>
      <c r="U464" s="18">
        <v>559</v>
      </c>
      <c r="V464" s="16">
        <v>517</v>
      </c>
      <c r="W464" s="22">
        <v>1.07</v>
      </c>
    </row>
    <row r="465" spans="1:23" x14ac:dyDescent="0.3">
      <c r="A465" s="15">
        <v>463</v>
      </c>
      <c r="B465" s="16" t="s">
        <v>56</v>
      </c>
      <c r="C465" s="17" t="s">
        <v>104</v>
      </c>
      <c r="E465" s="16">
        <f t="shared" si="132"/>
        <v>53070565.089069113</v>
      </c>
      <c r="F465" s="16">
        <v>5</v>
      </c>
      <c r="G465" s="18">
        <f t="shared" si="131"/>
        <v>2.5047573687427174E+19</v>
      </c>
      <c r="H465" s="16">
        <f t="shared" si="136"/>
        <v>529424.68729330762</v>
      </c>
      <c r="I465" s="16">
        <f t="shared" si="137"/>
        <v>1.1001913294612328E+16</v>
      </c>
      <c r="J465" s="16">
        <v>1</v>
      </c>
      <c r="K465" s="16">
        <v>11</v>
      </c>
      <c r="L465" s="16">
        <v>5</v>
      </c>
      <c r="M465" s="16">
        <v>10000</v>
      </c>
      <c r="N465" s="16">
        <v>10000</v>
      </c>
      <c r="O465" s="16">
        <v>30</v>
      </c>
      <c r="P465" s="16" t="b">
        <v>1</v>
      </c>
      <c r="Q465" s="16">
        <v>0</v>
      </c>
      <c r="R465" s="16" t="b">
        <v>0</v>
      </c>
      <c r="S465" s="16">
        <v>101.000000000008</v>
      </c>
      <c r="T465" s="16" t="s">
        <v>59</v>
      </c>
      <c r="U465" s="18">
        <v>560</v>
      </c>
      <c r="V465" s="16">
        <v>519</v>
      </c>
      <c r="W465" s="22">
        <v>1.07</v>
      </c>
    </row>
    <row r="466" spans="1:23" x14ac:dyDescent="0.3">
      <c r="A466" s="19">
        <v>464</v>
      </c>
      <c r="B466" s="16" t="s">
        <v>56</v>
      </c>
      <c r="C466" s="17" t="s">
        <v>104</v>
      </c>
      <c r="E466" s="16">
        <f t="shared" si="132"/>
        <v>53403424.567500398</v>
      </c>
      <c r="F466" s="16">
        <v>5</v>
      </c>
      <c r="G466" s="18">
        <f t="shared" si="131"/>
        <v>2.5443954148399596E+19</v>
      </c>
      <c r="H466" s="16">
        <f t="shared" si="136"/>
        <v>531817.35390903498</v>
      </c>
      <c r="I466" s="16">
        <f t="shared" si="137"/>
        <v>1.1145691372200868E+16</v>
      </c>
      <c r="J466" s="16">
        <v>1</v>
      </c>
      <c r="K466" s="16">
        <v>11</v>
      </c>
      <c r="L466" s="16">
        <v>5</v>
      </c>
      <c r="M466" s="16">
        <v>10000</v>
      </c>
      <c r="N466" s="16">
        <v>10000</v>
      </c>
      <c r="O466" s="16">
        <v>30</v>
      </c>
      <c r="P466" s="16" t="b">
        <v>1</v>
      </c>
      <c r="Q466" s="16">
        <v>0</v>
      </c>
      <c r="R466" s="16" t="b">
        <v>0</v>
      </c>
      <c r="S466" s="16">
        <v>101.000000000008</v>
      </c>
      <c r="T466" s="16" t="s">
        <v>59</v>
      </c>
      <c r="U466" s="18">
        <v>561</v>
      </c>
      <c r="V466" s="16">
        <v>521</v>
      </c>
      <c r="W466" s="22">
        <v>1.07</v>
      </c>
    </row>
    <row r="467" spans="1:23" x14ac:dyDescent="0.3">
      <c r="A467" s="15">
        <v>465</v>
      </c>
      <c r="B467" s="16" t="s">
        <v>56</v>
      </c>
      <c r="C467" s="17" t="s">
        <v>104</v>
      </c>
      <c r="E467" s="16">
        <f t="shared" si="132"/>
        <v>53737648.401979625</v>
      </c>
      <c r="F467" s="16">
        <v>5</v>
      </c>
      <c r="G467" s="18">
        <f t="shared" si="131"/>
        <v>2.5845733709390082E+19</v>
      </c>
      <c r="H467" s="16">
        <f t="shared" si="136"/>
        <v>534215.78329257423</v>
      </c>
      <c r="I467" s="16">
        <f t="shared" si="137"/>
        <v>1.1291032794837608E+16</v>
      </c>
      <c r="J467" s="16">
        <v>1</v>
      </c>
      <c r="K467" s="16">
        <v>11</v>
      </c>
      <c r="L467" s="16">
        <v>5</v>
      </c>
      <c r="M467" s="16">
        <v>10000</v>
      </c>
      <c r="N467" s="16">
        <v>10000</v>
      </c>
      <c r="O467" s="16">
        <v>30</v>
      </c>
      <c r="P467" s="16" t="b">
        <v>1</v>
      </c>
      <c r="Q467" s="16">
        <v>0</v>
      </c>
      <c r="R467" s="16" t="b">
        <v>0</v>
      </c>
      <c r="S467" s="16">
        <v>101.000000000008</v>
      </c>
      <c r="T467" s="16" t="s">
        <v>59</v>
      </c>
      <c r="U467" s="18">
        <v>562</v>
      </c>
      <c r="V467" s="16">
        <v>523</v>
      </c>
      <c r="W467" s="22">
        <v>1.07</v>
      </c>
    </row>
    <row r="468" spans="1:23" x14ac:dyDescent="0.3">
      <c r="A468" s="19">
        <v>466</v>
      </c>
      <c r="B468" s="16" t="s">
        <v>56</v>
      </c>
      <c r="C468" s="17" t="s">
        <v>104</v>
      </c>
      <c r="E468" s="16">
        <f t="shared" si="132"/>
        <v>54073239.232716464</v>
      </c>
      <c r="F468" s="16">
        <v>5</v>
      </c>
      <c r="G468" s="18">
        <f t="shared" si="131"/>
        <v>2.6252974062862791E+19</v>
      </c>
      <c r="H468" s="16">
        <f t="shared" si="136"/>
        <v>536619.97718108294</v>
      </c>
      <c r="I468" s="16">
        <f t="shared" si="137"/>
        <v>1.1437951144329772E+16</v>
      </c>
      <c r="J468" s="16">
        <v>1</v>
      </c>
      <c r="K468" s="16">
        <v>11</v>
      </c>
      <c r="L468" s="16">
        <v>5</v>
      </c>
      <c r="M468" s="16">
        <v>10000</v>
      </c>
      <c r="N468" s="16">
        <v>10000</v>
      </c>
      <c r="O468" s="16">
        <v>30</v>
      </c>
      <c r="P468" s="16" t="b">
        <v>1</v>
      </c>
      <c r="Q468" s="16">
        <v>0</v>
      </c>
      <c r="R468" s="16" t="b">
        <v>0</v>
      </c>
      <c r="S468" s="16">
        <v>101.000000000008</v>
      </c>
      <c r="T468" s="16" t="s">
        <v>59</v>
      </c>
      <c r="U468" s="18">
        <v>563</v>
      </c>
      <c r="V468" s="16">
        <v>525</v>
      </c>
      <c r="W468" s="22">
        <v>1.07</v>
      </c>
    </row>
    <row r="469" spans="1:23" x14ac:dyDescent="0.3">
      <c r="A469" s="15">
        <v>467</v>
      </c>
      <c r="B469" s="16" t="s">
        <v>56</v>
      </c>
      <c r="C469" s="17" t="s">
        <v>104</v>
      </c>
      <c r="E469" s="16">
        <f t="shared" si="132"/>
        <v>54410199.69934129</v>
      </c>
      <c r="F469" s="16">
        <v>5</v>
      </c>
      <c r="G469" s="18">
        <f t="shared" si="131"/>
        <v>2.6665737471401812E+19</v>
      </c>
      <c r="H469" s="16">
        <f t="shared" si="136"/>
        <v>539029.93730851088</v>
      </c>
      <c r="I469" s="16">
        <f t="shared" si="137"/>
        <v>1.158646009092126E+16</v>
      </c>
      <c r="J469" s="16">
        <v>1</v>
      </c>
      <c r="K469" s="16">
        <v>11</v>
      </c>
      <c r="L469" s="16">
        <v>5</v>
      </c>
      <c r="M469" s="16">
        <v>10000</v>
      </c>
      <c r="N469" s="16">
        <v>10000</v>
      </c>
      <c r="O469" s="16">
        <v>30</v>
      </c>
      <c r="P469" s="16" t="b">
        <v>1</v>
      </c>
      <c r="Q469" s="16">
        <v>0</v>
      </c>
      <c r="R469" s="16" t="b">
        <v>0</v>
      </c>
      <c r="S469" s="16">
        <v>101.000000000008</v>
      </c>
      <c r="T469" s="16" t="s">
        <v>59</v>
      </c>
      <c r="U469" s="18">
        <v>564</v>
      </c>
      <c r="V469" s="16">
        <v>527</v>
      </c>
      <c r="W469" s="22">
        <v>1.07</v>
      </c>
    </row>
    <row r="470" spans="1:23" x14ac:dyDescent="0.3">
      <c r="A470" s="19">
        <v>468</v>
      </c>
      <c r="B470" s="16" t="s">
        <v>56</v>
      </c>
      <c r="C470" s="17" t="s">
        <v>104</v>
      </c>
      <c r="E470" s="16">
        <f t="shared" si="132"/>
        <v>54748532.440907218</v>
      </c>
      <c r="F470" s="16">
        <v>5</v>
      </c>
      <c r="G470" s="18">
        <f t="shared" si="131"/>
        <v>2.708408677174077E+19</v>
      </c>
      <c r="H470" s="16">
        <f t="shared" si="136"/>
        <v>541445.66540560732</v>
      </c>
      <c r="I470" s="16">
        <f t="shared" si="137"/>
        <v>1.173657339367692E+16</v>
      </c>
      <c r="J470" s="16">
        <v>1</v>
      </c>
      <c r="K470" s="16">
        <v>11</v>
      </c>
      <c r="L470" s="16">
        <v>5</v>
      </c>
      <c r="M470" s="16">
        <v>10000</v>
      </c>
      <c r="N470" s="16">
        <v>10000</v>
      </c>
      <c r="O470" s="16">
        <v>30</v>
      </c>
      <c r="P470" s="16" t="b">
        <v>1</v>
      </c>
      <c r="Q470" s="16">
        <v>0</v>
      </c>
      <c r="R470" s="16" t="b">
        <v>0</v>
      </c>
      <c r="S470" s="16">
        <v>101.000000000008</v>
      </c>
      <c r="T470" s="16" t="s">
        <v>59</v>
      </c>
      <c r="U470" s="18">
        <v>565</v>
      </c>
      <c r="V470" s="16">
        <v>529</v>
      </c>
      <c r="W470" s="22">
        <v>1.07</v>
      </c>
    </row>
    <row r="471" spans="1:23" x14ac:dyDescent="0.3">
      <c r="A471" s="15">
        <v>469</v>
      </c>
      <c r="B471" s="16" t="s">
        <v>56</v>
      </c>
      <c r="C471" s="17" t="s">
        <v>104</v>
      </c>
      <c r="E471" s="16">
        <f t="shared" si="132"/>
        <v>55088240.095890239</v>
      </c>
      <c r="F471" s="16">
        <v>5</v>
      </c>
      <c r="G471" s="18">
        <f t="shared" si="131"/>
        <v>2.7508085378809401E+19</v>
      </c>
      <c r="H471" s="16">
        <f t="shared" si="136"/>
        <v>543867.16319993907</v>
      </c>
      <c r="I471" s="16">
        <f t="shared" si="137"/>
        <v>1.188830490086768E+16</v>
      </c>
      <c r="J471" s="16">
        <v>1</v>
      </c>
      <c r="K471" s="16">
        <v>11</v>
      </c>
      <c r="L471" s="16">
        <v>5</v>
      </c>
      <c r="M471" s="16">
        <v>10000</v>
      </c>
      <c r="N471" s="16">
        <v>10000</v>
      </c>
      <c r="O471" s="16">
        <v>30</v>
      </c>
      <c r="P471" s="16" t="b">
        <v>1</v>
      </c>
      <c r="Q471" s="16">
        <v>0</v>
      </c>
      <c r="R471" s="16" t="b">
        <v>0</v>
      </c>
      <c r="S471" s="16">
        <v>101.000000000008</v>
      </c>
      <c r="T471" s="16" t="s">
        <v>59</v>
      </c>
      <c r="U471" s="18">
        <v>566</v>
      </c>
      <c r="V471" s="16">
        <v>531</v>
      </c>
      <c r="W471" s="22">
        <v>1.07</v>
      </c>
    </row>
    <row r="472" spans="1:23" x14ac:dyDescent="0.3">
      <c r="A472" s="19">
        <v>470</v>
      </c>
      <c r="B472" s="16" t="s">
        <v>56</v>
      </c>
      <c r="C472" s="17" t="s">
        <v>104</v>
      </c>
      <c r="E472" s="16">
        <f t="shared" si="132"/>
        <v>55429325.302192427</v>
      </c>
      <c r="F472" s="16">
        <v>5</v>
      </c>
      <c r="G472" s="18">
        <f t="shared" si="131"/>
        <v>2.7937797289803104E+19</v>
      </c>
      <c r="H472" s="16">
        <f t="shared" si="136"/>
        <v>546294.43241590331</v>
      </c>
      <c r="I472" s="16">
        <f t="shared" si="137"/>
        <v>1.2041668550356606E+16</v>
      </c>
      <c r="J472" s="16">
        <v>1</v>
      </c>
      <c r="K472" s="16">
        <v>11</v>
      </c>
      <c r="L472" s="16">
        <v>5</v>
      </c>
      <c r="M472" s="16">
        <v>10000</v>
      </c>
      <c r="N472" s="16">
        <v>10000</v>
      </c>
      <c r="O472" s="16">
        <v>30</v>
      </c>
      <c r="P472" s="16" t="b">
        <v>1</v>
      </c>
      <c r="Q472" s="16">
        <v>0</v>
      </c>
      <c r="R472" s="16" t="b">
        <v>0</v>
      </c>
      <c r="S472" s="16">
        <v>101.000000000008</v>
      </c>
      <c r="T472" s="16" t="s">
        <v>59</v>
      </c>
      <c r="U472" s="18">
        <v>567</v>
      </c>
      <c r="V472" s="16">
        <v>533</v>
      </c>
      <c r="W472" s="22">
        <v>1.07</v>
      </c>
    </row>
    <row r="473" spans="1:23" x14ac:dyDescent="0.3">
      <c r="A473" s="15">
        <v>471</v>
      </c>
      <c r="B473" s="16" t="s">
        <v>56</v>
      </c>
      <c r="C473" s="17" t="s">
        <v>104</v>
      </c>
      <c r="E473" s="16">
        <f t="shared" si="132"/>
        <v>55771790.697141446</v>
      </c>
      <c r="F473" s="16">
        <v>5</v>
      </c>
      <c r="G473" s="18">
        <f t="shared" si="131"/>
        <v>2.8373287088269021E+19</v>
      </c>
      <c r="H473" s="16">
        <f t="shared" si="136"/>
        <v>548727.47477473365</v>
      </c>
      <c r="I473" s="16">
        <f t="shared" si="137"/>
        <v>1.2196678369985072E+16</v>
      </c>
      <c r="J473" s="16">
        <v>1</v>
      </c>
      <c r="K473" s="16">
        <v>11</v>
      </c>
      <c r="L473" s="16">
        <v>5</v>
      </c>
      <c r="M473" s="16">
        <v>10000</v>
      </c>
      <c r="N473" s="16">
        <v>10000</v>
      </c>
      <c r="O473" s="16">
        <v>30</v>
      </c>
      <c r="P473" s="16" t="b">
        <v>1</v>
      </c>
      <c r="Q473" s="16">
        <v>0</v>
      </c>
      <c r="R473" s="16" t="b">
        <v>0</v>
      </c>
      <c r="S473" s="16">
        <v>101.000000000008</v>
      </c>
      <c r="T473" s="16" t="s">
        <v>59</v>
      </c>
      <c r="U473" s="18">
        <v>568</v>
      </c>
      <c r="V473" s="16">
        <v>535</v>
      </c>
      <c r="W473" s="22">
        <v>1.07</v>
      </c>
    </row>
    <row r="474" spans="1:23" x14ac:dyDescent="0.3">
      <c r="A474" s="19">
        <v>472</v>
      </c>
      <c r="B474" s="16" t="s">
        <v>56</v>
      </c>
      <c r="C474" s="17" t="s">
        <v>104</v>
      </c>
      <c r="E474" s="16">
        <f t="shared" si="132"/>
        <v>56115638.917492598</v>
      </c>
      <c r="F474" s="16">
        <v>5</v>
      </c>
      <c r="G474" s="18">
        <f t="shared" si="131"/>
        <v>2.881461994821383E+19</v>
      </c>
      <c r="H474" s="16">
        <f t="shared" si="136"/>
        <v>551166.29199452105</v>
      </c>
      <c r="I474" s="16">
        <f t="shared" si="137"/>
        <v>1.2353348477961E+16</v>
      </c>
      <c r="J474" s="16">
        <v>1</v>
      </c>
      <c r="K474" s="16">
        <v>11</v>
      </c>
      <c r="L474" s="16">
        <v>5</v>
      </c>
      <c r="M474" s="16">
        <v>10000</v>
      </c>
      <c r="N474" s="16">
        <v>10000</v>
      </c>
      <c r="O474" s="16">
        <v>30</v>
      </c>
      <c r="P474" s="16" t="b">
        <v>1</v>
      </c>
      <c r="Q474" s="16">
        <v>0</v>
      </c>
      <c r="R474" s="16" t="b">
        <v>0</v>
      </c>
      <c r="S474" s="16">
        <v>101.000000000008</v>
      </c>
      <c r="T474" s="16" t="s">
        <v>59</v>
      </c>
      <c r="U474" s="18">
        <v>569</v>
      </c>
      <c r="V474" s="16">
        <v>537</v>
      </c>
      <c r="W474" s="22">
        <v>1.07</v>
      </c>
    </row>
    <row r="475" spans="1:23" x14ac:dyDescent="0.3">
      <c r="A475" s="15">
        <v>473</v>
      </c>
      <c r="B475" s="16" t="s">
        <v>56</v>
      </c>
      <c r="C475" s="17" t="s">
        <v>104</v>
      </c>
      <c r="E475" s="16">
        <f t="shared" si="132"/>
        <v>56460872.599430807</v>
      </c>
      <c r="F475" s="16">
        <v>5</v>
      </c>
      <c r="G475" s="18">
        <f t="shared" si="131"/>
        <v>2.9261861638232404E+19</v>
      </c>
      <c r="H475" s="16">
        <f t="shared" si="136"/>
        <v>553610.88579022163</v>
      </c>
      <c r="I475" s="16">
        <f t="shared" si="137"/>
        <v>1.251169308324682E+16</v>
      </c>
      <c r="J475" s="16">
        <v>1</v>
      </c>
      <c r="K475" s="16">
        <v>11</v>
      </c>
      <c r="L475" s="16">
        <v>5</v>
      </c>
      <c r="M475" s="16">
        <v>10000</v>
      </c>
      <c r="N475" s="16">
        <v>10000</v>
      </c>
      <c r="O475" s="16">
        <v>30</v>
      </c>
      <c r="P475" s="16" t="b">
        <v>1</v>
      </c>
      <c r="Q475" s="16">
        <v>0</v>
      </c>
      <c r="R475" s="16" t="b">
        <v>0</v>
      </c>
      <c r="S475" s="16">
        <v>101.000000000008</v>
      </c>
      <c r="T475" s="16" t="s">
        <v>59</v>
      </c>
      <c r="U475" s="18">
        <v>570</v>
      </c>
      <c r="V475" s="16">
        <v>539</v>
      </c>
      <c r="W475" s="22">
        <v>1.07</v>
      </c>
    </row>
    <row r="476" spans="1:23" x14ac:dyDescent="0.3">
      <c r="A476" s="19">
        <v>474</v>
      </c>
      <c r="B476" s="16" t="s">
        <v>56</v>
      </c>
      <c r="C476" s="17" t="s">
        <v>104</v>
      </c>
      <c r="E476" s="16">
        <f t="shared" si="132"/>
        <v>56807494.378571071</v>
      </c>
      <c r="F476" s="16">
        <v>5</v>
      </c>
      <c r="G476" s="18">
        <f t="shared" si="131"/>
        <v>2.9715078525653725E+19</v>
      </c>
      <c r="H476" s="16">
        <f t="shared" si="136"/>
        <v>556061.2578736674</v>
      </c>
      <c r="I476" s="16">
        <f t="shared" si="137"/>
        <v>1.2671726485949024E+16</v>
      </c>
      <c r="J476" s="16">
        <v>1</v>
      </c>
      <c r="K476" s="16">
        <v>11</v>
      </c>
      <c r="L476" s="16">
        <v>5</v>
      </c>
      <c r="M476" s="16">
        <v>10000</v>
      </c>
      <c r="N476" s="16">
        <v>10000</v>
      </c>
      <c r="O476" s="16">
        <v>30</v>
      </c>
      <c r="P476" s="16" t="b">
        <v>1</v>
      </c>
      <c r="Q476" s="16">
        <v>0</v>
      </c>
      <c r="R476" s="16" t="b">
        <v>0</v>
      </c>
      <c r="S476" s="16">
        <v>101.000000000008</v>
      </c>
      <c r="T476" s="16" t="s">
        <v>59</v>
      </c>
      <c r="U476" s="18">
        <v>571</v>
      </c>
      <c r="V476" s="16">
        <v>541</v>
      </c>
      <c r="W476" s="22">
        <v>1.07</v>
      </c>
    </row>
    <row r="477" spans="1:23" x14ac:dyDescent="0.3">
      <c r="A477" s="15">
        <v>475</v>
      </c>
      <c r="B477" s="16" t="s">
        <v>56</v>
      </c>
      <c r="C477" s="17" t="s">
        <v>104</v>
      </c>
      <c r="E477" s="16">
        <f t="shared" si="132"/>
        <v>57155506.889959946</v>
      </c>
      <c r="F477" s="16">
        <v>5</v>
      </c>
      <c r="G477" s="18">
        <f t="shared" si="131"/>
        <v>3.017433758070929E+19</v>
      </c>
      <c r="H477" s="16">
        <f t="shared" si="136"/>
        <v>558517.4099535814</v>
      </c>
      <c r="I477" s="16">
        <f t="shared" si="137"/>
        <v>1.2833463077707912E+16</v>
      </c>
      <c r="J477" s="16">
        <v>1</v>
      </c>
      <c r="K477" s="16">
        <v>11</v>
      </c>
      <c r="L477" s="16">
        <v>5</v>
      </c>
      <c r="M477" s="16">
        <v>10000</v>
      </c>
      <c r="N477" s="16">
        <v>10000</v>
      </c>
      <c r="O477" s="16">
        <v>30</v>
      </c>
      <c r="P477" s="16" t="b">
        <v>1</v>
      </c>
      <c r="Q477" s="16">
        <v>0</v>
      </c>
      <c r="R477" s="16" t="b">
        <v>0</v>
      </c>
      <c r="S477" s="16">
        <v>101.000000000008</v>
      </c>
      <c r="T477" s="16" t="s">
        <v>59</v>
      </c>
      <c r="U477" s="18">
        <v>572</v>
      </c>
      <c r="V477" s="16">
        <v>543</v>
      </c>
      <c r="W477" s="22">
        <v>1.07</v>
      </c>
    </row>
    <row r="478" spans="1:23" x14ac:dyDescent="0.3">
      <c r="A478" s="19">
        <v>476</v>
      </c>
      <c r="B478" s="16" t="s">
        <v>56</v>
      </c>
      <c r="C478" s="17" t="s">
        <v>104</v>
      </c>
      <c r="E478" s="16">
        <f t="shared" si="132"/>
        <v>57504912.76807718</v>
      </c>
      <c r="F478" s="16">
        <v>5</v>
      </c>
      <c r="G478" s="18">
        <f t="shared" si="131"/>
        <v>3.0639706380721029E+19</v>
      </c>
      <c r="H478" s="16">
        <f t="shared" si="136"/>
        <v>560979.34373559221</v>
      </c>
      <c r="I478" s="16">
        <f t="shared" si="137"/>
        <v>1.2996917342088962E+16</v>
      </c>
      <c r="J478" s="16">
        <v>1</v>
      </c>
      <c r="K478" s="16">
        <v>11</v>
      </c>
      <c r="L478" s="16">
        <v>5</v>
      </c>
      <c r="M478" s="16">
        <v>10000</v>
      </c>
      <c r="N478" s="16">
        <v>10000</v>
      </c>
      <c r="O478" s="16">
        <v>30</v>
      </c>
      <c r="P478" s="16" t="b">
        <v>1</v>
      </c>
      <c r="Q478" s="16">
        <v>0</v>
      </c>
      <c r="R478" s="16" t="b">
        <v>0</v>
      </c>
      <c r="S478" s="16">
        <v>101.000000000008</v>
      </c>
      <c r="T478" s="16" t="s">
        <v>59</v>
      </c>
      <c r="U478" s="18">
        <v>573</v>
      </c>
      <c r="V478" s="16">
        <v>545</v>
      </c>
      <c r="W478" s="22">
        <v>1.07</v>
      </c>
    </row>
    <row r="479" spans="1:23" x14ac:dyDescent="0.3">
      <c r="A479" s="15">
        <v>477</v>
      </c>
      <c r="B479" s="16" t="s">
        <v>56</v>
      </c>
      <c r="C479" s="17" t="s">
        <v>104</v>
      </c>
      <c r="E479" s="16">
        <f t="shared" si="132"/>
        <v>57855714.646836601</v>
      </c>
      <c r="F479" s="16">
        <v>5</v>
      </c>
      <c r="G479" s="18">
        <f t="shared" si="131"/>
        <v>3.1111253114308321E+19</v>
      </c>
      <c r="H479" s="16">
        <f t="shared" si="136"/>
        <v>563447.06092223909</v>
      </c>
      <c r="I479" s="16">
        <f t="shared" si="137"/>
        <v>1.3162103854974444E+16</v>
      </c>
      <c r="J479" s="16">
        <v>1</v>
      </c>
      <c r="K479" s="16">
        <v>11</v>
      </c>
      <c r="L479" s="16">
        <v>5</v>
      </c>
      <c r="M479" s="16">
        <v>10000</v>
      </c>
      <c r="N479" s="16">
        <v>10000</v>
      </c>
      <c r="O479" s="16">
        <v>30</v>
      </c>
      <c r="P479" s="16" t="b">
        <v>1</v>
      </c>
      <c r="Q479" s="16">
        <v>0</v>
      </c>
      <c r="R479" s="16" t="b">
        <v>0</v>
      </c>
      <c r="S479" s="16">
        <v>101.000000000008</v>
      </c>
      <c r="T479" s="16" t="s">
        <v>59</v>
      </c>
      <c r="U479" s="18">
        <v>574</v>
      </c>
      <c r="V479" s="16">
        <v>547</v>
      </c>
      <c r="W479" s="22">
        <v>1.07</v>
      </c>
    </row>
    <row r="480" spans="1:23" x14ac:dyDescent="0.3">
      <c r="A480" s="19">
        <v>478</v>
      </c>
      <c r="B480" s="16" t="s">
        <v>56</v>
      </c>
      <c r="C480" s="17" t="s">
        <v>104</v>
      </c>
      <c r="E480" s="16">
        <f t="shared" si="132"/>
        <v>58207915.159588404</v>
      </c>
      <c r="F480" s="16">
        <v>5</v>
      </c>
      <c r="G480" s="18">
        <f t="shared" si="131"/>
        <v>3.1589046585616622E+19</v>
      </c>
      <c r="H480" s="16">
        <f t="shared" si="136"/>
        <v>565920.56321298983</v>
      </c>
      <c r="I480" s="16">
        <f t="shared" si="137"/>
        <v>1.3329037284955622E+16</v>
      </c>
      <c r="J480" s="16">
        <v>1</v>
      </c>
      <c r="K480" s="16">
        <v>11</v>
      </c>
      <c r="L480" s="16">
        <v>5</v>
      </c>
      <c r="M480" s="16">
        <v>10000</v>
      </c>
      <c r="N480" s="16">
        <v>10000</v>
      </c>
      <c r="O480" s="16">
        <v>30</v>
      </c>
      <c r="P480" s="16" t="b">
        <v>1</v>
      </c>
      <c r="Q480" s="16">
        <v>0</v>
      </c>
      <c r="R480" s="16" t="b">
        <v>0</v>
      </c>
      <c r="S480" s="16">
        <v>101.000000000008</v>
      </c>
      <c r="T480" s="16" t="s">
        <v>59</v>
      </c>
      <c r="U480" s="18">
        <v>575</v>
      </c>
      <c r="V480" s="16">
        <v>549</v>
      </c>
      <c r="W480" s="22">
        <v>1.07</v>
      </c>
    </row>
    <row r="481" spans="1:23" x14ac:dyDescent="0.3">
      <c r="A481" s="15">
        <v>479</v>
      </c>
      <c r="B481" s="16" t="s">
        <v>56</v>
      </c>
      <c r="C481" s="17" t="s">
        <v>104</v>
      </c>
      <c r="E481" s="16">
        <f t="shared" si="132"/>
        <v>58561516.939118795</v>
      </c>
      <c r="F481" s="16">
        <v>5</v>
      </c>
      <c r="G481" s="18">
        <f t="shared" si="131"/>
        <v>3.2073156218565673E+19</v>
      </c>
      <c r="H481" s="16">
        <f t="shared" si="136"/>
        <v>568399.85230425186</v>
      </c>
      <c r="I481" s="16">
        <f t="shared" si="137"/>
        <v>1.349773239372702E+16</v>
      </c>
      <c r="J481" s="16">
        <v>1</v>
      </c>
      <c r="K481" s="16">
        <v>11</v>
      </c>
      <c r="L481" s="16">
        <v>5</v>
      </c>
      <c r="M481" s="16">
        <v>10000</v>
      </c>
      <c r="N481" s="16">
        <v>10000</v>
      </c>
      <c r="O481" s="16">
        <v>30</v>
      </c>
      <c r="P481" s="16" t="b">
        <v>1</v>
      </c>
      <c r="Q481" s="16">
        <v>0</v>
      </c>
      <c r="R481" s="16" t="b">
        <v>0</v>
      </c>
      <c r="S481" s="16">
        <v>101.000000000008</v>
      </c>
      <c r="T481" s="16" t="s">
        <v>59</v>
      </c>
      <c r="U481" s="18">
        <v>576</v>
      </c>
      <c r="V481" s="16">
        <v>551</v>
      </c>
      <c r="W481" s="22">
        <v>1.07</v>
      </c>
    </row>
    <row r="482" spans="1:23" x14ac:dyDescent="0.3">
      <c r="A482" s="19">
        <v>480</v>
      </c>
      <c r="B482" s="16" t="s">
        <v>56</v>
      </c>
      <c r="C482" s="17" t="s">
        <v>104</v>
      </c>
      <c r="E482" s="16">
        <f t="shared" si="132"/>
        <v>58916522.617652811</v>
      </c>
      <c r="F482" s="16">
        <v>5</v>
      </c>
      <c r="G482" s="18">
        <f t="shared" si="131"/>
        <v>3.2563652061118325E+19</v>
      </c>
      <c r="H482" s="16">
        <f t="shared" si="136"/>
        <v>570884.92988938221</v>
      </c>
      <c r="I482" s="16">
        <f t="shared" si="137"/>
        <v>1.3668204036480172E+16</v>
      </c>
      <c r="J482" s="16">
        <v>1</v>
      </c>
      <c r="K482" s="16">
        <v>11</v>
      </c>
      <c r="L482" s="16">
        <v>5</v>
      </c>
      <c r="M482" s="16">
        <v>10000</v>
      </c>
      <c r="N482" s="16">
        <v>10000</v>
      </c>
      <c r="O482" s="16">
        <v>30</v>
      </c>
      <c r="P482" s="16" t="b">
        <v>1</v>
      </c>
      <c r="Q482" s="16">
        <v>0</v>
      </c>
      <c r="R482" s="16" t="b">
        <v>0</v>
      </c>
      <c r="S482" s="16">
        <v>101.000000000008</v>
      </c>
      <c r="T482" s="16" t="s">
        <v>59</v>
      </c>
      <c r="U482" s="18">
        <v>577</v>
      </c>
      <c r="V482" s="16">
        <v>553</v>
      </c>
      <c r="W482" s="22">
        <v>1.07</v>
      </c>
    </row>
    <row r="483" spans="1:23" x14ac:dyDescent="0.3">
      <c r="A483" s="15">
        <v>481</v>
      </c>
      <c r="B483" s="16" t="s">
        <v>56</v>
      </c>
      <c r="C483" s="17" t="s">
        <v>104</v>
      </c>
      <c r="E483" s="16">
        <f t="shared" si="132"/>
        <v>59272934.826855093</v>
      </c>
      <c r="F483" s="16">
        <v>5</v>
      </c>
      <c r="G483" s="18">
        <f t="shared" si="131"/>
        <v>3.306060478956963E+19</v>
      </c>
      <c r="H483" s="16">
        <f t="shared" si="136"/>
        <v>573375.79765870061</v>
      </c>
      <c r="I483" s="16">
        <f t="shared" si="137"/>
        <v>1.3840467162298628E+16</v>
      </c>
      <c r="J483" s="16">
        <v>1</v>
      </c>
      <c r="K483" s="16">
        <v>11</v>
      </c>
      <c r="L483" s="16">
        <v>5</v>
      </c>
      <c r="M483" s="16">
        <v>10000</v>
      </c>
      <c r="N483" s="16">
        <v>10000</v>
      </c>
      <c r="O483" s="16">
        <v>30</v>
      </c>
      <c r="P483" s="16" t="b">
        <v>1</v>
      </c>
      <c r="Q483" s="16">
        <v>0</v>
      </c>
      <c r="R483" s="16" t="b">
        <v>0</v>
      </c>
      <c r="S483" s="16">
        <v>101.000000000008</v>
      </c>
      <c r="T483" s="16" t="s">
        <v>59</v>
      </c>
      <c r="U483" s="18">
        <v>578</v>
      </c>
      <c r="V483" s="16">
        <v>555</v>
      </c>
      <c r="W483" s="22">
        <v>1.07</v>
      </c>
    </row>
    <row r="484" spans="1:23" x14ac:dyDescent="0.3">
      <c r="A484" s="19">
        <v>482</v>
      </c>
      <c r="B484" s="16" t="s">
        <v>56</v>
      </c>
      <c r="C484" s="17" t="s">
        <v>104</v>
      </c>
      <c r="E484" s="16">
        <f t="shared" si="132"/>
        <v>59630756.197830692</v>
      </c>
      <c r="F484" s="16">
        <v>5</v>
      </c>
      <c r="G484" s="18">
        <f t="shared" si="131"/>
        <v>3.3564085712855228E+19</v>
      </c>
      <c r="H484" s="16">
        <f t="shared" si="136"/>
        <v>575872.45729949977</v>
      </c>
      <c r="I484" s="16">
        <f t="shared" si="137"/>
        <v>1.4014536814554518E+16</v>
      </c>
      <c r="J484" s="16">
        <v>1</v>
      </c>
      <c r="K484" s="16">
        <v>11</v>
      </c>
      <c r="L484" s="16">
        <v>5</v>
      </c>
      <c r="M484" s="16">
        <v>10000</v>
      </c>
      <c r="N484" s="16">
        <v>10000</v>
      </c>
      <c r="O484" s="16">
        <v>30</v>
      </c>
      <c r="P484" s="16" t="b">
        <v>1</v>
      </c>
      <c r="Q484" s="16">
        <v>0</v>
      </c>
      <c r="R484" s="16" t="b">
        <v>0</v>
      </c>
      <c r="S484" s="16">
        <v>101.000000000008</v>
      </c>
      <c r="T484" s="16" t="s">
        <v>59</v>
      </c>
      <c r="U484" s="18">
        <v>579</v>
      </c>
      <c r="V484" s="16">
        <v>557</v>
      </c>
      <c r="W484" s="22">
        <v>1.07</v>
      </c>
    </row>
    <row r="485" spans="1:23" x14ac:dyDescent="0.3">
      <c r="A485" s="15">
        <v>483</v>
      </c>
      <c r="B485" s="16" t="s">
        <v>56</v>
      </c>
      <c r="C485" s="17" t="s">
        <v>104</v>
      </c>
      <c r="E485" s="16">
        <f t="shared" si="132"/>
        <v>59989989.361127108</v>
      </c>
      <c r="F485" s="16">
        <v>5</v>
      </c>
      <c r="G485" s="18">
        <f t="shared" si="131"/>
        <v>3.4074166776883507E+19</v>
      </c>
      <c r="H485" s="16">
        <f t="shared" si="136"/>
        <v>578374.91049606027</v>
      </c>
      <c r="I485" s="16">
        <f t="shared" si="137"/>
        <v>1.4190428131304836E+16</v>
      </c>
      <c r="J485" s="16">
        <v>1</v>
      </c>
      <c r="K485" s="16">
        <v>11</v>
      </c>
      <c r="L485" s="16">
        <v>5</v>
      </c>
      <c r="M485" s="16">
        <v>10000</v>
      </c>
      <c r="N485" s="16">
        <v>10000</v>
      </c>
      <c r="O485" s="16">
        <v>30</v>
      </c>
      <c r="P485" s="16" t="b">
        <v>1</v>
      </c>
      <c r="Q485" s="16">
        <v>0</v>
      </c>
      <c r="R485" s="16" t="b">
        <v>0</v>
      </c>
      <c r="S485" s="16">
        <v>101.000000000008</v>
      </c>
      <c r="T485" s="16" t="s">
        <v>59</v>
      </c>
      <c r="U485" s="18">
        <v>580</v>
      </c>
      <c r="V485" s="16">
        <v>559</v>
      </c>
      <c r="W485" s="22">
        <v>1.07</v>
      </c>
    </row>
    <row r="486" spans="1:23" x14ac:dyDescent="0.3">
      <c r="A486" s="19">
        <v>484</v>
      </c>
      <c r="B486" s="16" t="s">
        <v>56</v>
      </c>
      <c r="C486" s="17" t="s">
        <v>104</v>
      </c>
      <c r="E486" s="16">
        <f t="shared" si="132"/>
        <v>60350636.946735263</v>
      </c>
      <c r="F486" s="16">
        <v>5</v>
      </c>
      <c r="G486" s="18">
        <f t="shared" si="131"/>
        <v>3.4590920568884568E+19</v>
      </c>
      <c r="H486" s="16">
        <f t="shared" si="136"/>
        <v>580883.15892966138</v>
      </c>
      <c r="I486" s="16">
        <f t="shared" si="137"/>
        <v>1.4368156345689448E+16</v>
      </c>
      <c r="J486" s="16">
        <v>1</v>
      </c>
      <c r="K486" s="16">
        <v>11</v>
      </c>
      <c r="L486" s="16">
        <v>5</v>
      </c>
      <c r="M486" s="16">
        <v>10000</v>
      </c>
      <c r="N486" s="16">
        <v>10000</v>
      </c>
      <c r="O486" s="16">
        <v>30</v>
      </c>
      <c r="P486" s="16" t="b">
        <v>1</v>
      </c>
      <c r="Q486" s="16">
        <v>0</v>
      </c>
      <c r="R486" s="16" t="b">
        <v>0</v>
      </c>
      <c r="S486" s="16">
        <v>101.000000000008</v>
      </c>
      <c r="T486" s="16" t="s">
        <v>59</v>
      </c>
      <c r="U486" s="18">
        <v>581</v>
      </c>
      <c r="V486" s="16">
        <v>561</v>
      </c>
      <c r="W486" s="22">
        <v>1.07</v>
      </c>
    </row>
    <row r="487" spans="1:23" x14ac:dyDescent="0.3">
      <c r="A487" s="15">
        <v>485</v>
      </c>
      <c r="B487" s="16" t="s">
        <v>56</v>
      </c>
      <c r="C487" s="17" t="s">
        <v>104</v>
      </c>
      <c r="E487" s="16">
        <f t="shared" si="132"/>
        <v>60712701.584090412</v>
      </c>
      <c r="F487" s="16">
        <v>5</v>
      </c>
      <c r="G487" s="18">
        <f t="shared" si="131"/>
        <v>3.5114420321780621E+19</v>
      </c>
      <c r="H487" s="16">
        <f t="shared" si="136"/>
        <v>583397.20427858504</v>
      </c>
      <c r="I487" s="16">
        <f t="shared" si="137"/>
        <v>1.4547736786329272E+16</v>
      </c>
      <c r="J487" s="16">
        <v>1</v>
      </c>
      <c r="K487" s="16">
        <v>11</v>
      </c>
      <c r="L487" s="16">
        <v>5</v>
      </c>
      <c r="M487" s="16">
        <v>10000</v>
      </c>
      <c r="N487" s="16">
        <v>10000</v>
      </c>
      <c r="O487" s="16">
        <v>30</v>
      </c>
      <c r="P487" s="16" t="b">
        <v>1</v>
      </c>
      <c r="Q487" s="16">
        <v>0</v>
      </c>
      <c r="R487" s="16" t="b">
        <v>0</v>
      </c>
      <c r="S487" s="16">
        <v>101.000000000008</v>
      </c>
      <c r="T487" s="16" t="s">
        <v>59</v>
      </c>
      <c r="U487" s="18">
        <v>582</v>
      </c>
      <c r="V487" s="16">
        <v>563</v>
      </c>
      <c r="W487" s="22">
        <v>1.07</v>
      </c>
    </row>
    <row r="488" spans="1:23" x14ac:dyDescent="0.3">
      <c r="A488" s="19">
        <v>486</v>
      </c>
      <c r="B488" s="16" t="s">
        <v>56</v>
      </c>
      <c r="C488" s="17" t="s">
        <v>104</v>
      </c>
      <c r="E488" s="16">
        <f t="shared" si="132"/>
        <v>61076185.902073652</v>
      </c>
      <c r="F488" s="16">
        <v>5</v>
      </c>
      <c r="G488" s="18">
        <f t="shared" si="131"/>
        <v>3.5644739918580658E+19</v>
      </c>
      <c r="H488" s="16">
        <f t="shared" si="136"/>
        <v>585917.04821814201</v>
      </c>
      <c r="I488" s="16">
        <f t="shared" si="137"/>
        <v>1.472918487772609E+16</v>
      </c>
      <c r="J488" s="16">
        <v>1</v>
      </c>
      <c r="K488" s="16">
        <v>11</v>
      </c>
      <c r="L488" s="16">
        <v>5</v>
      </c>
      <c r="M488" s="16">
        <v>10000</v>
      </c>
      <c r="N488" s="16">
        <v>10000</v>
      </c>
      <c r="O488" s="16">
        <v>30</v>
      </c>
      <c r="P488" s="16" t="b">
        <v>1</v>
      </c>
      <c r="Q488" s="16">
        <v>0</v>
      </c>
      <c r="R488" s="16" t="b">
        <v>0</v>
      </c>
      <c r="S488" s="16">
        <v>101.000000000008</v>
      </c>
      <c r="T488" s="16" t="s">
        <v>59</v>
      </c>
      <c r="U488" s="18">
        <v>583</v>
      </c>
      <c r="V488" s="16">
        <v>565</v>
      </c>
      <c r="W488" s="22">
        <v>1.07</v>
      </c>
    </row>
    <row r="489" spans="1:23" x14ac:dyDescent="0.3">
      <c r="A489" s="15">
        <v>487</v>
      </c>
      <c r="B489" s="16" t="s">
        <v>56</v>
      </c>
      <c r="C489" s="17" t="s">
        <v>104</v>
      </c>
      <c r="E489" s="16">
        <f t="shared" si="132"/>
        <v>61441092.529013954</v>
      </c>
      <c r="F489" s="16">
        <v>5</v>
      </c>
      <c r="G489" s="18">
        <f t="shared" si="131"/>
        <v>3.618195389679009E+19</v>
      </c>
      <c r="H489" s="16">
        <f t="shared" si="136"/>
        <v>588442.69242066867</v>
      </c>
      <c r="I489" s="16">
        <f t="shared" si="137"/>
        <v>1.4912516140662188E+16</v>
      </c>
      <c r="J489" s="16">
        <v>1</v>
      </c>
      <c r="K489" s="16">
        <v>11</v>
      </c>
      <c r="L489" s="16">
        <v>5</v>
      </c>
      <c r="M489" s="16">
        <v>10000</v>
      </c>
      <c r="N489" s="16">
        <v>10000</v>
      </c>
      <c r="O489" s="16">
        <v>30</v>
      </c>
      <c r="P489" s="16" t="b">
        <v>1</v>
      </c>
      <c r="Q489" s="16">
        <v>0</v>
      </c>
      <c r="R489" s="16" t="b">
        <v>0</v>
      </c>
      <c r="S489" s="16">
        <v>101.000000000008</v>
      </c>
      <c r="T489" s="16" t="s">
        <v>59</v>
      </c>
      <c r="U489" s="18">
        <v>584</v>
      </c>
      <c r="V489" s="16">
        <v>567</v>
      </c>
      <c r="W489" s="22">
        <v>1.07</v>
      </c>
    </row>
    <row r="490" spans="1:23" x14ac:dyDescent="0.3">
      <c r="A490" s="19">
        <v>488</v>
      </c>
      <c r="B490" s="16" t="s">
        <v>56</v>
      </c>
      <c r="C490" s="17" t="s">
        <v>104</v>
      </c>
      <c r="E490" s="16">
        <f t="shared" si="132"/>
        <v>61807424.092688188</v>
      </c>
      <c r="F490" s="16">
        <v>5</v>
      </c>
      <c r="G490" s="18">
        <f t="shared" si="131"/>
        <v>3.6726137452845978E+19</v>
      </c>
      <c r="H490" s="16">
        <f t="shared" si="136"/>
        <v>590974.1385555499</v>
      </c>
      <c r="I490" s="16">
        <f t="shared" si="137"/>
        <v>1.5097746192601944E+16</v>
      </c>
      <c r="J490" s="16">
        <v>1</v>
      </c>
      <c r="K490" s="16">
        <v>11</v>
      </c>
      <c r="L490" s="16">
        <v>5</v>
      </c>
      <c r="M490" s="16">
        <v>10000</v>
      </c>
      <c r="N490" s="16">
        <v>10000</v>
      </c>
      <c r="O490" s="16">
        <v>30</v>
      </c>
      <c r="P490" s="16" t="b">
        <v>1</v>
      </c>
      <c r="Q490" s="16">
        <v>0</v>
      </c>
      <c r="R490" s="16" t="b">
        <v>0</v>
      </c>
      <c r="S490" s="16">
        <v>101.000000000008</v>
      </c>
      <c r="T490" s="16" t="s">
        <v>59</v>
      </c>
      <c r="U490" s="18">
        <v>585</v>
      </c>
      <c r="V490" s="16">
        <v>569</v>
      </c>
      <c r="W490" s="22">
        <v>1.07</v>
      </c>
    </row>
    <row r="491" spans="1:23" x14ac:dyDescent="0.3">
      <c r="A491" s="15">
        <v>489</v>
      </c>
      <c r="B491" s="16" t="s">
        <v>56</v>
      </c>
      <c r="C491" s="17" t="s">
        <v>104</v>
      </c>
      <c r="E491" s="16">
        <f t="shared" si="132"/>
        <v>62175183.220322914</v>
      </c>
      <c r="F491" s="16">
        <v>5</v>
      </c>
      <c r="G491" s="18">
        <f t="shared" si="131"/>
        <v>3.7277366446569079E+19</v>
      </c>
      <c r="H491" s="16">
        <f t="shared" si="136"/>
        <v>593511.38828921982</v>
      </c>
      <c r="I491" s="16">
        <f t="shared" si="137"/>
        <v>1.5284890748093072E+16</v>
      </c>
      <c r="J491" s="16">
        <v>1</v>
      </c>
      <c r="K491" s="16">
        <v>11</v>
      </c>
      <c r="L491" s="16">
        <v>5</v>
      </c>
      <c r="M491" s="16">
        <v>10000</v>
      </c>
      <c r="N491" s="16">
        <v>10000</v>
      </c>
      <c r="O491" s="16">
        <v>30</v>
      </c>
      <c r="P491" s="16" t="b">
        <v>1</v>
      </c>
      <c r="Q491" s="16">
        <v>0</v>
      </c>
      <c r="R491" s="16" t="b">
        <v>0</v>
      </c>
      <c r="S491" s="16">
        <v>101.000000000008</v>
      </c>
      <c r="T491" s="16" t="s">
        <v>59</v>
      </c>
      <c r="U491" s="18">
        <v>586</v>
      </c>
      <c r="V491" s="16">
        <v>571</v>
      </c>
      <c r="W491" s="22">
        <v>1.07</v>
      </c>
    </row>
    <row r="492" spans="1:23" x14ac:dyDescent="0.3">
      <c r="A492" s="19">
        <v>490</v>
      </c>
      <c r="B492" s="16" t="s">
        <v>56</v>
      </c>
      <c r="C492" s="17" t="s">
        <v>104</v>
      </c>
      <c r="E492" s="16">
        <f t="shared" si="132"/>
        <v>62544372.538595632</v>
      </c>
      <c r="F492" s="16">
        <v>5</v>
      </c>
      <c r="G492" s="18">
        <f t="shared" si="131"/>
        <v>3.783571740564154E+19</v>
      </c>
      <c r="H492" s="16">
        <f t="shared" si="136"/>
        <v>596054.44328518072</v>
      </c>
      <c r="I492" s="16">
        <f t="shared" si="137"/>
        <v>1.5473965619169836E+16</v>
      </c>
      <c r="J492" s="16">
        <v>1</v>
      </c>
      <c r="K492" s="16">
        <v>11</v>
      </c>
      <c r="L492" s="16">
        <v>5</v>
      </c>
      <c r="M492" s="16">
        <v>10000</v>
      </c>
      <c r="N492" s="16">
        <v>10000</v>
      </c>
      <c r="O492" s="16">
        <v>30</v>
      </c>
      <c r="P492" s="16" t="b">
        <v>1</v>
      </c>
      <c r="Q492" s="16">
        <v>0</v>
      </c>
      <c r="R492" s="16" t="b">
        <v>0</v>
      </c>
      <c r="S492" s="16">
        <v>101.000000000008</v>
      </c>
      <c r="T492" s="16" t="s">
        <v>59</v>
      </c>
      <c r="U492" s="18">
        <v>587</v>
      </c>
      <c r="V492" s="16">
        <v>573</v>
      </c>
      <c r="W492" s="22">
        <v>1.07</v>
      </c>
    </row>
    <row r="493" spans="1:23" x14ac:dyDescent="0.3">
      <c r="A493" s="15">
        <v>491</v>
      </c>
      <c r="B493" s="16" t="s">
        <v>56</v>
      </c>
      <c r="C493" s="17" t="s">
        <v>104</v>
      </c>
      <c r="E493" s="16">
        <f t="shared" si="132"/>
        <v>62914994.673636079</v>
      </c>
      <c r="F493" s="16">
        <v>5</v>
      </c>
      <c r="G493" s="18">
        <f t="shared" si="131"/>
        <v>3.8401267530101039E+19</v>
      </c>
      <c r="H493" s="16">
        <f t="shared" si="136"/>
        <v>598603.30520401592</v>
      </c>
      <c r="I493" s="16">
        <f t="shared" si="137"/>
        <v>1.5664986715756636E+16</v>
      </c>
      <c r="J493" s="16">
        <v>1</v>
      </c>
      <c r="K493" s="16">
        <v>11</v>
      </c>
      <c r="L493" s="16">
        <v>5</v>
      </c>
      <c r="M493" s="16">
        <v>10000</v>
      </c>
      <c r="N493" s="16">
        <v>10000</v>
      </c>
      <c r="O493" s="16">
        <v>30</v>
      </c>
      <c r="P493" s="16" t="b">
        <v>1</v>
      </c>
      <c r="Q493" s="16">
        <v>0</v>
      </c>
      <c r="R493" s="16" t="b">
        <v>0</v>
      </c>
      <c r="S493" s="16">
        <v>101.000000000008</v>
      </c>
      <c r="T493" s="16" t="s">
        <v>59</v>
      </c>
      <c r="U493" s="18">
        <v>588</v>
      </c>
      <c r="V493" s="16">
        <v>575</v>
      </c>
      <c r="W493" s="22">
        <v>1.07</v>
      </c>
    </row>
    <row r="494" spans="1:23" x14ac:dyDescent="0.3">
      <c r="A494" s="19">
        <v>492</v>
      </c>
      <c r="B494" s="16" t="s">
        <v>56</v>
      </c>
      <c r="C494" s="17" t="s">
        <v>104</v>
      </c>
      <c r="E494" s="16">
        <f t="shared" si="132"/>
        <v>63287052.251027748</v>
      </c>
      <c r="F494" s="16">
        <v>5</v>
      </c>
      <c r="G494" s="18">
        <f t="shared" si="131"/>
        <v>3.8974094696857862E+19</v>
      </c>
      <c r="H494" s="16">
        <f t="shared" si="136"/>
        <v>601157.97570338985</v>
      </c>
      <c r="I494" s="16">
        <f t="shared" si="137"/>
        <v>1.5857970046071698E+16</v>
      </c>
      <c r="J494" s="16">
        <v>1</v>
      </c>
      <c r="K494" s="16">
        <v>11</v>
      </c>
      <c r="L494" s="16">
        <v>5</v>
      </c>
      <c r="M494" s="16">
        <v>10000</v>
      </c>
      <c r="N494" s="16">
        <v>10000</v>
      </c>
      <c r="O494" s="16">
        <v>30</v>
      </c>
      <c r="P494" s="16" t="b">
        <v>1</v>
      </c>
      <c r="Q494" s="16">
        <v>0</v>
      </c>
      <c r="R494" s="16" t="b">
        <v>0</v>
      </c>
      <c r="S494" s="16">
        <v>101.000000000008</v>
      </c>
      <c r="T494" s="16" t="s">
        <v>59</v>
      </c>
      <c r="U494" s="18">
        <v>589</v>
      </c>
      <c r="V494" s="16">
        <v>577</v>
      </c>
      <c r="W494" s="22">
        <v>1.07</v>
      </c>
    </row>
    <row r="495" spans="1:23" x14ac:dyDescent="0.3">
      <c r="A495" s="15">
        <v>493</v>
      </c>
      <c r="B495" s="16" t="s">
        <v>56</v>
      </c>
      <c r="C495" s="17" t="s">
        <v>104</v>
      </c>
      <c r="E495" s="16">
        <f t="shared" si="132"/>
        <v>63660547.895807892</v>
      </c>
      <c r="F495" s="16">
        <v>5</v>
      </c>
      <c r="G495" s="18">
        <f t="shared" si="131"/>
        <v>3.9554277464233378E+19</v>
      </c>
      <c r="H495" s="16">
        <f t="shared" si="136"/>
        <v>603718.45643806993</v>
      </c>
      <c r="I495" s="16">
        <f t="shared" si="137"/>
        <v>1.605293171703332E+16</v>
      </c>
      <c r="J495" s="16">
        <v>1</v>
      </c>
      <c r="K495" s="16">
        <v>11</v>
      </c>
      <c r="L495" s="16">
        <v>5</v>
      </c>
      <c r="M495" s="16">
        <v>10000</v>
      </c>
      <c r="N495" s="16">
        <v>10000</v>
      </c>
      <c r="O495" s="16">
        <v>30</v>
      </c>
      <c r="P495" s="16" t="b">
        <v>1</v>
      </c>
      <c r="Q495" s="16">
        <v>0</v>
      </c>
      <c r="R495" s="16" t="b">
        <v>0</v>
      </c>
      <c r="S495" s="16">
        <v>101.000000000008</v>
      </c>
      <c r="T495" s="16" t="s">
        <v>59</v>
      </c>
      <c r="U495" s="18">
        <v>590</v>
      </c>
      <c r="V495" s="16">
        <v>579</v>
      </c>
      <c r="W495" s="22">
        <v>1.07</v>
      </c>
    </row>
    <row r="496" spans="1:23" x14ac:dyDescent="0.3">
      <c r="A496" s="19">
        <v>494</v>
      </c>
      <c r="B496" s="16" t="s">
        <v>56</v>
      </c>
      <c r="C496" s="17" t="s">
        <v>104</v>
      </c>
      <c r="E496" s="16">
        <f t="shared" si="132"/>
        <v>64035484.232470393</v>
      </c>
      <c r="F496" s="16">
        <v>5</v>
      </c>
      <c r="G496" s="18">
        <f t="shared" si="131"/>
        <v>4.0141895076518339E+19</v>
      </c>
      <c r="H496" s="16">
        <f t="shared" si="136"/>
        <v>606284.7490599351</v>
      </c>
      <c r="I496" s="16">
        <f t="shared" si="137"/>
        <v>1.6249887934665068E+16</v>
      </c>
      <c r="J496" s="16">
        <v>1</v>
      </c>
      <c r="K496" s="16">
        <v>11</v>
      </c>
      <c r="L496" s="16">
        <v>5</v>
      </c>
      <c r="M496" s="16">
        <v>10000</v>
      </c>
      <c r="N496" s="16">
        <v>10000</v>
      </c>
      <c r="O496" s="16">
        <v>30</v>
      </c>
      <c r="P496" s="16" t="b">
        <v>1</v>
      </c>
      <c r="Q496" s="16">
        <v>0</v>
      </c>
      <c r="R496" s="16" t="b">
        <v>0</v>
      </c>
      <c r="S496" s="16">
        <v>101.000000000008</v>
      </c>
      <c r="T496" s="16" t="s">
        <v>59</v>
      </c>
      <c r="U496" s="18">
        <v>591</v>
      </c>
      <c r="V496" s="16">
        <v>581</v>
      </c>
      <c r="W496" s="22">
        <v>1.07</v>
      </c>
    </row>
    <row r="497" spans="1:23" x14ac:dyDescent="0.3">
      <c r="A497" s="15">
        <v>495</v>
      </c>
      <c r="B497" s="16" t="s">
        <v>56</v>
      </c>
      <c r="C497" s="17" t="s">
        <v>104</v>
      </c>
      <c r="E497" s="16">
        <f t="shared" si="132"/>
        <v>64411863.88496571</v>
      </c>
      <c r="F497" s="16">
        <v>5</v>
      </c>
      <c r="G497" s="18">
        <f t="shared" si="131"/>
        <v>4.0737027468554052E+19</v>
      </c>
      <c r="H497" s="16">
        <f t="shared" si="136"/>
        <v>608856.85521797929</v>
      </c>
      <c r="I497" s="16">
        <f t="shared" si="137"/>
        <v>1.6448855004503092E+16</v>
      </c>
      <c r="J497" s="16">
        <v>1</v>
      </c>
      <c r="K497" s="16">
        <v>11</v>
      </c>
      <c r="L497" s="16">
        <v>5</v>
      </c>
      <c r="M497" s="16">
        <v>10000</v>
      </c>
      <c r="N497" s="16">
        <v>10000</v>
      </c>
      <c r="O497" s="16">
        <v>30</v>
      </c>
      <c r="P497" s="16" t="b">
        <v>1</v>
      </c>
      <c r="Q497" s="16">
        <v>0</v>
      </c>
      <c r="R497" s="16" t="b">
        <v>0</v>
      </c>
      <c r="S497" s="16">
        <v>101.000000000008</v>
      </c>
      <c r="T497" s="16" t="s">
        <v>59</v>
      </c>
      <c r="U497" s="18">
        <v>592</v>
      </c>
      <c r="V497" s="16">
        <v>583</v>
      </c>
      <c r="W497" s="22">
        <v>1.07</v>
      </c>
    </row>
    <row r="498" spans="1:23" x14ac:dyDescent="0.3">
      <c r="A498" s="19">
        <v>496</v>
      </c>
      <c r="B498" s="16" t="s">
        <v>56</v>
      </c>
      <c r="C498" s="17" t="s">
        <v>104</v>
      </c>
      <c r="E498" s="16">
        <f t="shared" si="132"/>
        <v>64789689.47670307</v>
      </c>
      <c r="F498" s="16">
        <v>5</v>
      </c>
      <c r="G498" s="18">
        <f t="shared" si="131"/>
        <v>4.1339755270333637E+19</v>
      </c>
      <c r="H498" s="16">
        <f t="shared" si="136"/>
        <v>611434.77655833517</v>
      </c>
      <c r="I498" s="16">
        <f t="shared" si="137"/>
        <v>1.6649849332004166E+16</v>
      </c>
      <c r="J498" s="16">
        <v>1</v>
      </c>
      <c r="K498" s="16">
        <v>11</v>
      </c>
      <c r="L498" s="16">
        <v>5</v>
      </c>
      <c r="M498" s="16">
        <v>10000</v>
      </c>
      <c r="N498" s="16">
        <v>10000</v>
      </c>
      <c r="O498" s="16">
        <v>30</v>
      </c>
      <c r="P498" s="16" t="b">
        <v>1</v>
      </c>
      <c r="Q498" s="16">
        <v>0</v>
      </c>
      <c r="R498" s="16" t="b">
        <v>0</v>
      </c>
      <c r="S498" s="16">
        <v>101.000000000008</v>
      </c>
      <c r="T498" s="16" t="s">
        <v>59</v>
      </c>
      <c r="U498" s="18">
        <v>593</v>
      </c>
      <c r="V498" s="16">
        <v>585</v>
      </c>
      <c r="W498" s="22">
        <v>1.07</v>
      </c>
    </row>
    <row r="499" spans="1:23" x14ac:dyDescent="0.3">
      <c r="A499" s="15">
        <v>497</v>
      </c>
      <c r="B499" s="16" t="s">
        <v>56</v>
      </c>
      <c r="C499" s="17" t="s">
        <v>104</v>
      </c>
      <c r="E499" s="16">
        <f t="shared" si="132"/>
        <v>65168963.630550206</v>
      </c>
      <c r="F499" s="16">
        <v>5</v>
      </c>
      <c r="G499" s="18">
        <f t="shared" si="131"/>
        <v>4.1950159811623428E+19</v>
      </c>
      <c r="H499" s="16">
        <f t="shared" si="136"/>
        <v>614018.51472427312</v>
      </c>
      <c r="I499" s="16">
        <f t="shared" si="137"/>
        <v>1.6852887422953424E+16</v>
      </c>
      <c r="J499" s="16">
        <v>1</v>
      </c>
      <c r="K499" s="16">
        <v>11</v>
      </c>
      <c r="L499" s="16">
        <v>5</v>
      </c>
      <c r="M499" s="16">
        <v>10000</v>
      </c>
      <c r="N499" s="16">
        <v>10000</v>
      </c>
      <c r="O499" s="16">
        <v>30</v>
      </c>
      <c r="P499" s="16" t="b">
        <v>1</v>
      </c>
      <c r="Q499" s="16">
        <v>0</v>
      </c>
      <c r="R499" s="16" t="b">
        <v>0</v>
      </c>
      <c r="S499" s="16">
        <v>101.000000000008</v>
      </c>
      <c r="T499" s="16" t="s">
        <v>59</v>
      </c>
      <c r="U499" s="18">
        <v>594</v>
      </c>
      <c r="V499" s="16">
        <v>587</v>
      </c>
      <c r="W499" s="22">
        <v>1.07</v>
      </c>
    </row>
    <row r="500" spans="1:23" x14ac:dyDescent="0.3">
      <c r="A500" s="19">
        <v>498</v>
      </c>
      <c r="B500" s="16" t="s">
        <v>56</v>
      </c>
      <c r="C500" s="17" t="s">
        <v>104</v>
      </c>
      <c r="E500" s="16">
        <f t="shared" si="132"/>
        <v>65549688.968836814</v>
      </c>
      <c r="F500" s="16">
        <v>5</v>
      </c>
      <c r="G500" s="18">
        <f t="shared" si="131"/>
        <v>4.2568323126609338E+19</v>
      </c>
      <c r="H500" s="16">
        <f t="shared" si="136"/>
        <v>616608.07135621901</v>
      </c>
      <c r="I500" s="16">
        <f t="shared" si="137"/>
        <v>1.7057985883874782E+16</v>
      </c>
      <c r="J500" s="16">
        <v>1</v>
      </c>
      <c r="K500" s="16">
        <v>11</v>
      </c>
      <c r="L500" s="16">
        <v>5</v>
      </c>
      <c r="M500" s="16">
        <v>10000</v>
      </c>
      <c r="N500" s="16">
        <v>10000</v>
      </c>
      <c r="O500" s="16">
        <v>30</v>
      </c>
      <c r="P500" s="16" t="b">
        <v>1</v>
      </c>
      <c r="Q500" s="16">
        <v>0</v>
      </c>
      <c r="R500" s="16" t="b">
        <v>0</v>
      </c>
      <c r="S500" s="16">
        <v>101.000000000008</v>
      </c>
      <c r="T500" s="16" t="s">
        <v>59</v>
      </c>
      <c r="U500" s="18">
        <v>595</v>
      </c>
      <c r="V500" s="16">
        <v>589</v>
      </c>
      <c r="W500" s="22">
        <v>1.07</v>
      </c>
    </row>
    <row r="501" spans="1:23" x14ac:dyDescent="0.3">
      <c r="A501" s="15">
        <v>499</v>
      </c>
      <c r="B501" s="16" t="s">
        <v>56</v>
      </c>
      <c r="C501" s="17" t="s">
        <v>104</v>
      </c>
      <c r="E501" s="16">
        <f t="shared" si="132"/>
        <v>65931868.113353662</v>
      </c>
      <c r="F501" s="16">
        <v>5</v>
      </c>
      <c r="G501" s="18">
        <f t="shared" si="131"/>
        <v>4.3194327958559621E+19</v>
      </c>
      <c r="H501" s="16">
        <f t="shared" si="136"/>
        <v>619203.44809176214</v>
      </c>
      <c r="I501" s="16">
        <f t="shared" si="137"/>
        <v>1.726516142244054E+16</v>
      </c>
      <c r="J501" s="16">
        <v>1</v>
      </c>
      <c r="K501" s="16">
        <v>11</v>
      </c>
      <c r="L501" s="16">
        <v>5</v>
      </c>
      <c r="M501" s="16">
        <v>10000</v>
      </c>
      <c r="N501" s="16">
        <v>10000</v>
      </c>
      <c r="O501" s="16">
        <v>30</v>
      </c>
      <c r="P501" s="16" t="b">
        <v>1</v>
      </c>
      <c r="Q501" s="16">
        <v>0</v>
      </c>
      <c r="R501" s="16" t="b">
        <v>0</v>
      </c>
      <c r="S501" s="16">
        <v>101.000000000008</v>
      </c>
      <c r="T501" s="16" t="s">
        <v>59</v>
      </c>
      <c r="U501" s="18">
        <v>596</v>
      </c>
      <c r="V501" s="16">
        <v>591</v>
      </c>
      <c r="W501" s="22">
        <v>1.07</v>
      </c>
    </row>
    <row r="502" spans="1:23" x14ac:dyDescent="0.3">
      <c r="A502" s="19">
        <v>500</v>
      </c>
      <c r="B502" s="16" t="s">
        <v>56</v>
      </c>
      <c r="C502" s="17" t="s">
        <v>104</v>
      </c>
      <c r="E502" s="16">
        <f t="shared" si="132"/>
        <v>66315503.685354404</v>
      </c>
      <c r="F502" s="16">
        <v>5</v>
      </c>
      <c r="G502" s="18">
        <f t="shared" si="131"/>
        <v>4.3828257764513964E+19</v>
      </c>
      <c r="H502" s="16">
        <f t="shared" si="136"/>
        <v>621804.64656566572</v>
      </c>
      <c r="I502" s="16">
        <f t="shared" si="137"/>
        <v>1.7474430847882622E+16</v>
      </c>
      <c r="J502" s="16">
        <v>1</v>
      </c>
      <c r="K502" s="16">
        <v>11</v>
      </c>
      <c r="L502" s="16">
        <v>5</v>
      </c>
      <c r="M502" s="16">
        <v>10000</v>
      </c>
      <c r="N502" s="16">
        <v>10000</v>
      </c>
      <c r="O502" s="16">
        <v>30</v>
      </c>
      <c r="P502" s="16" t="b">
        <v>1</v>
      </c>
      <c r="Q502" s="16">
        <v>0</v>
      </c>
      <c r="R502" s="16" t="b">
        <v>0</v>
      </c>
      <c r="S502" s="16">
        <v>101.000000000008</v>
      </c>
      <c r="T502" s="16" t="s">
        <v>59</v>
      </c>
      <c r="U502" s="18">
        <v>597</v>
      </c>
      <c r="V502" s="16">
        <v>593</v>
      </c>
      <c r="W502" s="22">
        <v>1.07</v>
      </c>
    </row>
    <row r="503" spans="1:23" s="5" customFormat="1" x14ac:dyDescent="0.3">
      <c r="A503" s="20">
        <v>501</v>
      </c>
      <c r="B503" s="10" t="s">
        <v>56</v>
      </c>
      <c r="C503" s="11" t="s">
        <v>107</v>
      </c>
      <c r="E503" s="5">
        <f t="shared" si="132"/>
        <v>66700598.305557713</v>
      </c>
      <c r="F503" s="10">
        <v>5</v>
      </c>
      <c r="G503" s="22">
        <f t="shared" si="131"/>
        <v>4.4470196719990022E+19</v>
      </c>
      <c r="H503" s="22">
        <f t="shared" si="136"/>
        <v>624411.66840987874</v>
      </c>
      <c r="I503" s="22">
        <f>A503^6.025+A503^4+1000*A503+100</f>
        <v>1.8472419368620996E+16</v>
      </c>
      <c r="J503" s="16">
        <v>1</v>
      </c>
      <c r="K503" s="16">
        <v>11</v>
      </c>
      <c r="L503" s="16">
        <v>5</v>
      </c>
      <c r="M503" s="16">
        <v>10000</v>
      </c>
      <c r="N503" s="16">
        <v>10000</v>
      </c>
      <c r="O503" s="16">
        <v>30</v>
      </c>
      <c r="P503" s="16" t="b">
        <v>1</v>
      </c>
      <c r="Q503" s="16">
        <v>0</v>
      </c>
      <c r="R503" s="16" t="b">
        <v>0</v>
      </c>
      <c r="S503" s="16">
        <v>101.000000000008</v>
      </c>
      <c r="T503" s="16" t="s">
        <v>59</v>
      </c>
      <c r="U503" s="18">
        <v>598</v>
      </c>
      <c r="V503" s="16">
        <v>595</v>
      </c>
      <c r="W503" s="22">
        <v>1.07</v>
      </c>
    </row>
    <row r="504" spans="1:23" x14ac:dyDescent="0.3">
      <c r="A504" s="15">
        <v>502</v>
      </c>
      <c r="B504" s="16" t="s">
        <v>56</v>
      </c>
      <c r="C504" s="17" t="s">
        <v>107</v>
      </c>
      <c r="E504" s="16">
        <f t="shared" si="132"/>
        <v>67087154.594147131</v>
      </c>
      <c r="F504" s="16">
        <v>5</v>
      </c>
      <c r="G504" s="18">
        <f t="shared" si="131"/>
        <v>4.5120229723714388E+19</v>
      </c>
      <c r="H504" s="16">
        <f t="shared" si="136"/>
        <v>627024.51525354537</v>
      </c>
      <c r="I504" s="22">
        <f t="shared" ref="I504:I551" si="138">A504^6.025+A504^4+1000*A504+100</f>
        <v>1.869568452365778E+16</v>
      </c>
      <c r="J504" s="16">
        <v>1</v>
      </c>
      <c r="K504" s="16">
        <v>11</v>
      </c>
      <c r="L504" s="16">
        <v>5</v>
      </c>
      <c r="M504" s="16">
        <v>10000</v>
      </c>
      <c r="N504" s="16">
        <v>10000</v>
      </c>
      <c r="O504" s="16">
        <v>30</v>
      </c>
      <c r="P504" s="16" t="b">
        <v>1</v>
      </c>
      <c r="Q504" s="16">
        <v>0</v>
      </c>
      <c r="R504" s="16" t="b">
        <v>0</v>
      </c>
      <c r="S504" s="16">
        <v>101.000000000008</v>
      </c>
      <c r="T504" s="16" t="s">
        <v>59</v>
      </c>
      <c r="U504" s="18">
        <v>599</v>
      </c>
      <c r="V504" s="16">
        <v>597</v>
      </c>
      <c r="W504" s="22">
        <v>1.07</v>
      </c>
    </row>
    <row r="505" spans="1:23" x14ac:dyDescent="0.3">
      <c r="A505" s="19">
        <v>503</v>
      </c>
      <c r="B505" s="16" t="s">
        <v>56</v>
      </c>
      <c r="C505" s="17" t="s">
        <v>106</v>
      </c>
      <c r="E505" s="16">
        <f t="shared" si="132"/>
        <v>67475175.170772851</v>
      </c>
      <c r="F505" s="16">
        <v>5</v>
      </c>
      <c r="G505" s="18">
        <f t="shared" ref="G505:G512" si="139">A505^7.2775+A505^4+100*A505+100</f>
        <v>4.5778442402373419E+19</v>
      </c>
      <c r="H505" s="16">
        <f t="shared" si="136"/>
        <v>629643.18872301537</v>
      </c>
      <c r="I505" s="22">
        <f t="shared" si="138"/>
        <v>1.8921195772614156E+16</v>
      </c>
      <c r="J505" s="16">
        <v>1</v>
      </c>
      <c r="K505" s="16">
        <v>11</v>
      </c>
      <c r="L505" s="16">
        <v>5</v>
      </c>
      <c r="M505" s="16">
        <v>10000</v>
      </c>
      <c r="N505" s="16">
        <v>10000</v>
      </c>
      <c r="O505" s="16">
        <v>30</v>
      </c>
      <c r="P505" s="16" t="b">
        <v>1</v>
      </c>
      <c r="Q505" s="16">
        <v>0</v>
      </c>
      <c r="R505" s="16" t="b">
        <v>0</v>
      </c>
      <c r="S505" s="16">
        <v>101.000000000008</v>
      </c>
      <c r="T505" s="16" t="s">
        <v>59</v>
      </c>
      <c r="U505" s="18">
        <v>600</v>
      </c>
      <c r="V505" s="16">
        <v>599</v>
      </c>
      <c r="W505" s="22">
        <v>1.07</v>
      </c>
    </row>
    <row r="506" spans="1:23" x14ac:dyDescent="0.3">
      <c r="A506" s="19">
        <v>504</v>
      </c>
      <c r="B506" s="16" t="s">
        <v>56</v>
      </c>
      <c r="C506" s="17" t="s">
        <v>106</v>
      </c>
      <c r="E506" s="12">
        <f t="shared" si="132"/>
        <v>67864662.654552862</v>
      </c>
      <c r="F506" s="16">
        <v>5</v>
      </c>
      <c r="G506" s="18">
        <f t="shared" si="139"/>
        <v>4.6444921115386692E+19</v>
      </c>
      <c r="H506" s="16">
        <f t="shared" si="136"/>
        <v>632267.69044185523</v>
      </c>
      <c r="I506" s="22">
        <f t="shared" si="138"/>
        <v>1.9148971178794592E+16</v>
      </c>
      <c r="J506" s="16">
        <v>1</v>
      </c>
      <c r="K506" s="16">
        <v>11</v>
      </c>
      <c r="L506" s="16">
        <v>5</v>
      </c>
      <c r="M506" s="16">
        <v>10000</v>
      </c>
      <c r="N506" s="16">
        <v>10000</v>
      </c>
      <c r="O506" s="16">
        <v>30</v>
      </c>
      <c r="P506" s="16" t="b">
        <v>1</v>
      </c>
      <c r="Q506" s="16">
        <v>0</v>
      </c>
      <c r="R506" s="16" t="b">
        <v>0</v>
      </c>
      <c r="S506" s="16">
        <v>101.000000000008</v>
      </c>
      <c r="T506" s="16" t="s">
        <v>59</v>
      </c>
      <c r="U506" s="18">
        <v>601</v>
      </c>
      <c r="V506" s="16">
        <v>601</v>
      </c>
      <c r="W506" s="22">
        <v>1.07</v>
      </c>
    </row>
    <row r="507" spans="1:23" x14ac:dyDescent="0.3">
      <c r="A507" s="15">
        <v>505</v>
      </c>
      <c r="B507" s="16" t="s">
        <v>56</v>
      </c>
      <c r="C507" s="17" t="s">
        <v>106</v>
      </c>
      <c r="E507" s="16">
        <f t="shared" si="132"/>
        <v>68255619.664074153</v>
      </c>
      <c r="F507" s="16">
        <v>5</v>
      </c>
      <c r="G507" s="18">
        <f t="shared" si="139"/>
        <v>4.711975295970168E+19</v>
      </c>
      <c r="H507" s="16">
        <f t="shared" si="136"/>
        <v>634898.02203085658</v>
      </c>
      <c r="I507" s="22">
        <f t="shared" si="138"/>
        <v>1.9379028914462348E+16</v>
      </c>
      <c r="J507" s="16">
        <v>1</v>
      </c>
      <c r="K507" s="16">
        <v>11</v>
      </c>
      <c r="L507" s="16">
        <v>5</v>
      </c>
      <c r="M507" s="16">
        <v>10000</v>
      </c>
      <c r="N507" s="16">
        <v>10000</v>
      </c>
      <c r="O507" s="16">
        <v>30</v>
      </c>
      <c r="P507" s="16" t="b">
        <v>1</v>
      </c>
      <c r="Q507" s="16">
        <v>0</v>
      </c>
      <c r="R507" s="16" t="b">
        <v>0</v>
      </c>
      <c r="S507" s="16">
        <v>101.000000000008</v>
      </c>
      <c r="T507" s="16" t="s">
        <v>59</v>
      </c>
      <c r="U507" s="18">
        <v>602</v>
      </c>
      <c r="V507" s="16">
        <v>603</v>
      </c>
      <c r="W507" s="22">
        <v>1.07</v>
      </c>
    </row>
    <row r="508" spans="1:23" x14ac:dyDescent="0.3">
      <c r="A508" s="19">
        <v>506</v>
      </c>
      <c r="B508" s="16" t="s">
        <v>56</v>
      </c>
      <c r="C508" s="17" t="s">
        <v>106</v>
      </c>
      <c r="E508" s="16">
        <f t="shared" si="132"/>
        <v>68648048.81739375</v>
      </c>
      <c r="F508" s="16">
        <v>5</v>
      </c>
      <c r="G508" s="22">
        <f t="shared" si="139"/>
        <v>4.7803025774609752E+19</v>
      </c>
      <c r="H508" s="16">
        <f t="shared" si="136"/>
        <v>637534.18510804942</v>
      </c>
      <c r="I508" s="22">
        <f t="shared" si="138"/>
        <v>1.9611387261277668E+16</v>
      </c>
      <c r="J508" s="16">
        <v>1</v>
      </c>
      <c r="K508" s="16">
        <v>11</v>
      </c>
      <c r="L508" s="16">
        <v>5</v>
      </c>
      <c r="M508" s="16">
        <v>10000</v>
      </c>
      <c r="N508" s="16">
        <v>10000</v>
      </c>
      <c r="O508" s="16">
        <v>30</v>
      </c>
      <c r="P508" s="16" t="b">
        <v>1</v>
      </c>
      <c r="Q508" s="16">
        <v>0</v>
      </c>
      <c r="R508" s="16" t="b">
        <v>0</v>
      </c>
      <c r="S508" s="16">
        <v>101.000000000008</v>
      </c>
      <c r="T508" s="16" t="s">
        <v>59</v>
      </c>
      <c r="U508" s="18">
        <v>603</v>
      </c>
      <c r="V508" s="16">
        <v>605</v>
      </c>
      <c r="W508" s="22">
        <v>1.07</v>
      </c>
    </row>
    <row r="509" spans="1:23" x14ac:dyDescent="0.3">
      <c r="A509" s="19">
        <v>507</v>
      </c>
      <c r="B509" s="16" t="s">
        <v>56</v>
      </c>
      <c r="C509" s="17" t="s">
        <v>106</v>
      </c>
      <c r="E509" s="12">
        <f t="shared" si="132"/>
        <v>69041952.732040226</v>
      </c>
      <c r="F509" s="16">
        <v>5</v>
      </c>
      <c r="G509" s="18">
        <f t="shared" si="139"/>
        <v>4.8494828146585141E+19</v>
      </c>
      <c r="H509" s="16">
        <f t="shared" si="136"/>
        <v>640176.1812887101</v>
      </c>
      <c r="I509" s="22">
        <f t="shared" si="138"/>
        <v>1.9846064610738452E+16</v>
      </c>
      <c r="J509" s="16">
        <v>1</v>
      </c>
      <c r="K509" s="16">
        <v>11</v>
      </c>
      <c r="L509" s="16">
        <v>5</v>
      </c>
      <c r="M509" s="16">
        <v>10000</v>
      </c>
      <c r="N509" s="16">
        <v>10000</v>
      </c>
      <c r="O509" s="16">
        <v>30</v>
      </c>
      <c r="P509" s="16" t="b">
        <v>1</v>
      </c>
      <c r="Q509" s="16">
        <v>0</v>
      </c>
      <c r="R509" s="16" t="b">
        <v>0</v>
      </c>
      <c r="S509" s="16">
        <v>101.000000000008</v>
      </c>
      <c r="T509" s="16" t="s">
        <v>59</v>
      </c>
      <c r="U509" s="18">
        <v>604</v>
      </c>
      <c r="V509" s="16">
        <v>607</v>
      </c>
      <c r="W509" s="22">
        <v>1.07</v>
      </c>
    </row>
    <row r="510" spans="1:23" x14ac:dyDescent="0.3">
      <c r="A510" s="15">
        <v>508</v>
      </c>
      <c r="B510" s="16" t="s">
        <v>56</v>
      </c>
      <c r="C510" s="17" t="s">
        <v>106</v>
      </c>
      <c r="E510" s="16">
        <f t="shared" si="132"/>
        <v>69437334.025014043</v>
      </c>
      <c r="F510" s="16">
        <v>5</v>
      </c>
      <c r="G510" s="18">
        <f t="shared" si="139"/>
        <v>4.9195249414145229E+19</v>
      </c>
      <c r="H510" s="22">
        <f t="shared" si="136"/>
        <v>642824.01218537195</v>
      </c>
      <c r="I510" s="22">
        <f t="shared" si="138"/>
        <v>2.0083079464620552E+16</v>
      </c>
      <c r="J510" s="16">
        <v>1</v>
      </c>
      <c r="K510" s="16">
        <v>11</v>
      </c>
      <c r="L510" s="16">
        <v>5</v>
      </c>
      <c r="M510" s="16">
        <v>10000</v>
      </c>
      <c r="N510" s="16">
        <v>10000</v>
      </c>
      <c r="O510" s="16">
        <v>30</v>
      </c>
      <c r="P510" s="16" t="b">
        <v>1</v>
      </c>
      <c r="Q510" s="16">
        <v>0</v>
      </c>
      <c r="R510" s="16" t="b">
        <v>0</v>
      </c>
      <c r="S510" s="16">
        <v>101.000000000008</v>
      </c>
      <c r="T510" s="16" t="s">
        <v>59</v>
      </c>
      <c r="U510" s="18">
        <v>605</v>
      </c>
      <c r="V510" s="16">
        <v>609</v>
      </c>
      <c r="W510" s="22">
        <v>1.07</v>
      </c>
    </row>
    <row r="511" spans="1:23" x14ac:dyDescent="0.3">
      <c r="A511" s="19">
        <v>509</v>
      </c>
      <c r="B511" s="16" t="s">
        <v>56</v>
      </c>
      <c r="C511" s="17" t="s">
        <v>106</v>
      </c>
      <c r="E511" s="16">
        <f t="shared" ref="E511:E552" si="140">A511^2.898</f>
        <v>69834195.312789813</v>
      </c>
      <c r="F511" s="16">
        <v>5</v>
      </c>
      <c r="G511" s="18">
        <f t="shared" si="139"/>
        <v>4.9904379672732557E+19</v>
      </c>
      <c r="H511" s="16">
        <f t="shared" si="136"/>
        <v>645477.67940783512</v>
      </c>
      <c r="I511" s="22">
        <f t="shared" si="138"/>
        <v>2.0322450435420148E+16</v>
      </c>
      <c r="J511" s="16">
        <v>1</v>
      </c>
      <c r="K511" s="16">
        <v>11</v>
      </c>
      <c r="L511" s="16">
        <v>5</v>
      </c>
      <c r="M511" s="16">
        <v>10000</v>
      </c>
      <c r="N511" s="16">
        <v>10000</v>
      </c>
      <c r="O511" s="16">
        <v>30</v>
      </c>
      <c r="P511" s="16" t="b">
        <v>1</v>
      </c>
      <c r="Q511" s="16">
        <v>0</v>
      </c>
      <c r="R511" s="16" t="b">
        <v>0</v>
      </c>
      <c r="S511" s="16">
        <v>101.000000000008</v>
      </c>
      <c r="T511" s="16" t="s">
        <v>59</v>
      </c>
      <c r="U511" s="18">
        <v>606</v>
      </c>
      <c r="V511" s="16">
        <v>611</v>
      </c>
      <c r="W511" s="22">
        <v>1.07</v>
      </c>
    </row>
    <row r="512" spans="1:23" x14ac:dyDescent="0.3">
      <c r="A512" s="19">
        <v>510</v>
      </c>
      <c r="B512" s="16" t="s">
        <v>56</v>
      </c>
      <c r="C512" s="17" t="s">
        <v>106</v>
      </c>
      <c r="E512" s="12">
        <f t="shared" si="140"/>
        <v>70232539.211316153</v>
      </c>
      <c r="F512" s="16">
        <v>5</v>
      </c>
      <c r="G512" s="18">
        <f t="shared" si="139"/>
        <v>5.0622309779618578E+19</v>
      </c>
      <c r="H512" s="16">
        <f t="shared" si="136"/>
        <v>648137.18456317578</v>
      </c>
      <c r="I512" s="22">
        <f t="shared" si="138"/>
        <v>2.0564196246796072E+16</v>
      </c>
      <c r="J512" s="16">
        <v>1</v>
      </c>
      <c r="K512" s="16">
        <v>11</v>
      </c>
      <c r="L512" s="16">
        <v>5</v>
      </c>
      <c r="M512" s="16">
        <v>10000</v>
      </c>
      <c r="N512" s="16">
        <v>10000</v>
      </c>
      <c r="O512" s="16">
        <v>30</v>
      </c>
      <c r="P512" s="16" t="b">
        <v>1</v>
      </c>
      <c r="Q512" s="16">
        <v>0</v>
      </c>
      <c r="R512" s="16" t="b">
        <v>0</v>
      </c>
      <c r="S512" s="16">
        <v>101.000000000008</v>
      </c>
      <c r="T512" s="16" t="s">
        <v>59</v>
      </c>
      <c r="U512" s="18">
        <v>607</v>
      </c>
      <c r="V512" s="16">
        <v>613</v>
      </c>
      <c r="W512" s="22">
        <v>1.07</v>
      </c>
    </row>
    <row r="513" spans="1:23" x14ac:dyDescent="0.3">
      <c r="A513" s="15">
        <v>511</v>
      </c>
      <c r="B513" s="16" t="s">
        <v>56</v>
      </c>
      <c r="C513" s="17" t="s">
        <v>106</v>
      </c>
      <c r="E513" s="16">
        <f t="shared" si="140"/>
        <v>70632368.336018264</v>
      </c>
      <c r="F513" s="16">
        <v>5</v>
      </c>
      <c r="G513" s="22">
        <f>A513^7.28+A513^4+100*A513+100</f>
        <v>5.2155985215665947E+19</v>
      </c>
      <c r="H513" s="16">
        <f t="shared" si="136"/>
        <v>650802.52925576072</v>
      </c>
      <c r="I513" s="22">
        <f t="shared" si="138"/>
        <v>2.0808335734013148E+16</v>
      </c>
      <c r="J513" s="16">
        <v>1</v>
      </c>
      <c r="K513" s="16">
        <v>11</v>
      </c>
      <c r="L513" s="16">
        <v>5</v>
      </c>
      <c r="M513" s="16">
        <v>10000</v>
      </c>
      <c r="N513" s="16">
        <v>10000</v>
      </c>
      <c r="O513" s="16">
        <v>30</v>
      </c>
      <c r="P513" s="16" t="b">
        <v>1</v>
      </c>
      <c r="Q513" s="16">
        <v>0</v>
      </c>
      <c r="R513" s="16" t="b">
        <v>0</v>
      </c>
      <c r="S513" s="16">
        <v>101.000000000008</v>
      </c>
      <c r="T513" s="16" t="s">
        <v>59</v>
      </c>
      <c r="U513" s="18">
        <v>608</v>
      </c>
      <c r="V513" s="16">
        <v>615</v>
      </c>
      <c r="W513" s="22">
        <v>1.07</v>
      </c>
    </row>
    <row r="514" spans="1:23" x14ac:dyDescent="0.3">
      <c r="A514" s="19">
        <v>512</v>
      </c>
      <c r="B514" s="16" t="s">
        <v>56</v>
      </c>
      <c r="C514" s="17" t="s">
        <v>106</v>
      </c>
      <c r="E514" s="16">
        <f t="shared" si="140"/>
        <v>71033685.301797554</v>
      </c>
      <c r="F514" s="16">
        <v>5</v>
      </c>
      <c r="G514" s="22">
        <f t="shared" ref="G514:G522" si="141">A514^7.28+A514^4+100*A514+100</f>
        <v>5.2903611015321068E+19</v>
      </c>
      <c r="H514" s="16">
        <f t="shared" si="136"/>
        <v>653473.71508724871</v>
      </c>
      <c r="I514" s="22">
        <f t="shared" si="138"/>
        <v>2.1054887844386964E+16</v>
      </c>
      <c r="J514" s="16">
        <v>1</v>
      </c>
      <c r="K514" s="16">
        <v>11</v>
      </c>
      <c r="L514" s="16">
        <v>5</v>
      </c>
      <c r="M514" s="16">
        <v>10000</v>
      </c>
      <c r="N514" s="16">
        <v>10000</v>
      </c>
      <c r="O514" s="16">
        <v>30</v>
      </c>
      <c r="P514" s="16" t="b">
        <v>1</v>
      </c>
      <c r="Q514" s="16">
        <v>0</v>
      </c>
      <c r="R514" s="16" t="b">
        <v>0</v>
      </c>
      <c r="S514" s="16">
        <v>101.000000000008</v>
      </c>
      <c r="T514" s="16" t="s">
        <v>59</v>
      </c>
      <c r="U514" s="18">
        <v>609</v>
      </c>
      <c r="V514" s="16">
        <v>617</v>
      </c>
      <c r="W514" s="22">
        <v>1.07</v>
      </c>
    </row>
    <row r="515" spans="1:23" x14ac:dyDescent="0.3">
      <c r="A515" s="19">
        <v>513</v>
      </c>
      <c r="B515" s="16" t="s">
        <v>56</v>
      </c>
      <c r="C515" s="17" t="s">
        <v>106</v>
      </c>
      <c r="E515" s="12">
        <f t="shared" si="140"/>
        <v>71436492.723034412</v>
      </c>
      <c r="F515" s="16">
        <v>5</v>
      </c>
      <c r="G515" s="22">
        <f t="shared" si="141"/>
        <v>5.3660463369170731E+19</v>
      </c>
      <c r="H515" s="16">
        <f t="shared" si="136"/>
        <v>656150.74365660991</v>
      </c>
      <c r="I515" s="22">
        <f t="shared" si="138"/>
        <v>2.1303871637729696E+16</v>
      </c>
      <c r="J515" s="16">
        <v>1</v>
      </c>
      <c r="K515" s="16">
        <v>11</v>
      </c>
      <c r="L515" s="16">
        <v>5</v>
      </c>
      <c r="M515" s="16">
        <v>10000</v>
      </c>
      <c r="N515" s="16">
        <v>10000</v>
      </c>
      <c r="O515" s="16">
        <v>30</v>
      </c>
      <c r="P515" s="16" t="b">
        <v>1</v>
      </c>
      <c r="Q515" s="16">
        <v>0</v>
      </c>
      <c r="R515" s="16" t="b">
        <v>0</v>
      </c>
      <c r="S515" s="16">
        <v>101.000000000008</v>
      </c>
      <c r="T515" s="16" t="s">
        <v>59</v>
      </c>
      <c r="U515" s="18">
        <v>610</v>
      </c>
      <c r="V515" s="16">
        <v>619</v>
      </c>
      <c r="W515" s="22">
        <v>1.07</v>
      </c>
    </row>
    <row r="516" spans="1:23" x14ac:dyDescent="0.3">
      <c r="A516" s="15">
        <v>514</v>
      </c>
      <c r="B516" s="16" t="s">
        <v>56</v>
      </c>
      <c r="C516" s="17" t="s">
        <v>106</v>
      </c>
      <c r="E516" s="16">
        <f t="shared" si="140"/>
        <v>71840793.213587403</v>
      </c>
      <c r="F516" s="16">
        <v>5</v>
      </c>
      <c r="G516" s="22">
        <f t="shared" si="141"/>
        <v>5.4426637824337437E+19</v>
      </c>
      <c r="H516" s="16">
        <f t="shared" si="136"/>
        <v>658833.61656012747</v>
      </c>
      <c r="I516" s="22">
        <f t="shared" si="138"/>
        <v>2.1555306286795104E+16</v>
      </c>
      <c r="J516" s="16">
        <v>1</v>
      </c>
      <c r="K516" s="16">
        <v>11</v>
      </c>
      <c r="L516" s="16">
        <v>5</v>
      </c>
      <c r="M516" s="16">
        <v>10000</v>
      </c>
      <c r="N516" s="16">
        <v>10000</v>
      </c>
      <c r="O516" s="16">
        <v>30</v>
      </c>
      <c r="P516" s="16" t="b">
        <v>1</v>
      </c>
      <c r="Q516" s="16">
        <v>0</v>
      </c>
      <c r="R516" s="16" t="b">
        <v>0</v>
      </c>
      <c r="S516" s="16">
        <v>101.000000000008</v>
      </c>
      <c r="T516" s="16" t="s">
        <v>59</v>
      </c>
      <c r="U516" s="18">
        <v>611</v>
      </c>
      <c r="V516" s="16">
        <v>621</v>
      </c>
      <c r="W516" s="22">
        <v>1.07</v>
      </c>
    </row>
    <row r="517" spans="1:23" x14ac:dyDescent="0.3">
      <c r="A517" s="19">
        <v>515</v>
      </c>
      <c r="B517" s="16" t="s">
        <v>56</v>
      </c>
      <c r="C517" s="17" t="s">
        <v>106</v>
      </c>
      <c r="E517" s="16">
        <f t="shared" si="140"/>
        <v>72246589.38679634</v>
      </c>
      <c r="F517" s="16">
        <v>5</v>
      </c>
      <c r="G517" s="22">
        <f t="shared" si="141"/>
        <v>5.5202230728432312E+19</v>
      </c>
      <c r="H517" s="22">
        <f t="shared" si="136"/>
        <v>661522.33539141016</v>
      </c>
      <c r="I517" s="22">
        <f t="shared" si="138"/>
        <v>2.1809211077726956E+16</v>
      </c>
      <c r="J517" s="16">
        <v>1</v>
      </c>
      <c r="K517" s="16">
        <v>11</v>
      </c>
      <c r="L517" s="16">
        <v>5</v>
      </c>
      <c r="M517" s="16">
        <v>10000</v>
      </c>
      <c r="N517" s="16">
        <v>10000</v>
      </c>
      <c r="O517" s="16">
        <v>30</v>
      </c>
      <c r="P517" s="16" t="b">
        <v>1</v>
      </c>
      <c r="Q517" s="16">
        <v>0</v>
      </c>
      <c r="R517" s="16" t="b">
        <v>0</v>
      </c>
      <c r="S517" s="16">
        <v>101.000000000008</v>
      </c>
      <c r="T517" s="16" t="s">
        <v>59</v>
      </c>
      <c r="U517" s="18">
        <v>612</v>
      </c>
      <c r="V517" s="16">
        <v>623</v>
      </c>
      <c r="W517" s="22">
        <v>1.07</v>
      </c>
    </row>
    <row r="518" spans="1:23" x14ac:dyDescent="0.3">
      <c r="A518" s="19">
        <v>516</v>
      </c>
      <c r="B518" s="16" t="s">
        <v>56</v>
      </c>
      <c r="C518" s="17" t="s">
        <v>106</v>
      </c>
      <c r="E518" s="12">
        <f t="shared" si="140"/>
        <v>72653883.855481982</v>
      </c>
      <c r="F518" s="16">
        <v>5</v>
      </c>
      <c r="G518" s="22">
        <f t="shared" si="141"/>
        <v>5.5987339234686247E+19</v>
      </c>
      <c r="H518" s="16">
        <f t="shared" si="136"/>
        <v>664216.90174140746</v>
      </c>
      <c r="I518" s="22">
        <f t="shared" si="138"/>
        <v>2.2065605410506304E+16</v>
      </c>
      <c r="J518" s="16">
        <v>1</v>
      </c>
      <c r="K518" s="16">
        <v>11</v>
      </c>
      <c r="L518" s="16">
        <v>5</v>
      </c>
      <c r="M518" s="16">
        <v>10000</v>
      </c>
      <c r="N518" s="16">
        <v>10000</v>
      </c>
      <c r="O518" s="16">
        <v>30</v>
      </c>
      <c r="P518" s="16" t="b">
        <v>1</v>
      </c>
      <c r="Q518" s="16">
        <v>0</v>
      </c>
      <c r="R518" s="16" t="b">
        <v>0</v>
      </c>
      <c r="S518" s="16">
        <v>101.000000000008</v>
      </c>
      <c r="T518" s="16" t="s">
        <v>59</v>
      </c>
      <c r="U518" s="18">
        <v>613</v>
      </c>
      <c r="V518" s="16">
        <v>625</v>
      </c>
      <c r="W518" s="22">
        <v>1.07</v>
      </c>
    </row>
    <row r="519" spans="1:23" x14ac:dyDescent="0.3">
      <c r="A519" s="15">
        <v>517</v>
      </c>
      <c r="B519" s="16" t="s">
        <v>56</v>
      </c>
      <c r="C519" s="17" t="s">
        <v>106</v>
      </c>
      <c r="E519" s="16">
        <f t="shared" si="140"/>
        <v>73062679.231947675</v>
      </c>
      <c r="F519" s="16">
        <v>5</v>
      </c>
      <c r="G519" s="22">
        <f t="shared" si="141"/>
        <v>5.6782061307101798E+19</v>
      </c>
      <c r="H519" s="16">
        <f t="shared" ref="H519:H552" si="142">A519^2.14+50+50*A519</f>
        <v>666917.3171984097</v>
      </c>
      <c r="I519" s="22">
        <f t="shared" si="138"/>
        <v>2.232450879940062E+16</v>
      </c>
      <c r="J519" s="16">
        <v>1</v>
      </c>
      <c r="K519" s="16">
        <v>11</v>
      </c>
      <c r="L519" s="16">
        <v>5</v>
      </c>
      <c r="M519" s="16">
        <v>10000</v>
      </c>
      <c r="N519" s="16">
        <v>10000</v>
      </c>
      <c r="O519" s="16">
        <v>30</v>
      </c>
      <c r="P519" s="16" t="b">
        <v>1</v>
      </c>
      <c r="Q519" s="16">
        <v>0</v>
      </c>
      <c r="R519" s="16" t="b">
        <v>0</v>
      </c>
      <c r="S519" s="16">
        <v>101.000000000008</v>
      </c>
      <c r="T519" s="16" t="s">
        <v>59</v>
      </c>
      <c r="U519" s="18">
        <v>614</v>
      </c>
      <c r="V519" s="16">
        <v>627</v>
      </c>
      <c r="W519" s="22">
        <v>1.07</v>
      </c>
    </row>
    <row r="520" spans="1:23" x14ac:dyDescent="0.3">
      <c r="A520" s="19">
        <v>518</v>
      </c>
      <c r="B520" s="16" t="s">
        <v>56</v>
      </c>
      <c r="C520" s="17" t="s">
        <v>106</v>
      </c>
      <c r="E520" s="16">
        <f t="shared" si="140"/>
        <v>73472978.127980724</v>
      </c>
      <c r="F520" s="16">
        <v>5</v>
      </c>
      <c r="G520" s="22">
        <f t="shared" si="141"/>
        <v>5.7586495725626991E+19</v>
      </c>
      <c r="H520" s="16">
        <f t="shared" si="142"/>
        <v>669623.58334806305</v>
      </c>
      <c r="I520" s="22">
        <f t="shared" si="138"/>
        <v>2.2585940873413648E+16</v>
      </c>
      <c r="J520" s="16">
        <v>1</v>
      </c>
      <c r="K520" s="16">
        <v>11</v>
      </c>
      <c r="L520" s="16">
        <v>5</v>
      </c>
      <c r="M520" s="16">
        <v>10000</v>
      </c>
      <c r="N520" s="16">
        <v>10000</v>
      </c>
      <c r="O520" s="16">
        <v>30</v>
      </c>
      <c r="P520" s="16" t="b">
        <v>1</v>
      </c>
      <c r="Q520" s="16">
        <v>0</v>
      </c>
      <c r="R520" s="16" t="b">
        <v>0</v>
      </c>
      <c r="S520" s="16">
        <v>101.000000000008</v>
      </c>
      <c r="T520" s="16" t="s">
        <v>59</v>
      </c>
      <c r="U520" s="18">
        <v>615</v>
      </c>
      <c r="V520" s="16">
        <v>629</v>
      </c>
      <c r="W520" s="22">
        <v>1.07</v>
      </c>
    </row>
    <row r="521" spans="1:23" x14ac:dyDescent="0.3">
      <c r="A521" s="19">
        <v>519</v>
      </c>
      <c r="B521" s="16" t="s">
        <v>56</v>
      </c>
      <c r="C521" s="17" t="s">
        <v>106</v>
      </c>
      <c r="E521" s="12">
        <f t="shared" si="140"/>
        <v>73884783.154852882</v>
      </c>
      <c r="F521" s="16">
        <v>5</v>
      </c>
      <c r="G521" s="22">
        <f t="shared" si="141"/>
        <v>5.8400742091356176E+19</v>
      </c>
      <c r="H521" s="16">
        <f t="shared" si="142"/>
        <v>672335.70177338168</v>
      </c>
      <c r="I521" s="22">
        <f t="shared" si="138"/>
        <v>2.2849921376736312E+16</v>
      </c>
      <c r="J521" s="16">
        <v>1</v>
      </c>
      <c r="K521" s="16">
        <v>11</v>
      </c>
      <c r="L521" s="16">
        <v>5</v>
      </c>
      <c r="M521" s="16">
        <v>10000</v>
      </c>
      <c r="N521" s="16">
        <v>10000</v>
      </c>
      <c r="O521" s="16">
        <v>30</v>
      </c>
      <c r="P521" s="16" t="b">
        <v>1</v>
      </c>
      <c r="Q521" s="16">
        <v>0</v>
      </c>
      <c r="R521" s="16" t="b">
        <v>0</v>
      </c>
      <c r="S521" s="16">
        <v>101.000000000008</v>
      </c>
      <c r="T521" s="16" t="s">
        <v>59</v>
      </c>
      <c r="U521" s="18">
        <v>616</v>
      </c>
      <c r="V521" s="16">
        <v>631</v>
      </c>
      <c r="W521" s="22">
        <v>1.07</v>
      </c>
    </row>
    <row r="522" spans="1:23" x14ac:dyDescent="0.3">
      <c r="A522" s="15">
        <v>520</v>
      </c>
      <c r="B522" s="16" t="s">
        <v>56</v>
      </c>
      <c r="C522" s="17" t="s">
        <v>106</v>
      </c>
      <c r="E522" s="16">
        <f t="shared" si="140"/>
        <v>74298096.92332229</v>
      </c>
      <c r="F522" s="16">
        <v>5</v>
      </c>
      <c r="G522" s="22">
        <f t="shared" si="141"/>
        <v>5.9224900831748489E+19</v>
      </c>
      <c r="H522" s="16">
        <f t="shared" si="142"/>
        <v>675053.67405474966</v>
      </c>
      <c r="I522" s="22">
        <f t="shared" si="138"/>
        <v>2.3116470169197984E+16</v>
      </c>
      <c r="J522" s="16">
        <v>1</v>
      </c>
      <c r="K522" s="16">
        <v>11</v>
      </c>
      <c r="L522" s="16">
        <v>5</v>
      </c>
      <c r="M522" s="16">
        <v>10000</v>
      </c>
      <c r="N522" s="16">
        <v>10000</v>
      </c>
      <c r="O522" s="16">
        <v>30</v>
      </c>
      <c r="P522" s="16" t="b">
        <v>1</v>
      </c>
      <c r="Q522" s="16">
        <v>0</v>
      </c>
      <c r="R522" s="16" t="b">
        <v>0</v>
      </c>
      <c r="S522" s="16">
        <v>101.000000000008</v>
      </c>
      <c r="T522" s="16" t="s">
        <v>59</v>
      </c>
      <c r="U522" s="18">
        <v>617</v>
      </c>
      <c r="V522" s="16">
        <v>633</v>
      </c>
      <c r="W522" s="22">
        <v>1.07</v>
      </c>
    </row>
    <row r="523" spans="1:23" x14ac:dyDescent="0.3">
      <c r="A523" s="19">
        <v>521</v>
      </c>
      <c r="B523" s="16" t="s">
        <v>56</v>
      </c>
      <c r="C523" s="17" t="s">
        <v>106</v>
      </c>
      <c r="E523" s="16">
        <f t="shared" si="140"/>
        <v>74712922.043632954</v>
      </c>
      <c r="F523" s="16">
        <v>5</v>
      </c>
      <c r="G523" s="22">
        <f>A523^7.285+A523^4+100*A523+100</f>
        <v>6.1967334386515517E+19</v>
      </c>
      <c r="H523" s="16">
        <f t="shared" si="142"/>
        <v>677777.50176993571</v>
      </c>
      <c r="I523" s="22">
        <f t="shared" si="138"/>
        <v>2.3385607226718792E+16</v>
      </c>
      <c r="J523" s="16">
        <v>1</v>
      </c>
      <c r="K523" s="16">
        <v>11</v>
      </c>
      <c r="L523" s="16">
        <v>5</v>
      </c>
      <c r="M523" s="16">
        <v>10000</v>
      </c>
      <c r="N523" s="16">
        <v>10000</v>
      </c>
      <c r="O523" s="16">
        <v>30</v>
      </c>
      <c r="P523" s="16" t="b">
        <v>1</v>
      </c>
      <c r="Q523" s="16">
        <v>0</v>
      </c>
      <c r="R523" s="16" t="b">
        <v>0</v>
      </c>
      <c r="S523" s="16">
        <v>101.000000000008</v>
      </c>
      <c r="T523" s="16" t="s">
        <v>59</v>
      </c>
      <c r="U523" s="18">
        <v>618</v>
      </c>
      <c r="V523" s="16">
        <v>635</v>
      </c>
      <c r="W523" s="22">
        <v>1.07</v>
      </c>
    </row>
    <row r="524" spans="1:23" x14ac:dyDescent="0.3">
      <c r="A524" s="19">
        <v>522</v>
      </c>
      <c r="B524" s="16" t="s">
        <v>56</v>
      </c>
      <c r="C524" s="17" t="s">
        <v>106</v>
      </c>
      <c r="E524" s="12">
        <f t="shared" si="140"/>
        <v>75129261.125518322</v>
      </c>
      <c r="F524" s="16">
        <v>5</v>
      </c>
      <c r="G524" s="22">
        <f t="shared" ref="G524:G532" si="143">A524^7.285+A524^4+100*A524+100</f>
        <v>6.2839050596970709E+19</v>
      </c>
      <c r="H524" s="22">
        <f t="shared" si="142"/>
        <v>680507.18649410247</v>
      </c>
      <c r="I524" s="22">
        <f t="shared" si="138"/>
        <v>2.365735264176388E+16</v>
      </c>
      <c r="J524" s="16">
        <v>1</v>
      </c>
      <c r="K524" s="16">
        <v>11</v>
      </c>
      <c r="L524" s="16">
        <v>5</v>
      </c>
      <c r="M524" s="16">
        <v>10000</v>
      </c>
      <c r="N524" s="16">
        <v>10000</v>
      </c>
      <c r="O524" s="16">
        <v>30</v>
      </c>
      <c r="P524" s="16" t="b">
        <v>1</v>
      </c>
      <c r="Q524" s="16">
        <v>0</v>
      </c>
      <c r="R524" s="16" t="b">
        <v>0</v>
      </c>
      <c r="S524" s="16">
        <v>101.000000000008</v>
      </c>
      <c r="T524" s="16" t="s">
        <v>59</v>
      </c>
      <c r="U524" s="18">
        <v>619</v>
      </c>
      <c r="V524" s="16">
        <v>637</v>
      </c>
      <c r="W524" s="22">
        <v>1.07</v>
      </c>
    </row>
    <row r="525" spans="1:23" x14ac:dyDescent="0.3">
      <c r="A525" s="15">
        <v>523</v>
      </c>
      <c r="B525" s="16" t="s">
        <v>56</v>
      </c>
      <c r="C525" s="17" t="s">
        <v>106</v>
      </c>
      <c r="E525" s="16">
        <f t="shared" si="140"/>
        <v>75547116.778199598</v>
      </c>
      <c r="F525" s="16">
        <v>5</v>
      </c>
      <c r="G525" s="22">
        <f t="shared" si="143"/>
        <v>6.3721325896524079E+19</v>
      </c>
      <c r="H525" s="16">
        <f t="shared" si="142"/>
        <v>683242.72979981243</v>
      </c>
      <c r="I525" s="22">
        <f t="shared" si="138"/>
        <v>2.3931726623797096E+16</v>
      </c>
      <c r="J525" s="16">
        <v>1</v>
      </c>
      <c r="K525" s="16">
        <v>11</v>
      </c>
      <c r="L525" s="16">
        <v>5</v>
      </c>
      <c r="M525" s="16">
        <v>10000</v>
      </c>
      <c r="N525" s="16">
        <v>10000</v>
      </c>
      <c r="O525" s="16">
        <v>30</v>
      </c>
      <c r="P525" s="16" t="b">
        <v>1</v>
      </c>
      <c r="Q525" s="16">
        <v>0</v>
      </c>
      <c r="R525" s="16" t="b">
        <v>0</v>
      </c>
      <c r="S525" s="16">
        <v>101.000000000008</v>
      </c>
      <c r="T525" s="16" t="s">
        <v>59</v>
      </c>
      <c r="U525" s="18">
        <v>620</v>
      </c>
      <c r="V525" s="16">
        <v>639</v>
      </c>
      <c r="W525" s="22">
        <v>1.07</v>
      </c>
    </row>
    <row r="526" spans="1:23" x14ac:dyDescent="0.3">
      <c r="A526" s="19">
        <v>524</v>
      </c>
      <c r="B526" s="16" t="s">
        <v>56</v>
      </c>
      <c r="C526" s="17" t="s">
        <v>106</v>
      </c>
      <c r="E526" s="16">
        <f t="shared" si="140"/>
        <v>75966491.610389069</v>
      </c>
      <c r="F526" s="16">
        <v>5</v>
      </c>
      <c r="G526" s="22">
        <f t="shared" si="143"/>
        <v>6.461426763031878E+19</v>
      </c>
      <c r="H526" s="16">
        <f t="shared" si="142"/>
        <v>685984.13325704075</v>
      </c>
      <c r="I526" s="22">
        <f t="shared" si="138"/>
        <v>2.4208749499735916E+16</v>
      </c>
      <c r="J526" s="16">
        <v>1</v>
      </c>
      <c r="K526" s="16">
        <v>11</v>
      </c>
      <c r="L526" s="16">
        <v>5</v>
      </c>
      <c r="M526" s="16">
        <v>10000</v>
      </c>
      <c r="N526" s="16">
        <v>10000</v>
      </c>
      <c r="O526" s="16">
        <v>30</v>
      </c>
      <c r="P526" s="16" t="b">
        <v>1</v>
      </c>
      <c r="Q526" s="16">
        <v>0</v>
      </c>
      <c r="R526" s="16" t="b">
        <v>0</v>
      </c>
      <c r="S526" s="16">
        <v>101.000000000008</v>
      </c>
      <c r="T526" s="16" t="s">
        <v>59</v>
      </c>
      <c r="U526" s="18">
        <v>621</v>
      </c>
      <c r="V526" s="16">
        <v>641</v>
      </c>
      <c r="W526" s="22">
        <v>1.07</v>
      </c>
    </row>
    <row r="527" spans="1:23" x14ac:dyDescent="0.3">
      <c r="A527" s="19">
        <v>525</v>
      </c>
      <c r="B527" s="16" t="s">
        <v>56</v>
      </c>
      <c r="C527" s="17" t="s">
        <v>106</v>
      </c>
      <c r="E527" s="12">
        <f t="shared" si="140"/>
        <v>76387388.230290458</v>
      </c>
      <c r="F527" s="16">
        <v>5</v>
      </c>
      <c r="G527" s="22">
        <f t="shared" si="143"/>
        <v>6.5517984026601054E+19</v>
      </c>
      <c r="H527" s="16">
        <f t="shared" si="142"/>
        <v>688731.39843318472</v>
      </c>
      <c r="I527" s="22">
        <f t="shared" si="138"/>
        <v>2.4488441714408436E+16</v>
      </c>
      <c r="J527" s="16">
        <v>1</v>
      </c>
      <c r="K527" s="16">
        <v>11</v>
      </c>
      <c r="L527" s="16">
        <v>5</v>
      </c>
      <c r="M527" s="16">
        <v>10000</v>
      </c>
      <c r="N527" s="16">
        <v>10000</v>
      </c>
      <c r="O527" s="16">
        <v>30</v>
      </c>
      <c r="P527" s="16" t="b">
        <v>1</v>
      </c>
      <c r="Q527" s="16">
        <v>0</v>
      </c>
      <c r="R527" s="16" t="b">
        <v>0</v>
      </c>
      <c r="S527" s="16">
        <v>101.000000000008</v>
      </c>
      <c r="T527" s="16" t="s">
        <v>59</v>
      </c>
      <c r="U527" s="18">
        <v>622</v>
      </c>
      <c r="V527" s="16">
        <v>643</v>
      </c>
      <c r="W527" s="22">
        <v>1.07</v>
      </c>
    </row>
    <row r="528" spans="1:23" x14ac:dyDescent="0.3">
      <c r="A528" s="15">
        <v>526</v>
      </c>
      <c r="B528" s="16" t="s">
        <v>56</v>
      </c>
      <c r="C528" s="17" t="s">
        <v>106</v>
      </c>
      <c r="E528" s="16">
        <f t="shared" si="140"/>
        <v>76809809.245598972</v>
      </c>
      <c r="F528" s="16">
        <v>5</v>
      </c>
      <c r="G528" s="22">
        <f t="shared" si="143"/>
        <v>6.6432584202276512E+19</v>
      </c>
      <c r="H528" s="16">
        <f t="shared" si="142"/>
        <v>691484.52689306822</v>
      </c>
      <c r="I528" s="22">
        <f t="shared" si="138"/>
        <v>2.4770823831009408E+16</v>
      </c>
      <c r="J528" s="16">
        <v>1</v>
      </c>
      <c r="K528" s="16">
        <v>11</v>
      </c>
      <c r="L528" s="16">
        <v>5</v>
      </c>
      <c r="M528" s="16">
        <v>10000</v>
      </c>
      <c r="N528" s="16">
        <v>10000</v>
      </c>
      <c r="O528" s="16">
        <v>30</v>
      </c>
      <c r="P528" s="16" t="b">
        <v>1</v>
      </c>
      <c r="Q528" s="16">
        <v>0</v>
      </c>
      <c r="R528" s="16" t="b">
        <v>0</v>
      </c>
      <c r="S528" s="16">
        <v>101.000000000008</v>
      </c>
      <c r="T528" s="16" t="s">
        <v>59</v>
      </c>
      <c r="U528" s="18">
        <v>623</v>
      </c>
      <c r="V528" s="16">
        <v>645</v>
      </c>
      <c r="W528" s="22">
        <v>1.07</v>
      </c>
    </row>
    <row r="529" spans="1:23" x14ac:dyDescent="0.3">
      <c r="A529" s="19">
        <v>527</v>
      </c>
      <c r="B529" s="16" t="s">
        <v>56</v>
      </c>
      <c r="C529" s="17" t="s">
        <v>106</v>
      </c>
      <c r="E529" s="16">
        <f t="shared" si="140"/>
        <v>77233757.26350382</v>
      </c>
      <c r="F529" s="16">
        <v>5</v>
      </c>
      <c r="G529" s="22">
        <f t="shared" si="143"/>
        <v>6.7358178168494277E+19</v>
      </c>
      <c r="H529" s="16">
        <f t="shared" si="142"/>
        <v>694243.52019895555</v>
      </c>
      <c r="I529" s="22">
        <f t="shared" si="138"/>
        <v>2.5055916531558676E+16</v>
      </c>
      <c r="J529" s="16">
        <v>1</v>
      </c>
      <c r="K529" s="16">
        <v>11</v>
      </c>
      <c r="L529" s="16">
        <v>5</v>
      </c>
      <c r="M529" s="16">
        <v>10000</v>
      </c>
      <c r="N529" s="16">
        <v>10000</v>
      </c>
      <c r="O529" s="16">
        <v>30</v>
      </c>
      <c r="P529" s="16" t="b">
        <v>1</v>
      </c>
      <c r="Q529" s="16">
        <v>0</v>
      </c>
      <c r="R529" s="16" t="b">
        <v>0</v>
      </c>
      <c r="S529" s="16">
        <v>101.000000000008</v>
      </c>
      <c r="T529" s="16" t="s">
        <v>59</v>
      </c>
      <c r="U529" s="18">
        <v>624</v>
      </c>
      <c r="V529" s="16">
        <v>647</v>
      </c>
      <c r="W529" s="22">
        <v>1.07</v>
      </c>
    </row>
    <row r="530" spans="1:23" x14ac:dyDescent="0.3">
      <c r="A530" s="19">
        <v>528</v>
      </c>
      <c r="B530" s="16" t="s">
        <v>56</v>
      </c>
      <c r="C530" s="17" t="s">
        <v>106</v>
      </c>
      <c r="E530" s="12">
        <f t="shared" si="140"/>
        <v>77659234.890688717</v>
      </c>
      <c r="F530" s="16">
        <v>5</v>
      </c>
      <c r="G530" s="22">
        <f t="shared" si="143"/>
        <v>6.8294876836255982E+19</v>
      </c>
      <c r="H530" s="16">
        <f t="shared" si="142"/>
        <v>697008.379910558</v>
      </c>
      <c r="I530" s="22">
        <f t="shared" si="138"/>
        <v>2.5343740617359808E+16</v>
      </c>
      <c r="J530" s="16">
        <v>1</v>
      </c>
      <c r="K530" s="16">
        <v>11</v>
      </c>
      <c r="L530" s="16">
        <v>5</v>
      </c>
      <c r="M530" s="16">
        <v>10000</v>
      </c>
      <c r="N530" s="16">
        <v>10000</v>
      </c>
      <c r="O530" s="16">
        <v>30</v>
      </c>
      <c r="P530" s="16" t="b">
        <v>1</v>
      </c>
      <c r="Q530" s="16">
        <v>0</v>
      </c>
      <c r="R530" s="16" t="b">
        <v>0</v>
      </c>
      <c r="S530" s="16">
        <v>101.000000000008</v>
      </c>
      <c r="T530" s="16" t="s">
        <v>59</v>
      </c>
      <c r="U530" s="18">
        <v>625</v>
      </c>
      <c r="V530" s="16">
        <v>649</v>
      </c>
      <c r="W530" s="22">
        <v>1.07</v>
      </c>
    </row>
    <row r="531" spans="1:23" x14ac:dyDescent="0.3">
      <c r="A531" s="15">
        <v>529</v>
      </c>
      <c r="B531" s="16" t="s">
        <v>56</v>
      </c>
      <c r="C531" s="17" t="s">
        <v>106</v>
      </c>
      <c r="E531" s="16">
        <f t="shared" si="140"/>
        <v>78086244.733332619</v>
      </c>
      <c r="F531" s="16">
        <v>5</v>
      </c>
      <c r="G531" s="22">
        <f t="shared" si="143"/>
        <v>6.9242792022046736E+19</v>
      </c>
      <c r="H531" s="22">
        <f t="shared" si="142"/>
        <v>699779.10758504551</v>
      </c>
      <c r="I531" s="22">
        <f t="shared" si="138"/>
        <v>2.5634317009459756E+16</v>
      </c>
      <c r="J531" s="16">
        <v>1</v>
      </c>
      <c r="K531" s="16">
        <v>11</v>
      </c>
      <c r="L531" s="16">
        <v>5</v>
      </c>
      <c r="M531" s="16">
        <v>10000</v>
      </c>
      <c r="N531" s="16">
        <v>10000</v>
      </c>
      <c r="O531" s="16">
        <v>30</v>
      </c>
      <c r="P531" s="16" t="b">
        <v>1</v>
      </c>
      <c r="Q531" s="16">
        <v>0</v>
      </c>
      <c r="R531" s="16" t="b">
        <v>0</v>
      </c>
      <c r="S531" s="16">
        <v>101.000000000008</v>
      </c>
      <c r="T531" s="16" t="s">
        <v>59</v>
      </c>
      <c r="U531" s="18">
        <v>626</v>
      </c>
      <c r="V531" s="16">
        <v>651</v>
      </c>
      <c r="W531" s="22">
        <v>1.07</v>
      </c>
    </row>
    <row r="532" spans="1:23" x14ac:dyDescent="0.3">
      <c r="A532" s="19">
        <v>530</v>
      </c>
      <c r="B532" s="16" t="s">
        <v>56</v>
      </c>
      <c r="C532" s="17" t="s">
        <v>106</v>
      </c>
      <c r="E532" s="16">
        <f t="shared" si="140"/>
        <v>78514789.397111252</v>
      </c>
      <c r="F532" s="16">
        <v>5</v>
      </c>
      <c r="G532" s="22">
        <f t="shared" si="143"/>
        <v>7.020203645348991E+19</v>
      </c>
      <c r="H532" s="16">
        <f t="shared" si="142"/>
        <v>702555.70477705076</v>
      </c>
      <c r="I532" s="22">
        <f t="shared" si="138"/>
        <v>2.5927666749109184E+16</v>
      </c>
      <c r="J532" s="16">
        <v>1</v>
      </c>
      <c r="K532" s="16">
        <v>11</v>
      </c>
      <c r="L532" s="16">
        <v>5</v>
      </c>
      <c r="M532" s="16">
        <v>10000</v>
      </c>
      <c r="N532" s="16">
        <v>10000</v>
      </c>
      <c r="O532" s="16">
        <v>30</v>
      </c>
      <c r="P532" s="16" t="b">
        <v>1</v>
      </c>
      <c r="Q532" s="16">
        <v>0</v>
      </c>
      <c r="R532" s="16" t="b">
        <v>0</v>
      </c>
      <c r="S532" s="16">
        <v>101.000000000008</v>
      </c>
      <c r="T532" s="16" t="s">
        <v>59</v>
      </c>
      <c r="U532" s="18">
        <v>627</v>
      </c>
      <c r="V532" s="16">
        <v>653</v>
      </c>
      <c r="W532" s="22">
        <v>1.07</v>
      </c>
    </row>
    <row r="533" spans="1:23" x14ac:dyDescent="0.3">
      <c r="A533" s="19">
        <v>531</v>
      </c>
      <c r="B533" s="16" t="s">
        <v>56</v>
      </c>
      <c r="C533" s="17" t="s">
        <v>106</v>
      </c>
      <c r="E533" s="12">
        <f t="shared" si="140"/>
        <v>78944871.487197891</v>
      </c>
      <c r="F533" s="16">
        <v>5</v>
      </c>
      <c r="G533" s="22">
        <f>A533^7.29+A533^4+100*A533+100</f>
        <v>7.3441080731251638E+19</v>
      </c>
      <c r="H533" s="16">
        <f t="shared" si="142"/>
        <v>705338.17303868523</v>
      </c>
      <c r="I533" s="22">
        <f t="shared" si="138"/>
        <v>2.6223810998224728E+16</v>
      </c>
      <c r="J533" s="16">
        <v>1</v>
      </c>
      <c r="K533" s="16">
        <v>11</v>
      </c>
      <c r="L533" s="16">
        <v>5</v>
      </c>
      <c r="M533" s="16">
        <v>10000</v>
      </c>
      <c r="N533" s="16">
        <v>10000</v>
      </c>
      <c r="O533" s="16">
        <v>30</v>
      </c>
      <c r="P533" s="16" t="b">
        <v>1</v>
      </c>
      <c r="Q533" s="16">
        <v>0</v>
      </c>
      <c r="R533" s="16" t="b">
        <v>0</v>
      </c>
      <c r="S533" s="16">
        <v>101.000000000008</v>
      </c>
      <c r="T533" s="16" t="s">
        <v>59</v>
      </c>
      <c r="U533" s="18">
        <v>628</v>
      </c>
      <c r="V533" s="16">
        <v>655</v>
      </c>
      <c r="W533" s="22">
        <v>1.07</v>
      </c>
    </row>
    <row r="534" spans="1:23" x14ac:dyDescent="0.3">
      <c r="A534" s="15">
        <v>532</v>
      </c>
      <c r="B534" s="16" t="s">
        <v>56</v>
      </c>
      <c r="C534" s="17" t="s">
        <v>106</v>
      </c>
      <c r="E534" s="16">
        <f t="shared" si="140"/>
        <v>79376493.60826467</v>
      </c>
      <c r="F534" s="16">
        <v>5</v>
      </c>
      <c r="G534" s="22">
        <f t="shared" ref="G534:G542" si="144">A534^7.29+A534^4+100*A534+100</f>
        <v>7.4455331209444622E+19</v>
      </c>
      <c r="H534" s="16">
        <f t="shared" si="142"/>
        <v>708126.51391953975</v>
      </c>
      <c r="I534" s="22">
        <f t="shared" si="138"/>
        <v>2.6522771039849896E+16</v>
      </c>
      <c r="J534" s="16">
        <v>1</v>
      </c>
      <c r="K534" s="16">
        <v>11</v>
      </c>
      <c r="L534" s="16">
        <v>5</v>
      </c>
      <c r="M534" s="16">
        <v>10000</v>
      </c>
      <c r="N534" s="16">
        <v>10000</v>
      </c>
      <c r="O534" s="16">
        <v>30</v>
      </c>
      <c r="P534" s="16" t="b">
        <v>1</v>
      </c>
      <c r="Q534" s="16">
        <v>0</v>
      </c>
      <c r="R534" s="16" t="b">
        <v>0</v>
      </c>
      <c r="S534" s="16">
        <v>101.000000000008</v>
      </c>
      <c r="T534" s="16" t="s">
        <v>59</v>
      </c>
      <c r="U534" s="18">
        <v>629</v>
      </c>
      <c r="V534" s="16">
        <v>657</v>
      </c>
      <c r="W534" s="22">
        <v>1.07</v>
      </c>
    </row>
    <row r="535" spans="1:23" x14ac:dyDescent="0.3">
      <c r="A535" s="19">
        <v>533</v>
      </c>
      <c r="B535" s="16" t="s">
        <v>56</v>
      </c>
      <c r="C535" s="17" t="s">
        <v>106</v>
      </c>
      <c r="E535" s="16">
        <f t="shared" si="140"/>
        <v>79809658.364482984</v>
      </c>
      <c r="F535" s="16">
        <v>5</v>
      </c>
      <c r="G535" s="22">
        <f t="shared" si="144"/>
        <v>7.548164463994187E+19</v>
      </c>
      <c r="H535" s="16">
        <f t="shared" si="142"/>
        <v>710920.72896669805</v>
      </c>
      <c r="I535" s="22">
        <f t="shared" si="138"/>
        <v>2.6824568278620084E+16</v>
      </c>
      <c r="J535" s="16">
        <v>1</v>
      </c>
      <c r="K535" s="16">
        <v>11</v>
      </c>
      <c r="L535" s="16">
        <v>5</v>
      </c>
      <c r="M535" s="16">
        <v>10000</v>
      </c>
      <c r="N535" s="16">
        <v>10000</v>
      </c>
      <c r="O535" s="16">
        <v>30</v>
      </c>
      <c r="P535" s="16" t="b">
        <v>1</v>
      </c>
      <c r="Q535" s="16">
        <v>0</v>
      </c>
      <c r="R535" s="16" t="b">
        <v>0</v>
      </c>
      <c r="S535" s="16">
        <v>101.000000000008</v>
      </c>
      <c r="T535" s="16" t="s">
        <v>59</v>
      </c>
      <c r="U535" s="18">
        <v>630</v>
      </c>
      <c r="V535" s="16">
        <v>659</v>
      </c>
      <c r="W535" s="22">
        <v>1.07</v>
      </c>
    </row>
    <row r="536" spans="1:23" x14ac:dyDescent="0.3">
      <c r="A536" s="19">
        <v>534</v>
      </c>
      <c r="B536" s="16" t="s">
        <v>56</v>
      </c>
      <c r="C536" s="17" t="s">
        <v>106</v>
      </c>
      <c r="E536" s="12">
        <f t="shared" si="140"/>
        <v>80244368.359525546</v>
      </c>
      <c r="F536" s="16">
        <v>5</v>
      </c>
      <c r="G536" s="22">
        <f t="shared" si="144"/>
        <v>7.652014145634902E+19</v>
      </c>
      <c r="H536" s="16">
        <f t="shared" si="142"/>
        <v>713720.81972475105</v>
      </c>
      <c r="I536" s="22">
        <f t="shared" si="138"/>
        <v>2.7129224241225276E+16</v>
      </c>
      <c r="J536" s="16">
        <v>1</v>
      </c>
      <c r="K536" s="16">
        <v>11</v>
      </c>
      <c r="L536" s="16">
        <v>5</v>
      </c>
      <c r="M536" s="16">
        <v>10000</v>
      </c>
      <c r="N536" s="16">
        <v>10000</v>
      </c>
      <c r="O536" s="16">
        <v>30</v>
      </c>
      <c r="P536" s="16" t="b">
        <v>1</v>
      </c>
      <c r="Q536" s="16">
        <v>0</v>
      </c>
      <c r="R536" s="16" t="b">
        <v>0</v>
      </c>
      <c r="S536" s="16">
        <v>101.000000000008</v>
      </c>
      <c r="T536" s="16" t="s">
        <v>59</v>
      </c>
      <c r="U536" s="18">
        <v>631</v>
      </c>
      <c r="V536" s="16">
        <v>661</v>
      </c>
      <c r="W536" s="22">
        <v>1.07</v>
      </c>
    </row>
    <row r="537" spans="1:23" x14ac:dyDescent="0.3">
      <c r="A537" s="15">
        <v>535</v>
      </c>
      <c r="B537" s="16" t="s">
        <v>56</v>
      </c>
      <c r="C537" s="17" t="s">
        <v>106</v>
      </c>
      <c r="E537" s="16">
        <f t="shared" si="140"/>
        <v>80680626.196566492</v>
      </c>
      <c r="F537" s="16">
        <v>5</v>
      </c>
      <c r="G537" s="22">
        <f t="shared" si="144"/>
        <v>7.7570943065521816E+19</v>
      </c>
      <c r="H537" s="16">
        <f t="shared" si="142"/>
        <v>716526.78773578769</v>
      </c>
      <c r="I537" s="22">
        <f t="shared" si="138"/>
        <v>2.7436760576875768E+16</v>
      </c>
      <c r="J537" s="16">
        <v>1</v>
      </c>
      <c r="K537" s="16">
        <v>11</v>
      </c>
      <c r="L537" s="16">
        <v>5</v>
      </c>
      <c r="M537" s="16">
        <v>10000</v>
      </c>
      <c r="N537" s="16">
        <v>10000</v>
      </c>
      <c r="O537" s="16">
        <v>30</v>
      </c>
      <c r="P537" s="16" t="b">
        <v>1</v>
      </c>
      <c r="Q537" s="16">
        <v>0</v>
      </c>
      <c r="R537" s="16" t="b">
        <v>0</v>
      </c>
      <c r="S537" s="16">
        <v>101.000000000008</v>
      </c>
      <c r="T537" s="16" t="s">
        <v>59</v>
      </c>
      <c r="U537" s="18">
        <v>632</v>
      </c>
      <c r="V537" s="16">
        <v>663</v>
      </c>
      <c r="W537" s="22">
        <v>1.07</v>
      </c>
    </row>
    <row r="538" spans="1:23" x14ac:dyDescent="0.3">
      <c r="A538" s="19">
        <v>536</v>
      </c>
      <c r="B538" s="16" t="s">
        <v>56</v>
      </c>
      <c r="C538" s="17" t="s">
        <v>106</v>
      </c>
      <c r="E538" s="16">
        <f t="shared" si="140"/>
        <v>81118434.478282675</v>
      </c>
      <c r="F538" s="16">
        <v>5</v>
      </c>
      <c r="G538" s="22">
        <f t="shared" si="144"/>
        <v>7.8634171853590528E+19</v>
      </c>
      <c r="H538" s="22">
        <f t="shared" si="142"/>
        <v>719338.63453942828</v>
      </c>
      <c r="I538" s="22">
        <f t="shared" si="138"/>
        <v>2.774719905776792E+16</v>
      </c>
      <c r="J538" s="16">
        <v>1</v>
      </c>
      <c r="K538" s="16">
        <v>11</v>
      </c>
      <c r="L538" s="16">
        <v>5</v>
      </c>
      <c r="M538" s="16">
        <v>10000</v>
      </c>
      <c r="N538" s="16">
        <v>10000</v>
      </c>
      <c r="O538" s="16">
        <v>30</v>
      </c>
      <c r="P538" s="16" t="b">
        <v>1</v>
      </c>
      <c r="Q538" s="16">
        <v>0</v>
      </c>
      <c r="R538" s="16" t="b">
        <v>0</v>
      </c>
      <c r="S538" s="16">
        <v>101.000000000008</v>
      </c>
      <c r="T538" s="16" t="s">
        <v>59</v>
      </c>
      <c r="U538" s="18">
        <v>633</v>
      </c>
      <c r="V538" s="16">
        <v>665</v>
      </c>
      <c r="W538" s="22">
        <v>1.07</v>
      </c>
    </row>
    <row r="539" spans="1:23" x14ac:dyDescent="0.3">
      <c r="A539" s="19">
        <v>537</v>
      </c>
      <c r="B539" s="16" t="s">
        <v>56</v>
      </c>
      <c r="C539" s="17" t="s">
        <v>106</v>
      </c>
      <c r="E539" s="12">
        <f t="shared" si="140"/>
        <v>81557795.806855351</v>
      </c>
      <c r="F539" s="16">
        <v>5</v>
      </c>
      <c r="G539" s="22">
        <f t="shared" si="144"/>
        <v>7.970995119200487E+19</v>
      </c>
      <c r="H539" s="16">
        <f t="shared" si="142"/>
        <v>722156.36167281121</v>
      </c>
      <c r="I539" s="22">
        <f t="shared" si="138"/>
        <v>2.8060561579551096E+16</v>
      </c>
      <c r="J539" s="16">
        <v>1</v>
      </c>
      <c r="K539" s="16">
        <v>11</v>
      </c>
      <c r="L539" s="16">
        <v>5</v>
      </c>
      <c r="M539" s="16">
        <v>10000</v>
      </c>
      <c r="N539" s="16">
        <v>10000</v>
      </c>
      <c r="O539" s="16">
        <v>30</v>
      </c>
      <c r="P539" s="16" t="b">
        <v>1</v>
      </c>
      <c r="Q539" s="16">
        <v>0</v>
      </c>
      <c r="R539" s="16" t="b">
        <v>0</v>
      </c>
      <c r="S539" s="16">
        <v>101.000000000008</v>
      </c>
      <c r="T539" s="16" t="s">
        <v>59</v>
      </c>
      <c r="U539" s="18">
        <v>634</v>
      </c>
      <c r="V539" s="16">
        <v>667</v>
      </c>
      <c r="W539" s="22">
        <v>1.07</v>
      </c>
    </row>
    <row r="540" spans="1:23" x14ac:dyDescent="0.3">
      <c r="A540" s="15">
        <v>538</v>
      </c>
      <c r="B540" s="16" t="s">
        <v>56</v>
      </c>
      <c r="C540" s="17" t="s">
        <v>106</v>
      </c>
      <c r="E540" s="16">
        <f t="shared" si="140"/>
        <v>81998712.783969849</v>
      </c>
      <c r="F540" s="16">
        <v>5</v>
      </c>
      <c r="G540" s="22">
        <f t="shared" si="144"/>
        <v>8.0798405443604414E+19</v>
      </c>
      <c r="H540" s="16">
        <f t="shared" si="142"/>
        <v>724979.97067061451</v>
      </c>
      <c r="I540" s="22">
        <f t="shared" si="138"/>
        <v>2.8376870161795348E+16</v>
      </c>
      <c r="J540" s="16">
        <v>1</v>
      </c>
      <c r="K540" s="16">
        <v>11</v>
      </c>
      <c r="L540" s="16">
        <v>5</v>
      </c>
      <c r="M540" s="16">
        <v>10000</v>
      </c>
      <c r="N540" s="16">
        <v>10000</v>
      </c>
      <c r="O540" s="16">
        <v>30</v>
      </c>
      <c r="P540" s="16" t="b">
        <v>1</v>
      </c>
      <c r="Q540" s="16">
        <v>0</v>
      </c>
      <c r="R540" s="16" t="b">
        <v>0</v>
      </c>
      <c r="S540" s="16">
        <v>101.000000000008</v>
      </c>
      <c r="T540" s="16" t="s">
        <v>59</v>
      </c>
      <c r="U540" s="18">
        <v>635</v>
      </c>
      <c r="V540" s="16">
        <v>669</v>
      </c>
      <c r="W540" s="22">
        <v>1.07</v>
      </c>
    </row>
    <row r="541" spans="1:23" x14ac:dyDescent="0.3">
      <c r="A541" s="19">
        <v>539</v>
      </c>
      <c r="B541" s="16" t="s">
        <v>56</v>
      </c>
      <c r="C541" s="17" t="s">
        <v>106</v>
      </c>
      <c r="E541" s="16">
        <f t="shared" si="140"/>
        <v>82441188.010818213</v>
      </c>
      <c r="F541" s="16">
        <v>5</v>
      </c>
      <c r="G541" s="22">
        <f t="shared" si="144"/>
        <v>8.1899659968720716E+19</v>
      </c>
      <c r="H541" s="16">
        <f t="shared" si="142"/>
        <v>727809.46306505846</v>
      </c>
      <c r="I541" s="22">
        <f t="shared" si="138"/>
        <v>2.869614694845986E+16</v>
      </c>
      <c r="J541" s="16">
        <v>1</v>
      </c>
      <c r="K541" s="16">
        <v>11</v>
      </c>
      <c r="L541" s="16">
        <v>5</v>
      </c>
      <c r="M541" s="16">
        <v>10000</v>
      </c>
      <c r="N541" s="16">
        <v>10000</v>
      </c>
      <c r="O541" s="16">
        <v>30</v>
      </c>
      <c r="P541" s="16" t="b">
        <v>1</v>
      </c>
      <c r="Q541" s="16">
        <v>0</v>
      </c>
      <c r="R541" s="16" t="b">
        <v>0</v>
      </c>
      <c r="S541" s="16">
        <v>101.000000000008</v>
      </c>
      <c r="T541" s="16" t="s">
        <v>59</v>
      </c>
      <c r="U541" s="18">
        <v>636</v>
      </c>
      <c r="V541" s="16">
        <v>671</v>
      </c>
      <c r="W541" s="22">
        <v>1.07</v>
      </c>
    </row>
    <row r="542" spans="1:23" x14ac:dyDescent="0.3">
      <c r="A542" s="19">
        <v>540</v>
      </c>
      <c r="B542" s="16" t="s">
        <v>56</v>
      </c>
      <c r="C542" s="17" t="s">
        <v>106</v>
      </c>
      <c r="E542" s="12">
        <f t="shared" si="140"/>
        <v>82885224.08809869</v>
      </c>
      <c r="F542" s="16">
        <v>5</v>
      </c>
      <c r="G542" s="22">
        <f t="shared" si="144"/>
        <v>8.3013841131297243E+19</v>
      </c>
      <c r="H542" s="16">
        <f t="shared" si="142"/>
        <v>730644.84038591769</v>
      </c>
      <c r="I542" s="22">
        <f t="shared" si="138"/>
        <v>2.901841420836254E+16</v>
      </c>
      <c r="J542" s="16">
        <v>1</v>
      </c>
      <c r="K542" s="16">
        <v>11</v>
      </c>
      <c r="L542" s="16">
        <v>5</v>
      </c>
      <c r="M542" s="16">
        <v>10000</v>
      </c>
      <c r="N542" s="16">
        <v>10000</v>
      </c>
      <c r="O542" s="16">
        <v>30</v>
      </c>
      <c r="P542" s="16" t="b">
        <v>1</v>
      </c>
      <c r="Q542" s="16">
        <v>0</v>
      </c>
      <c r="R542" s="16" t="b">
        <v>0</v>
      </c>
      <c r="S542" s="16">
        <v>101.000000000008</v>
      </c>
      <c r="T542" s="16" t="s">
        <v>59</v>
      </c>
      <c r="U542" s="18">
        <v>637</v>
      </c>
      <c r="V542" s="16">
        <v>673</v>
      </c>
      <c r="W542" s="22">
        <v>1.07</v>
      </c>
    </row>
    <row r="543" spans="1:23" x14ac:dyDescent="0.3">
      <c r="A543" s="15">
        <v>541</v>
      </c>
      <c r="B543" s="16" t="s">
        <v>56</v>
      </c>
      <c r="C543" s="17" t="s">
        <v>106</v>
      </c>
      <c r="E543" s="16">
        <f t="shared" si="140"/>
        <v>83330823.616017088</v>
      </c>
      <c r="F543" s="16">
        <v>5</v>
      </c>
      <c r="G543" s="22">
        <f>A543^7.295+A543^4+100*A543+100</f>
        <v>8.6830849393122476E+19</v>
      </c>
      <c r="H543" s="16">
        <f t="shared" si="142"/>
        <v>733486.10416052584</v>
      </c>
      <c r="I543" s="22">
        <f t="shared" si="138"/>
        <v>2.934369433565074E+16</v>
      </c>
      <c r="J543" s="16">
        <v>1</v>
      </c>
      <c r="K543" s="16">
        <v>11</v>
      </c>
      <c r="L543" s="16">
        <v>5</v>
      </c>
      <c r="M543" s="16">
        <v>10000</v>
      </c>
      <c r="N543" s="16">
        <v>10000</v>
      </c>
      <c r="O543" s="16">
        <v>30</v>
      </c>
      <c r="P543" s="16" t="b">
        <v>1</v>
      </c>
      <c r="Q543" s="16">
        <v>0</v>
      </c>
      <c r="R543" s="16" t="b">
        <v>0</v>
      </c>
      <c r="S543" s="16">
        <v>101.000000000008</v>
      </c>
      <c r="T543" s="16" t="s">
        <v>59</v>
      </c>
      <c r="U543" s="18">
        <v>638</v>
      </c>
      <c r="V543" s="16">
        <v>675</v>
      </c>
      <c r="W543" s="22">
        <v>1.07</v>
      </c>
    </row>
    <row r="544" spans="1:23" x14ac:dyDescent="0.3">
      <c r="A544" s="19">
        <v>542</v>
      </c>
      <c r="B544" s="16" t="s">
        <v>56</v>
      </c>
      <c r="C544" s="17" t="s">
        <v>106</v>
      </c>
      <c r="E544" s="16">
        <f t="shared" si="140"/>
        <v>83777989.194289878</v>
      </c>
      <c r="F544" s="16">
        <v>5</v>
      </c>
      <c r="G544" s="22">
        <f t="shared" ref="G544:G552" si="145">A544^7.295+A544^4+100*A544+100</f>
        <v>8.8008535807784239E+19</v>
      </c>
      <c r="H544" s="16">
        <f t="shared" si="142"/>
        <v>736333.25591379125</v>
      </c>
      <c r="I544" s="22">
        <f t="shared" si="138"/>
        <v>2.9672009850272308E+16</v>
      </c>
      <c r="J544" s="16">
        <v>1</v>
      </c>
      <c r="K544" s="16">
        <v>11</v>
      </c>
      <c r="L544" s="16">
        <v>5</v>
      </c>
      <c r="M544" s="16">
        <v>10000</v>
      </c>
      <c r="N544" s="16">
        <v>10000</v>
      </c>
      <c r="O544" s="16">
        <v>30</v>
      </c>
      <c r="P544" s="16" t="b">
        <v>1</v>
      </c>
      <c r="Q544" s="16">
        <v>0</v>
      </c>
      <c r="R544" s="16" t="b">
        <v>0</v>
      </c>
      <c r="S544" s="16">
        <v>101.000000000008</v>
      </c>
      <c r="T544" s="16" t="s">
        <v>59</v>
      </c>
      <c r="U544" s="18">
        <v>639</v>
      </c>
      <c r="V544" s="16">
        <v>677</v>
      </c>
      <c r="W544" s="22">
        <v>1.07</v>
      </c>
    </row>
    <row r="545" spans="1:23" x14ac:dyDescent="0.3">
      <c r="A545" s="19">
        <v>543</v>
      </c>
      <c r="B545" s="16" t="s">
        <v>56</v>
      </c>
      <c r="C545" s="17" t="s">
        <v>106</v>
      </c>
      <c r="E545" s="12">
        <f t="shared" si="140"/>
        <v>84226723.422141179</v>
      </c>
      <c r="F545" s="16">
        <v>5</v>
      </c>
      <c r="G545" s="22">
        <f t="shared" si="145"/>
        <v>8.9199980056121147E+19</v>
      </c>
      <c r="H545" s="22">
        <f t="shared" si="142"/>
        <v>739186.29716819152</v>
      </c>
      <c r="I545" s="22">
        <f t="shared" si="138"/>
        <v>3.0003383398447336E+16</v>
      </c>
      <c r="J545" s="16">
        <v>1</v>
      </c>
      <c r="K545" s="16">
        <v>11</v>
      </c>
      <c r="L545" s="16">
        <v>5</v>
      </c>
      <c r="M545" s="16">
        <v>10000</v>
      </c>
      <c r="N545" s="16">
        <v>10000</v>
      </c>
      <c r="O545" s="16">
        <v>30</v>
      </c>
      <c r="P545" s="16" t="b">
        <v>1</v>
      </c>
      <c r="Q545" s="16">
        <v>0</v>
      </c>
      <c r="R545" s="16" t="b">
        <v>0</v>
      </c>
      <c r="S545" s="16">
        <v>101.000000000008</v>
      </c>
      <c r="T545" s="16" t="s">
        <v>59</v>
      </c>
      <c r="U545" s="18">
        <v>640</v>
      </c>
      <c r="V545" s="16">
        <v>679</v>
      </c>
      <c r="W545" s="22">
        <v>1.07</v>
      </c>
    </row>
    <row r="546" spans="1:23" x14ac:dyDescent="0.3">
      <c r="A546" s="15">
        <v>544</v>
      </c>
      <c r="B546" s="16" t="s">
        <v>56</v>
      </c>
      <c r="C546" s="17" t="s">
        <v>106</v>
      </c>
      <c r="E546" s="16">
        <f t="shared" si="140"/>
        <v>84677028.898307741</v>
      </c>
      <c r="F546" s="16">
        <v>5</v>
      </c>
      <c r="G546" s="22">
        <f t="shared" si="145"/>
        <v>9.0405317076827177E+19</v>
      </c>
      <c r="H546" s="16">
        <f t="shared" si="142"/>
        <v>742045.22944379819</v>
      </c>
      <c r="I546" s="22">
        <f t="shared" si="138"/>
        <v>3.033783775314226E+16</v>
      </c>
      <c r="J546" s="16">
        <v>1</v>
      </c>
      <c r="K546" s="16">
        <v>11</v>
      </c>
      <c r="L546" s="16">
        <v>5</v>
      </c>
      <c r="M546" s="16">
        <v>10000</v>
      </c>
      <c r="N546" s="16">
        <v>10000</v>
      </c>
      <c r="O546" s="16">
        <v>30</v>
      </c>
      <c r="P546" s="16" t="b">
        <v>1</v>
      </c>
      <c r="Q546" s="16">
        <v>0</v>
      </c>
      <c r="R546" s="16" t="b">
        <v>0</v>
      </c>
      <c r="S546" s="16">
        <v>101.000000000008</v>
      </c>
      <c r="T546" s="16" t="s">
        <v>59</v>
      </c>
      <c r="U546" s="18">
        <v>641</v>
      </c>
      <c r="V546" s="16">
        <v>681</v>
      </c>
      <c r="W546" s="22">
        <v>1.07</v>
      </c>
    </row>
    <row r="547" spans="1:23" x14ac:dyDescent="0.3">
      <c r="A547" s="19">
        <v>545</v>
      </c>
      <c r="B547" s="16" t="s">
        <v>56</v>
      </c>
      <c r="C547" s="17" t="s">
        <v>106</v>
      </c>
      <c r="E547" s="16">
        <f t="shared" si="140"/>
        <v>85128908.22103709</v>
      </c>
      <c r="F547" s="16">
        <v>5</v>
      </c>
      <c r="G547" s="22">
        <f t="shared" si="145"/>
        <v>9.1624682880157745E+19</v>
      </c>
      <c r="H547" s="16">
        <f t="shared" si="142"/>
        <v>744910.05425827426</v>
      </c>
      <c r="I547" s="22">
        <f t="shared" si="138"/>
        <v>3.0675395814542796E+16</v>
      </c>
      <c r="J547" s="16">
        <v>1</v>
      </c>
      <c r="K547" s="16">
        <v>11</v>
      </c>
      <c r="L547" s="16">
        <v>5</v>
      </c>
      <c r="M547" s="16">
        <v>10000</v>
      </c>
      <c r="N547" s="16">
        <v>10000</v>
      </c>
      <c r="O547" s="16">
        <v>30</v>
      </c>
      <c r="P547" s="16" t="b">
        <v>1</v>
      </c>
      <c r="Q547" s="16">
        <v>0</v>
      </c>
      <c r="R547" s="16" t="b">
        <v>0</v>
      </c>
      <c r="S547" s="16">
        <v>101.000000000008</v>
      </c>
      <c r="T547" s="16" t="s">
        <v>59</v>
      </c>
      <c r="U547" s="18">
        <v>642</v>
      </c>
      <c r="V547" s="16">
        <v>683</v>
      </c>
      <c r="W547" s="22">
        <v>1.07</v>
      </c>
    </row>
    <row r="548" spans="1:23" x14ac:dyDescent="0.3">
      <c r="A548" s="19">
        <v>546</v>
      </c>
      <c r="B548" s="16" t="s">
        <v>56</v>
      </c>
      <c r="C548" s="17" t="s">
        <v>106</v>
      </c>
      <c r="E548" s="12">
        <f t="shared" si="140"/>
        <v>85582363.988090366</v>
      </c>
      <c r="F548" s="16">
        <v>5</v>
      </c>
      <c r="G548" s="22">
        <f t="shared" si="145"/>
        <v>9.2858214554446692E+19</v>
      </c>
      <c r="H548" s="16">
        <f t="shared" si="142"/>
        <v>747780.77312688332</v>
      </c>
      <c r="I548" s="22">
        <f t="shared" si="138"/>
        <v>3.1016080610530068E+16</v>
      </c>
      <c r="J548" s="16">
        <v>1</v>
      </c>
      <c r="K548" s="16">
        <v>11</v>
      </c>
      <c r="L548" s="16">
        <v>5</v>
      </c>
      <c r="M548" s="16">
        <v>10000</v>
      </c>
      <c r="N548" s="16">
        <v>10000</v>
      </c>
      <c r="O548" s="16">
        <v>30</v>
      </c>
      <c r="P548" s="16" t="b">
        <v>1</v>
      </c>
      <c r="Q548" s="16">
        <v>0</v>
      </c>
      <c r="R548" s="16" t="b">
        <v>0</v>
      </c>
      <c r="S548" s="16">
        <v>101.000000000008</v>
      </c>
      <c r="T548" s="16" t="s">
        <v>59</v>
      </c>
      <c r="U548" s="18">
        <v>643</v>
      </c>
      <c r="V548" s="16">
        <v>685</v>
      </c>
      <c r="W548" s="22">
        <v>1.07</v>
      </c>
    </row>
    <row r="549" spans="1:23" x14ac:dyDescent="0.3">
      <c r="A549" s="15">
        <v>547</v>
      </c>
      <c r="B549" s="16" t="s">
        <v>56</v>
      </c>
      <c r="C549" s="17" t="s">
        <v>106</v>
      </c>
      <c r="E549" s="16">
        <f t="shared" si="140"/>
        <v>86037398.796741769</v>
      </c>
      <c r="F549" s="16">
        <v>5</v>
      </c>
      <c r="G549" s="22">
        <f t="shared" si="145"/>
        <v>9.4106050272649429E+19</v>
      </c>
      <c r="H549" s="16">
        <f t="shared" si="142"/>
        <v>750657.38756250462</v>
      </c>
      <c r="I549" s="22">
        <f t="shared" si="138"/>
        <v>3.1359915297154612E+16</v>
      </c>
      <c r="J549" s="16">
        <v>1</v>
      </c>
      <c r="K549" s="16">
        <v>11</v>
      </c>
      <c r="L549" s="16">
        <v>5</v>
      </c>
      <c r="M549" s="16">
        <v>10000</v>
      </c>
      <c r="N549" s="16">
        <v>10000</v>
      </c>
      <c r="O549" s="16">
        <v>30</v>
      </c>
      <c r="P549" s="16" t="b">
        <v>1</v>
      </c>
      <c r="Q549" s="16">
        <v>0</v>
      </c>
      <c r="R549" s="16" t="b">
        <v>0</v>
      </c>
      <c r="S549" s="16">
        <v>101.000000000008</v>
      </c>
      <c r="T549" s="16" t="s">
        <v>59</v>
      </c>
      <c r="U549" s="18">
        <v>644</v>
      </c>
      <c r="V549" s="16">
        <v>687</v>
      </c>
      <c r="W549" s="22">
        <v>1.07</v>
      </c>
    </row>
    <row r="550" spans="1:23" x14ac:dyDescent="0.3">
      <c r="A550" s="19">
        <v>548</v>
      </c>
      <c r="B550" s="16" t="s">
        <v>56</v>
      </c>
      <c r="C550" s="17" t="s">
        <v>106</v>
      </c>
      <c r="E550" s="16">
        <f t="shared" si="140"/>
        <v>86494015.243781596</v>
      </c>
      <c r="F550" s="16">
        <v>5</v>
      </c>
      <c r="G550" s="22">
        <f t="shared" si="145"/>
        <v>9.5368329298917474E+19</v>
      </c>
      <c r="H550" s="16">
        <f t="shared" si="142"/>
        <v>753539.8990756307</v>
      </c>
      <c r="I550" s="22">
        <f t="shared" si="138"/>
        <v>3.1706923159114956E+16</v>
      </c>
      <c r="J550" s="16">
        <v>1</v>
      </c>
      <c r="K550" s="16">
        <v>11</v>
      </c>
      <c r="L550" s="16">
        <v>5</v>
      </c>
      <c r="M550" s="16">
        <v>10000</v>
      </c>
      <c r="N550" s="16">
        <v>10000</v>
      </c>
      <c r="O550" s="16">
        <v>30</v>
      </c>
      <c r="P550" s="16" t="b">
        <v>1</v>
      </c>
      <c r="Q550" s="16">
        <v>0</v>
      </c>
      <c r="R550" s="16" t="b">
        <v>0</v>
      </c>
      <c r="S550" s="16">
        <v>101.000000000008</v>
      </c>
      <c r="T550" s="16" t="s">
        <v>59</v>
      </c>
      <c r="U550" s="18">
        <v>645</v>
      </c>
      <c r="V550" s="16">
        <v>689</v>
      </c>
      <c r="W550" s="22">
        <v>1.07</v>
      </c>
    </row>
    <row r="551" spans="1:23" x14ac:dyDescent="0.3">
      <c r="A551" s="19">
        <v>549</v>
      </c>
      <c r="B551" s="16" t="s">
        <v>56</v>
      </c>
      <c r="C551" s="17" t="s">
        <v>106</v>
      </c>
      <c r="E551" s="12">
        <f t="shared" si="140"/>
        <v>86952215.925514251</v>
      </c>
      <c r="F551" s="16">
        <v>5</v>
      </c>
      <c r="G551" s="22">
        <f t="shared" si="145"/>
        <v>9.6645191995191067E+19</v>
      </c>
      <c r="H551" s="16">
        <f t="shared" si="142"/>
        <v>756428.30917438527</v>
      </c>
      <c r="I551" s="22">
        <f t="shared" si="138"/>
        <v>3.2057127610233528E+16</v>
      </c>
      <c r="J551" s="16">
        <v>1</v>
      </c>
      <c r="K551" s="16">
        <v>11</v>
      </c>
      <c r="L551" s="16">
        <v>5</v>
      </c>
      <c r="M551" s="16">
        <v>10000</v>
      </c>
      <c r="N551" s="16">
        <v>10000</v>
      </c>
      <c r="O551" s="16">
        <v>30</v>
      </c>
      <c r="P551" s="16" t="b">
        <v>1</v>
      </c>
      <c r="Q551" s="16">
        <v>0</v>
      </c>
      <c r="R551" s="16" t="b">
        <v>0</v>
      </c>
      <c r="S551" s="16">
        <v>101.000000000008</v>
      </c>
      <c r="T551" s="16" t="s">
        <v>59</v>
      </c>
      <c r="U551" s="18">
        <v>646</v>
      </c>
      <c r="V551" s="16">
        <v>691</v>
      </c>
      <c r="W551" s="22">
        <v>1.07</v>
      </c>
    </row>
    <row r="552" spans="1:23" s="5" customFormat="1" x14ac:dyDescent="0.3">
      <c r="A552" s="5">
        <v>550</v>
      </c>
      <c r="B552" s="10" t="s">
        <v>56</v>
      </c>
      <c r="C552" s="11" t="s">
        <v>106</v>
      </c>
      <c r="E552" s="10">
        <f t="shared" si="140"/>
        <v>87412003.43776235</v>
      </c>
      <c r="F552" s="10">
        <v>5</v>
      </c>
      <c r="G552" s="22">
        <f t="shared" si="145"/>
        <v>9.7936779827831996E+19</v>
      </c>
      <c r="H552" s="22">
        <f t="shared" si="142"/>
        <v>759322.61936452659</v>
      </c>
      <c r="I552" s="22">
        <f>A552^6.03+A552^4+1000*A552+100</f>
        <v>3.3449390275741792E+16</v>
      </c>
      <c r="J552" s="10">
        <v>1</v>
      </c>
      <c r="K552" s="10">
        <v>11</v>
      </c>
      <c r="L552" s="10">
        <v>5</v>
      </c>
      <c r="M552" s="10">
        <v>10000</v>
      </c>
      <c r="N552" s="10">
        <v>10000</v>
      </c>
      <c r="O552" s="10">
        <v>30</v>
      </c>
      <c r="P552" s="10" t="b">
        <v>1</v>
      </c>
      <c r="Q552" s="10">
        <v>0</v>
      </c>
      <c r="R552" s="10" t="b">
        <v>0</v>
      </c>
      <c r="S552" s="10">
        <v>101.000000000008</v>
      </c>
      <c r="T552" s="10" t="s">
        <v>59</v>
      </c>
      <c r="U552" s="22">
        <v>647</v>
      </c>
      <c r="V552" s="10">
        <v>693</v>
      </c>
      <c r="W552" s="22">
        <v>1.07</v>
      </c>
    </row>
    <row r="553" spans="1:23" x14ac:dyDescent="0.3">
      <c r="A553" s="15">
        <v>551</v>
      </c>
      <c r="B553" s="16" t="s">
        <v>56</v>
      </c>
      <c r="C553" s="17" t="s">
        <v>109</v>
      </c>
      <c r="E553" s="16">
        <f t="shared" ref="E553:E616" si="146">A553^2.898</f>
        <v>87873380.375866011</v>
      </c>
      <c r="F553" s="16">
        <v>5</v>
      </c>
      <c r="G553" s="22">
        <f>A553^7.3+A553^4+100*A553+100</f>
        <v>1.0242516494437273E+20</v>
      </c>
      <c r="H553" s="22">
        <f t="shared" ref="H553:H554" si="147">A553^2.14+50+50*A553</f>
        <v>762222.83114945481</v>
      </c>
      <c r="I553" s="22">
        <f t="shared" ref="I553:I601" si="148">A553^6.03+A553^4+1000*A553+100</f>
        <v>3.3817797930565604E+16</v>
      </c>
      <c r="J553" s="16">
        <v>1</v>
      </c>
      <c r="K553" s="16">
        <v>11</v>
      </c>
      <c r="L553" s="16">
        <v>5</v>
      </c>
      <c r="M553" s="16">
        <v>10000</v>
      </c>
      <c r="N553" s="16">
        <v>10000</v>
      </c>
      <c r="O553" s="16">
        <v>30</v>
      </c>
      <c r="P553" s="16" t="b">
        <v>1</v>
      </c>
      <c r="Q553" s="16">
        <v>0</v>
      </c>
      <c r="R553" s="16" t="b">
        <v>0</v>
      </c>
      <c r="S553" s="16">
        <v>101.000000000008</v>
      </c>
      <c r="T553" s="16" t="s">
        <v>59</v>
      </c>
      <c r="U553" s="18">
        <v>648</v>
      </c>
      <c r="V553" s="16">
        <v>695</v>
      </c>
      <c r="W553" s="22">
        <v>1.07</v>
      </c>
    </row>
    <row r="554" spans="1:23" x14ac:dyDescent="0.3">
      <c r="A554" s="19">
        <v>552</v>
      </c>
      <c r="B554" s="16" t="s">
        <v>56</v>
      </c>
      <c r="C554" s="17" t="s">
        <v>109</v>
      </c>
      <c r="E554" s="16">
        <f t="shared" si="146"/>
        <v>88336349.334683239</v>
      </c>
      <c r="F554" s="16">
        <v>5</v>
      </c>
      <c r="G554" s="22">
        <f t="shared" ref="G554:G562" si="149">A554^7.3+A554^4+100*A554+100</f>
        <v>1.0378994165418905E+20</v>
      </c>
      <c r="H554" s="22">
        <f t="shared" si="147"/>
        <v>765128.94603022037</v>
      </c>
      <c r="I554" s="22">
        <f t="shared" si="148"/>
        <v>3.4189584118383064E+16</v>
      </c>
      <c r="J554" s="16">
        <v>1</v>
      </c>
      <c r="K554" s="16">
        <v>11</v>
      </c>
      <c r="L554" s="16">
        <v>5</v>
      </c>
      <c r="M554" s="16">
        <v>10000</v>
      </c>
      <c r="N554" s="16">
        <v>10000</v>
      </c>
      <c r="O554" s="16">
        <v>30</v>
      </c>
      <c r="P554" s="16" t="b">
        <v>1</v>
      </c>
      <c r="Q554" s="16">
        <v>0</v>
      </c>
      <c r="R554" s="16" t="b">
        <v>0</v>
      </c>
      <c r="S554" s="16">
        <v>101.000000000008</v>
      </c>
      <c r="T554" s="16" t="s">
        <v>59</v>
      </c>
      <c r="U554" s="18">
        <v>649</v>
      </c>
      <c r="V554" s="16">
        <v>697</v>
      </c>
      <c r="W554" s="22">
        <v>1.07</v>
      </c>
    </row>
    <row r="555" spans="1:23" x14ac:dyDescent="0.3">
      <c r="A555" s="15">
        <v>553</v>
      </c>
      <c r="B555" s="16" t="s">
        <v>56</v>
      </c>
      <c r="C555" s="17" t="s">
        <v>108</v>
      </c>
      <c r="E555" s="16">
        <f t="shared" si="146"/>
        <v>88800912.908593073</v>
      </c>
      <c r="F555" s="16">
        <v>5</v>
      </c>
      <c r="G555" s="22">
        <f t="shared" si="149"/>
        <v>1.0517038382676627E+20</v>
      </c>
      <c r="H555" s="22">
        <f t="shared" ref="H555:H618" si="150">A555^2.14+50+50*A555</f>
        <v>768040.96550553746</v>
      </c>
      <c r="I555" s="22">
        <f t="shared" si="148"/>
        <v>3.4564773617670532E+16</v>
      </c>
      <c r="J555" s="16">
        <v>1</v>
      </c>
      <c r="K555" s="16">
        <v>11</v>
      </c>
      <c r="L555" s="16">
        <v>5</v>
      </c>
      <c r="M555" s="16">
        <v>10000</v>
      </c>
      <c r="N555" s="16">
        <v>10000</v>
      </c>
      <c r="O555" s="16">
        <v>30</v>
      </c>
      <c r="P555" s="16" t="b">
        <v>1</v>
      </c>
      <c r="Q555" s="16">
        <v>0</v>
      </c>
      <c r="R555" s="16" t="b">
        <v>0</v>
      </c>
      <c r="S555" s="16">
        <v>101.000000000008</v>
      </c>
      <c r="T555" s="16" t="s">
        <v>59</v>
      </c>
      <c r="U555" s="18">
        <v>650</v>
      </c>
      <c r="V555" s="16">
        <v>699</v>
      </c>
      <c r="W555" s="22">
        <v>1.07</v>
      </c>
    </row>
    <row r="556" spans="1:23" x14ac:dyDescent="0.3">
      <c r="A556" s="19">
        <v>554</v>
      </c>
      <c r="B556" s="16" t="s">
        <v>56</v>
      </c>
      <c r="C556" s="17" t="s">
        <v>108</v>
      </c>
      <c r="E556" s="16">
        <f t="shared" si="146"/>
        <v>89267073.691493765</v>
      </c>
      <c r="F556" s="16">
        <v>5</v>
      </c>
      <c r="G556" s="22">
        <f t="shared" si="149"/>
        <v>1.06566642459901E+20</v>
      </c>
      <c r="H556" s="22">
        <f t="shared" si="150"/>
        <v>770958.89107177884</v>
      </c>
      <c r="I556" s="22">
        <f t="shared" si="148"/>
        <v>3.4943391343289872E+16</v>
      </c>
      <c r="J556" s="16">
        <v>1</v>
      </c>
      <c r="K556" s="16">
        <v>11</v>
      </c>
      <c r="L556" s="16">
        <v>5</v>
      </c>
      <c r="M556" s="16">
        <v>10000</v>
      </c>
      <c r="N556" s="16">
        <v>10000</v>
      </c>
      <c r="O556" s="16">
        <v>30</v>
      </c>
      <c r="P556" s="16" t="b">
        <v>1</v>
      </c>
      <c r="Q556" s="16">
        <v>0</v>
      </c>
      <c r="R556" s="16" t="b">
        <v>0</v>
      </c>
      <c r="S556" s="16">
        <v>101.000000000008</v>
      </c>
      <c r="T556" s="16" t="s">
        <v>59</v>
      </c>
      <c r="U556" s="18">
        <v>651</v>
      </c>
      <c r="V556" s="16">
        <v>701</v>
      </c>
      <c r="W556" s="22">
        <v>1.07</v>
      </c>
    </row>
    <row r="557" spans="1:23" x14ac:dyDescent="0.3">
      <c r="A557" s="15">
        <v>555</v>
      </c>
      <c r="B557" s="16" t="s">
        <v>56</v>
      </c>
      <c r="C557" s="17" t="s">
        <v>108</v>
      </c>
      <c r="E557" s="16">
        <f t="shared" si="146"/>
        <v>89734834.276806131</v>
      </c>
      <c r="F557" s="16">
        <v>5</v>
      </c>
      <c r="G557" s="22">
        <f t="shared" si="149"/>
        <v>1.0797886973009107E+20</v>
      </c>
      <c r="H557" s="22">
        <f t="shared" si="150"/>
        <v>773882.72422299976</v>
      </c>
      <c r="I557" s="22">
        <f t="shared" si="148"/>
        <v>3.5325462346990504E+16</v>
      </c>
      <c r="J557" s="16">
        <v>1</v>
      </c>
      <c r="K557" s="16">
        <v>11</v>
      </c>
      <c r="L557" s="16">
        <v>5</v>
      </c>
      <c r="M557" s="16">
        <v>10000</v>
      </c>
      <c r="N557" s="16">
        <v>10000</v>
      </c>
      <c r="O557" s="16">
        <v>30</v>
      </c>
      <c r="P557" s="16" t="b">
        <v>1</v>
      </c>
      <c r="Q557" s="16">
        <v>0</v>
      </c>
      <c r="R557" s="16" t="b">
        <v>0</v>
      </c>
      <c r="S557" s="16">
        <v>101.000000000008</v>
      </c>
      <c r="T557" s="16" t="s">
        <v>59</v>
      </c>
      <c r="U557" s="18">
        <v>652</v>
      </c>
      <c r="V557" s="16">
        <v>703</v>
      </c>
      <c r="W557" s="22">
        <v>1.07</v>
      </c>
    </row>
    <row r="558" spans="1:23" x14ac:dyDescent="0.3">
      <c r="A558" s="19">
        <v>556</v>
      </c>
      <c r="B558" s="16" t="s">
        <v>56</v>
      </c>
      <c r="C558" s="17" t="s">
        <v>108</v>
      </c>
      <c r="E558" s="16">
        <f t="shared" si="146"/>
        <v>90204197.257473364</v>
      </c>
      <c r="F558" s="16">
        <v>5</v>
      </c>
      <c r="G558" s="22">
        <f t="shared" si="149"/>
        <v>1.0940721899957977E+20</v>
      </c>
      <c r="H558" s="22">
        <f t="shared" si="150"/>
        <v>776812.46645093395</v>
      </c>
      <c r="I558" s="22">
        <f t="shared" si="148"/>
        <v>3.571101181791388E+16</v>
      </c>
      <c r="J558" s="16">
        <v>1</v>
      </c>
      <c r="K558" s="16">
        <v>11</v>
      </c>
      <c r="L558" s="16">
        <v>5</v>
      </c>
      <c r="M558" s="16">
        <v>10000</v>
      </c>
      <c r="N558" s="16">
        <v>10000</v>
      </c>
      <c r="O558" s="16">
        <v>30</v>
      </c>
      <c r="P558" s="16" t="b">
        <v>1</v>
      </c>
      <c r="Q558" s="16">
        <v>0</v>
      </c>
      <c r="R558" s="16" t="b">
        <v>0</v>
      </c>
      <c r="S558" s="16">
        <v>101.000000000008</v>
      </c>
      <c r="T558" s="16" t="s">
        <v>59</v>
      </c>
      <c r="U558" s="18">
        <v>653</v>
      </c>
      <c r="V558" s="16">
        <v>705</v>
      </c>
      <c r="W558" s="22">
        <v>1.07</v>
      </c>
    </row>
    <row r="559" spans="1:23" x14ac:dyDescent="0.3">
      <c r="A559" s="15">
        <v>557</v>
      </c>
      <c r="B559" s="16" t="s">
        <v>56</v>
      </c>
      <c r="C559" s="17" t="s">
        <v>108</v>
      </c>
      <c r="E559" s="16">
        <f t="shared" si="146"/>
        <v>90675165.225962117</v>
      </c>
      <c r="F559" s="16">
        <v>5</v>
      </c>
      <c r="G559" s="22">
        <f t="shared" si="149"/>
        <v>1.10851844823434E+20</v>
      </c>
      <c r="H559" s="22">
        <f t="shared" si="150"/>
        <v>779748.11924500775</v>
      </c>
      <c r="I559" s="22">
        <f t="shared" si="148"/>
        <v>3.6100065083096E+16</v>
      </c>
      <c r="J559" s="16">
        <v>1</v>
      </c>
      <c r="K559" s="16">
        <v>11</v>
      </c>
      <c r="L559" s="16">
        <v>5</v>
      </c>
      <c r="M559" s="16">
        <v>10000</v>
      </c>
      <c r="N559" s="16">
        <v>10000</v>
      </c>
      <c r="O559" s="16">
        <v>30</v>
      </c>
      <c r="P559" s="16" t="b">
        <v>1</v>
      </c>
      <c r="Q559" s="16">
        <v>0</v>
      </c>
      <c r="R559" s="16" t="b">
        <v>0</v>
      </c>
      <c r="S559" s="16">
        <v>101.000000000008</v>
      </c>
      <c r="T559" s="16" t="s">
        <v>59</v>
      </c>
      <c r="U559" s="18">
        <v>654</v>
      </c>
      <c r="V559" s="16">
        <v>707</v>
      </c>
      <c r="W559" s="22">
        <v>1.07</v>
      </c>
    </row>
    <row r="560" spans="1:23" x14ac:dyDescent="0.3">
      <c r="A560" s="19">
        <v>558</v>
      </c>
      <c r="B560" s="16" t="s">
        <v>56</v>
      </c>
      <c r="C560" s="17" t="s">
        <v>108</v>
      </c>
      <c r="E560" s="16">
        <f t="shared" si="146"/>
        <v>91147740.774263054</v>
      </c>
      <c r="F560" s="16">
        <v>5</v>
      </c>
      <c r="G560" s="22">
        <f t="shared" si="149"/>
        <v>1.1231290295665136E+20</v>
      </c>
      <c r="H560" s="22">
        <f t="shared" si="150"/>
        <v>782689.6840923432</v>
      </c>
      <c r="I560" s="22">
        <f t="shared" si="148"/>
        <v>3.6492647607972E+16</v>
      </c>
      <c r="J560" s="16">
        <v>1</v>
      </c>
      <c r="K560" s="16">
        <v>11</v>
      </c>
      <c r="L560" s="16">
        <v>5</v>
      </c>
      <c r="M560" s="16">
        <v>10000</v>
      </c>
      <c r="N560" s="16">
        <v>10000</v>
      </c>
      <c r="O560" s="16">
        <v>30</v>
      </c>
      <c r="P560" s="16" t="b">
        <v>1</v>
      </c>
      <c r="Q560" s="16">
        <v>0</v>
      </c>
      <c r="R560" s="16" t="b">
        <v>0</v>
      </c>
      <c r="S560" s="16">
        <v>101.000000000008</v>
      </c>
      <c r="T560" s="16" t="s">
        <v>59</v>
      </c>
      <c r="U560" s="18">
        <v>655</v>
      </c>
      <c r="V560" s="16">
        <v>709</v>
      </c>
      <c r="W560" s="22">
        <v>1.07</v>
      </c>
    </row>
    <row r="561" spans="1:23" x14ac:dyDescent="0.3">
      <c r="A561" s="15">
        <v>559</v>
      </c>
      <c r="B561" s="16" t="s">
        <v>56</v>
      </c>
      <c r="C561" s="17" t="s">
        <v>108</v>
      </c>
      <c r="E561" s="16">
        <f t="shared" si="146"/>
        <v>91621926.493893191</v>
      </c>
      <c r="F561" s="16">
        <v>5</v>
      </c>
      <c r="G561" s="22">
        <f t="shared" si="149"/>
        <v>1.1379055036129835E+20</v>
      </c>
      <c r="H561" s="22">
        <f t="shared" si="150"/>
        <v>785637.16247776803</v>
      </c>
      <c r="I561" s="22">
        <f t="shared" si="148"/>
        <v>3.6888784996883456E+16</v>
      </c>
      <c r="J561" s="16">
        <v>1</v>
      </c>
      <c r="K561" s="16">
        <v>11</v>
      </c>
      <c r="L561" s="16">
        <v>5</v>
      </c>
      <c r="M561" s="16">
        <v>10000</v>
      </c>
      <c r="N561" s="16">
        <v>10000</v>
      </c>
      <c r="O561" s="16">
        <v>30</v>
      </c>
      <c r="P561" s="16" t="b">
        <v>1</v>
      </c>
      <c r="Q561" s="16">
        <v>0</v>
      </c>
      <c r="R561" s="16" t="b">
        <v>0</v>
      </c>
      <c r="S561" s="16">
        <v>101.000000000008</v>
      </c>
      <c r="T561" s="16" t="s">
        <v>59</v>
      </c>
      <c r="U561" s="18">
        <v>656</v>
      </c>
      <c r="V561" s="16">
        <v>711</v>
      </c>
      <c r="W561" s="22">
        <v>1.07</v>
      </c>
    </row>
    <row r="562" spans="1:23" x14ac:dyDescent="0.3">
      <c r="A562" s="19">
        <v>560</v>
      </c>
      <c r="B562" s="16" t="s">
        <v>56</v>
      </c>
      <c r="C562" s="17" t="s">
        <v>108</v>
      </c>
      <c r="E562" s="16">
        <f t="shared" si="146"/>
        <v>92097724.975895032</v>
      </c>
      <c r="F562" s="16">
        <v>5</v>
      </c>
      <c r="G562" s="22">
        <f t="shared" si="149"/>
        <v>1.1528494521367337E+20</v>
      </c>
      <c r="H562" s="22">
        <f t="shared" si="150"/>
        <v>788590.55588382541</v>
      </c>
      <c r="I562" s="22">
        <f t="shared" si="148"/>
        <v>3.728850299358368E+16</v>
      </c>
      <c r="J562" s="16">
        <v>1</v>
      </c>
      <c r="K562" s="16">
        <v>11</v>
      </c>
      <c r="L562" s="16">
        <v>5</v>
      </c>
      <c r="M562" s="16">
        <v>10000</v>
      </c>
      <c r="N562" s="16">
        <v>10000</v>
      </c>
      <c r="O562" s="16">
        <v>30</v>
      </c>
      <c r="P562" s="16" t="b">
        <v>1</v>
      </c>
      <c r="Q562" s="16">
        <v>0</v>
      </c>
      <c r="R562" s="16" t="b">
        <v>0</v>
      </c>
      <c r="S562" s="16">
        <v>101.000000000008</v>
      </c>
      <c r="T562" s="16" t="s">
        <v>59</v>
      </c>
      <c r="U562" s="18">
        <v>657</v>
      </c>
      <c r="V562" s="16">
        <v>713</v>
      </c>
      <c r="W562" s="22">
        <v>1.07</v>
      </c>
    </row>
    <row r="563" spans="1:23" x14ac:dyDescent="0.3">
      <c r="A563" s="15">
        <v>561</v>
      </c>
      <c r="B563" s="16" t="s">
        <v>56</v>
      </c>
      <c r="C563" s="17" t="s">
        <v>108</v>
      </c>
      <c r="E563" s="16">
        <f t="shared" si="146"/>
        <v>92575138.810838357</v>
      </c>
      <c r="F563" s="16">
        <v>5</v>
      </c>
      <c r="G563" s="22">
        <f>A563^7.31+A563^4+100*A563+100</f>
        <v>1.2442811334275855E+20</v>
      </c>
      <c r="H563" s="22">
        <f t="shared" si="150"/>
        <v>791549.86579077865</v>
      </c>
      <c r="I563" s="22">
        <f t="shared" si="148"/>
        <v>3.7691827481746016E+16</v>
      </c>
      <c r="J563" s="16">
        <v>1</v>
      </c>
      <c r="K563" s="16">
        <v>11</v>
      </c>
      <c r="L563" s="16">
        <v>5</v>
      </c>
      <c r="M563" s="16">
        <v>10000</v>
      </c>
      <c r="N563" s="16">
        <v>10000</v>
      </c>
      <c r="O563" s="16">
        <v>30</v>
      </c>
      <c r="P563" s="16" t="b">
        <v>1</v>
      </c>
      <c r="Q563" s="16">
        <v>0</v>
      </c>
      <c r="R563" s="16" t="b">
        <v>0</v>
      </c>
      <c r="S563" s="16">
        <v>101.000000000008</v>
      </c>
      <c r="T563" s="16" t="s">
        <v>59</v>
      </c>
      <c r="U563" s="18">
        <v>658</v>
      </c>
      <c r="V563" s="16">
        <v>715</v>
      </c>
      <c r="W563" s="22">
        <v>1.07</v>
      </c>
    </row>
    <row r="564" spans="1:23" x14ac:dyDescent="0.3">
      <c r="A564" s="19">
        <v>562</v>
      </c>
      <c r="B564" s="16" t="s">
        <v>56</v>
      </c>
      <c r="C564" s="17" t="s">
        <v>108</v>
      </c>
      <c r="E564" s="16">
        <f t="shared" si="146"/>
        <v>93054170.588821515</v>
      </c>
      <c r="F564" s="16">
        <v>5</v>
      </c>
      <c r="G564" s="22">
        <f t="shared" ref="G564:G572" si="151">A564^7.31+A564^4+100*A564+100</f>
        <v>1.2605859639733853E+20</v>
      </c>
      <c r="H564" s="22">
        <f t="shared" si="150"/>
        <v>794515.09367661912</v>
      </c>
      <c r="I564" s="22">
        <f t="shared" si="148"/>
        <v>3.8098784485472672E+16</v>
      </c>
      <c r="J564" s="16">
        <v>1</v>
      </c>
      <c r="K564" s="16">
        <v>11</v>
      </c>
      <c r="L564" s="16">
        <v>5</v>
      </c>
      <c r="M564" s="16">
        <v>10000</v>
      </c>
      <c r="N564" s="16">
        <v>10000</v>
      </c>
      <c r="O564" s="16">
        <v>30</v>
      </c>
      <c r="P564" s="16" t="b">
        <v>1</v>
      </c>
      <c r="Q564" s="16">
        <v>0</v>
      </c>
      <c r="R564" s="16" t="b">
        <v>0</v>
      </c>
      <c r="S564" s="16">
        <v>101.000000000008</v>
      </c>
      <c r="T564" s="16" t="s">
        <v>59</v>
      </c>
      <c r="U564" s="18">
        <v>659</v>
      </c>
      <c r="V564" s="16">
        <v>717</v>
      </c>
      <c r="W564" s="22">
        <v>1.07</v>
      </c>
    </row>
    <row r="565" spans="1:23" x14ac:dyDescent="0.3">
      <c r="A565" s="15">
        <v>563</v>
      </c>
      <c r="B565" s="16" t="s">
        <v>56</v>
      </c>
      <c r="C565" s="17" t="s">
        <v>108</v>
      </c>
      <c r="E565" s="16">
        <f t="shared" si="146"/>
        <v>93534822.899472311</v>
      </c>
      <c r="F565" s="16">
        <v>5</v>
      </c>
      <c r="G565" s="22">
        <f t="shared" si="151"/>
        <v>1.2770748925717309E+20</v>
      </c>
      <c r="H565" s="22">
        <f t="shared" si="150"/>
        <v>797486.24101707397</v>
      </c>
      <c r="I565" s="22">
        <f t="shared" si="148"/>
        <v>3.8509400169803072E+16</v>
      </c>
      <c r="J565" s="16">
        <v>1</v>
      </c>
      <c r="K565" s="16">
        <v>11</v>
      </c>
      <c r="L565" s="16">
        <v>5</v>
      </c>
      <c r="M565" s="16">
        <v>10000</v>
      </c>
      <c r="N565" s="16">
        <v>10000</v>
      </c>
      <c r="O565" s="16">
        <v>30</v>
      </c>
      <c r="P565" s="16" t="b">
        <v>1</v>
      </c>
      <c r="Q565" s="16">
        <v>0</v>
      </c>
      <c r="R565" s="16" t="b">
        <v>0</v>
      </c>
      <c r="S565" s="16">
        <v>101.000000000008</v>
      </c>
      <c r="T565" s="16" t="s">
        <v>59</v>
      </c>
      <c r="U565" s="18">
        <v>660</v>
      </c>
      <c r="V565" s="16">
        <v>719</v>
      </c>
      <c r="W565" s="22">
        <v>1.07</v>
      </c>
    </row>
    <row r="566" spans="1:23" x14ac:dyDescent="0.3">
      <c r="A566" s="19">
        <v>564</v>
      </c>
      <c r="B566" s="16" t="s">
        <v>56</v>
      </c>
      <c r="C566" s="17" t="s">
        <v>108</v>
      </c>
      <c r="E566" s="16">
        <f t="shared" si="146"/>
        <v>94017098.331947759</v>
      </c>
      <c r="F566" s="16">
        <v>5</v>
      </c>
      <c r="G566" s="22">
        <f t="shared" si="151"/>
        <v>1.2937496653333912E+20</v>
      </c>
      <c r="H566" s="22">
        <f t="shared" si="150"/>
        <v>800463.30928561359</v>
      </c>
      <c r="I566" s="22">
        <f t="shared" si="148"/>
        <v>3.8923700841225712E+16</v>
      </c>
      <c r="J566" s="16">
        <v>1</v>
      </c>
      <c r="K566" s="16">
        <v>11</v>
      </c>
      <c r="L566" s="16">
        <v>5</v>
      </c>
      <c r="M566" s="16">
        <v>10000</v>
      </c>
      <c r="N566" s="16">
        <v>10000</v>
      </c>
      <c r="O566" s="16">
        <v>30</v>
      </c>
      <c r="P566" s="16" t="b">
        <v>1</v>
      </c>
      <c r="Q566" s="16">
        <v>0</v>
      </c>
      <c r="R566" s="16" t="b">
        <v>0</v>
      </c>
      <c r="S566" s="16">
        <v>101.000000000008</v>
      </c>
      <c r="T566" s="16" t="s">
        <v>59</v>
      </c>
      <c r="U566" s="18">
        <v>661</v>
      </c>
      <c r="V566" s="16">
        <v>721</v>
      </c>
      <c r="W566" s="22">
        <v>1.07</v>
      </c>
    </row>
    <row r="567" spans="1:23" x14ac:dyDescent="0.3">
      <c r="A567" s="15">
        <v>565</v>
      </c>
      <c r="B567" s="16" t="s">
        <v>56</v>
      </c>
      <c r="C567" s="17" t="s">
        <v>108</v>
      </c>
      <c r="E567" s="16">
        <f t="shared" si="146"/>
        <v>94500999.474935755</v>
      </c>
      <c r="F567" s="16">
        <v>5</v>
      </c>
      <c r="G567" s="22">
        <f t="shared" si="151"/>
        <v>1.3106120417876319E+20</v>
      </c>
      <c r="H567" s="22">
        <f t="shared" si="150"/>
        <v>803446.29995345941</v>
      </c>
      <c r="I567" s="22">
        <f t="shared" si="148"/>
        <v>3.9341712948188816E+16</v>
      </c>
      <c r="J567" s="16">
        <v>1</v>
      </c>
      <c r="K567" s="16">
        <v>11</v>
      </c>
      <c r="L567" s="16">
        <v>5</v>
      </c>
      <c r="M567" s="16">
        <v>10000</v>
      </c>
      <c r="N567" s="16">
        <v>10000</v>
      </c>
      <c r="O567" s="16">
        <v>30</v>
      </c>
      <c r="P567" s="16" t="b">
        <v>1</v>
      </c>
      <c r="Q567" s="16">
        <v>0</v>
      </c>
      <c r="R567" s="16" t="b">
        <v>0</v>
      </c>
      <c r="S567" s="16">
        <v>101.000000000008</v>
      </c>
      <c r="T567" s="16" t="s">
        <v>59</v>
      </c>
      <c r="U567" s="18">
        <v>662</v>
      </c>
      <c r="V567" s="16">
        <v>723</v>
      </c>
      <c r="W567" s="22">
        <v>1.07</v>
      </c>
    </row>
    <row r="568" spans="1:23" x14ac:dyDescent="0.3">
      <c r="A568" s="19">
        <v>566</v>
      </c>
      <c r="B568" s="16" t="s">
        <v>56</v>
      </c>
      <c r="C568" s="17" t="s">
        <v>108</v>
      </c>
      <c r="E568" s="16">
        <f t="shared" si="146"/>
        <v>94986528.916657075</v>
      </c>
      <c r="F568" s="16">
        <v>5</v>
      </c>
      <c r="G568" s="22">
        <f t="shared" si="151"/>
        <v>1.3276637949612248E+20</v>
      </c>
      <c r="H568" s="22">
        <f t="shared" si="150"/>
        <v>806435.21448959119</v>
      </c>
      <c r="I568" s="22">
        <f t="shared" si="148"/>
        <v>3.9763463081612464E+16</v>
      </c>
      <c r="J568" s="16">
        <v>1</v>
      </c>
      <c r="K568" s="16">
        <v>11</v>
      </c>
      <c r="L568" s="16">
        <v>5</v>
      </c>
      <c r="M568" s="16">
        <v>10000</v>
      </c>
      <c r="N568" s="16">
        <v>10000</v>
      </c>
      <c r="O568" s="16">
        <v>30</v>
      </c>
      <c r="P568" s="16" t="b">
        <v>1</v>
      </c>
      <c r="Q568" s="16">
        <v>0</v>
      </c>
      <c r="R568" s="16" t="b">
        <v>0</v>
      </c>
      <c r="S568" s="16">
        <v>101.000000000008</v>
      </c>
      <c r="T568" s="16" t="s">
        <v>59</v>
      </c>
      <c r="U568" s="18">
        <v>663</v>
      </c>
      <c r="V568" s="16">
        <v>725</v>
      </c>
      <c r="W568" s="22">
        <v>1.07</v>
      </c>
    </row>
    <row r="569" spans="1:23" x14ac:dyDescent="0.3">
      <c r="A569" s="15">
        <v>567</v>
      </c>
      <c r="B569" s="16" t="s">
        <v>56</v>
      </c>
      <c r="C569" s="17" t="s">
        <v>108</v>
      </c>
      <c r="E569" s="16">
        <f t="shared" si="146"/>
        <v>95473689.244864181</v>
      </c>
      <c r="F569" s="16">
        <v>5</v>
      </c>
      <c r="G569" s="22">
        <f t="shared" si="151"/>
        <v>1.3449067114578647E+20</v>
      </c>
      <c r="H569" s="22">
        <f t="shared" si="150"/>
        <v>809430.05436075653</v>
      </c>
      <c r="I569" s="22">
        <f t="shared" si="148"/>
        <v>4.0188977975403008E+16</v>
      </c>
      <c r="J569" s="16">
        <v>1</v>
      </c>
      <c r="K569" s="16">
        <v>11</v>
      </c>
      <c r="L569" s="16">
        <v>5</v>
      </c>
      <c r="M569" s="16">
        <v>10000</v>
      </c>
      <c r="N569" s="16">
        <v>10000</v>
      </c>
      <c r="O569" s="16">
        <v>30</v>
      </c>
      <c r="P569" s="16" t="b">
        <v>1</v>
      </c>
      <c r="Q569" s="16">
        <v>0</v>
      </c>
      <c r="R569" s="16" t="b">
        <v>0</v>
      </c>
      <c r="S569" s="16">
        <v>101.000000000008</v>
      </c>
      <c r="T569" s="16" t="s">
        <v>59</v>
      </c>
      <c r="U569" s="18">
        <v>664</v>
      </c>
      <c r="V569" s="16">
        <v>727</v>
      </c>
      <c r="W569" s="22">
        <v>1.07</v>
      </c>
    </row>
    <row r="570" spans="1:23" x14ac:dyDescent="0.3">
      <c r="A570" s="19">
        <v>568</v>
      </c>
      <c r="B570" s="16" t="s">
        <v>56</v>
      </c>
      <c r="C570" s="17" t="s">
        <v>108</v>
      </c>
      <c r="E570" s="16">
        <f t="shared" si="146"/>
        <v>95962483.046844631</v>
      </c>
      <c r="F570" s="16">
        <v>5</v>
      </c>
      <c r="G570" s="22">
        <f t="shared" si="151"/>
        <v>1.3623425915378532E+20</v>
      </c>
      <c r="H570" s="22">
        <f t="shared" si="150"/>
        <v>812430.82103147544</v>
      </c>
      <c r="I570" s="22">
        <f t="shared" si="148"/>
        <v>4.0618284506965712E+16</v>
      </c>
      <c r="J570" s="16">
        <v>1</v>
      </c>
      <c r="K570" s="16">
        <v>11</v>
      </c>
      <c r="L570" s="16">
        <v>5</v>
      </c>
      <c r="M570" s="16">
        <v>10000</v>
      </c>
      <c r="N570" s="16">
        <v>10000</v>
      </c>
      <c r="O570" s="16">
        <v>30</v>
      </c>
      <c r="P570" s="16" t="b">
        <v>1</v>
      </c>
      <c r="Q570" s="16">
        <v>0</v>
      </c>
      <c r="R570" s="16" t="b">
        <v>0</v>
      </c>
      <c r="S570" s="16">
        <v>101.000000000008</v>
      </c>
      <c r="T570" s="16" t="s">
        <v>59</v>
      </c>
      <c r="U570" s="18">
        <v>665</v>
      </c>
      <c r="V570" s="16">
        <v>729</v>
      </c>
      <c r="W570" s="22">
        <v>1.07</v>
      </c>
    </row>
    <row r="571" spans="1:23" x14ac:dyDescent="0.3">
      <c r="A571" s="15">
        <v>569</v>
      </c>
      <c r="B571" s="16" t="s">
        <v>56</v>
      </c>
      <c r="C571" s="17" t="s">
        <v>108</v>
      </c>
      <c r="E571" s="16">
        <f t="shared" si="146"/>
        <v>96452912.909419075</v>
      </c>
      <c r="F571" s="16">
        <v>5</v>
      </c>
      <c r="G571" s="22">
        <f t="shared" si="151"/>
        <v>1.3799732491980749E+20</v>
      </c>
      <c r="H571" s="22">
        <f t="shared" si="150"/>
        <v>815437.51596404426</v>
      </c>
      <c r="I571" s="22">
        <f t="shared" si="148"/>
        <v>4.105140969772048E+16</v>
      </c>
      <c r="J571" s="16">
        <v>1</v>
      </c>
      <c r="K571" s="16">
        <v>11</v>
      </c>
      <c r="L571" s="16">
        <v>5</v>
      </c>
      <c r="M571" s="16">
        <v>10000</v>
      </c>
      <c r="N571" s="16">
        <v>10000</v>
      </c>
      <c r="O571" s="16">
        <v>30</v>
      </c>
      <c r="P571" s="16" t="b">
        <v>1</v>
      </c>
      <c r="Q571" s="16">
        <v>0</v>
      </c>
      <c r="R571" s="16" t="b">
        <v>0</v>
      </c>
      <c r="S571" s="16">
        <v>101.000000000008</v>
      </c>
      <c r="T571" s="16" t="s">
        <v>59</v>
      </c>
      <c r="U571" s="18">
        <v>666</v>
      </c>
      <c r="V571" s="16">
        <v>731</v>
      </c>
      <c r="W571" s="22">
        <v>1.07</v>
      </c>
    </row>
    <row r="572" spans="1:23" x14ac:dyDescent="0.3">
      <c r="A572" s="19">
        <v>570</v>
      </c>
      <c r="B572" s="16" t="s">
        <v>56</v>
      </c>
      <c r="C572" s="17" t="s">
        <v>108</v>
      </c>
      <c r="E572" s="16">
        <f t="shared" si="146"/>
        <v>96944981.418944284</v>
      </c>
      <c r="F572" s="16">
        <v>5</v>
      </c>
      <c r="G572" s="22">
        <f t="shared" si="151"/>
        <v>1.3978005122524439E+20</v>
      </c>
      <c r="H572" s="22">
        <f t="shared" si="150"/>
        <v>818450.14061855199</v>
      </c>
      <c r="I572" s="22">
        <f t="shared" si="148"/>
        <v>4.1488380713619312E+16</v>
      </c>
      <c r="J572" s="16">
        <v>1</v>
      </c>
      <c r="K572" s="16">
        <v>11</v>
      </c>
      <c r="L572" s="16">
        <v>5</v>
      </c>
      <c r="M572" s="16">
        <v>10000</v>
      </c>
      <c r="N572" s="16">
        <v>10000</v>
      </c>
      <c r="O572" s="16">
        <v>30</v>
      </c>
      <c r="P572" s="16" t="b">
        <v>1</v>
      </c>
      <c r="Q572" s="16">
        <v>0</v>
      </c>
      <c r="R572" s="16" t="b">
        <v>0</v>
      </c>
      <c r="S572" s="16">
        <v>101.000000000008</v>
      </c>
      <c r="T572" s="16" t="s">
        <v>59</v>
      </c>
      <c r="U572" s="18">
        <v>667</v>
      </c>
      <c r="V572" s="16">
        <v>733</v>
      </c>
      <c r="W572" s="22">
        <v>1.07</v>
      </c>
    </row>
    <row r="573" spans="1:23" x14ac:dyDescent="0.3">
      <c r="A573" s="15">
        <v>571</v>
      </c>
      <c r="B573" s="16" t="s">
        <v>56</v>
      </c>
      <c r="C573" s="17" t="s">
        <v>108</v>
      </c>
      <c r="E573" s="16">
        <f t="shared" si="146"/>
        <v>97438691.161313578</v>
      </c>
      <c r="F573" s="16">
        <v>5</v>
      </c>
      <c r="G573" s="22">
        <f>A573^7.32+A573^4+100*A573+100</f>
        <v>1.5086076743708072E+20</v>
      </c>
      <c r="H573" s="22">
        <f t="shared" si="150"/>
        <v>821468.69645287993</v>
      </c>
      <c r="I573" s="22">
        <f t="shared" si="148"/>
        <v>4.1929224865660464E+16</v>
      </c>
      <c r="J573" s="16">
        <v>1</v>
      </c>
      <c r="K573" s="16">
        <v>11</v>
      </c>
      <c r="L573" s="16">
        <v>5</v>
      </c>
      <c r="M573" s="16">
        <v>10000</v>
      </c>
      <c r="N573" s="16">
        <v>10000</v>
      </c>
      <c r="O573" s="16">
        <v>30</v>
      </c>
      <c r="P573" s="16" t="b">
        <v>1</v>
      </c>
      <c r="Q573" s="16">
        <v>0</v>
      </c>
      <c r="R573" s="16" t="b">
        <v>0</v>
      </c>
      <c r="S573" s="16">
        <v>101.000000000008</v>
      </c>
      <c r="T573" s="16" t="s">
        <v>59</v>
      </c>
      <c r="U573" s="18">
        <v>668</v>
      </c>
      <c r="V573" s="16">
        <v>735</v>
      </c>
      <c r="W573" s="22">
        <v>1.07</v>
      </c>
    </row>
    <row r="574" spans="1:23" x14ac:dyDescent="0.3">
      <c r="A574" s="19">
        <v>572</v>
      </c>
      <c r="B574" s="16" t="s">
        <v>56</v>
      </c>
      <c r="C574" s="17" t="s">
        <v>108</v>
      </c>
      <c r="E574" s="16">
        <f t="shared" si="146"/>
        <v>97934044.721957356</v>
      </c>
      <c r="F574" s="16">
        <v>5</v>
      </c>
      <c r="G574" s="22">
        <f t="shared" ref="G574:G581" si="152">A574^7.32+A574^4+100*A574+100</f>
        <v>1.5280548057213184E+20</v>
      </c>
      <c r="H574" s="22">
        <f t="shared" si="150"/>
        <v>824493.18492270994</v>
      </c>
      <c r="I574" s="22">
        <f t="shared" si="148"/>
        <v>4.237396961040936E+16</v>
      </c>
      <c r="J574" s="16">
        <v>1</v>
      </c>
      <c r="K574" s="16">
        <v>11</v>
      </c>
      <c r="L574" s="16">
        <v>5</v>
      </c>
      <c r="M574" s="16">
        <v>10000</v>
      </c>
      <c r="N574" s="16">
        <v>10000</v>
      </c>
      <c r="O574" s="16">
        <v>30</v>
      </c>
      <c r="P574" s="16" t="b">
        <v>1</v>
      </c>
      <c r="Q574" s="16">
        <v>0</v>
      </c>
      <c r="R574" s="16" t="b">
        <v>0</v>
      </c>
      <c r="S574" s="16">
        <v>101.000000000008</v>
      </c>
      <c r="T574" s="16" t="s">
        <v>59</v>
      </c>
      <c r="U574" s="18">
        <v>669</v>
      </c>
      <c r="V574" s="16">
        <v>737</v>
      </c>
      <c r="W574" s="22">
        <v>1.07</v>
      </c>
    </row>
    <row r="575" spans="1:23" x14ac:dyDescent="0.3">
      <c r="A575" s="15">
        <v>573</v>
      </c>
      <c r="B575" s="16" t="s">
        <v>56</v>
      </c>
      <c r="C575" s="17" t="s">
        <v>108</v>
      </c>
      <c r="E575" s="16">
        <f t="shared" si="146"/>
        <v>98431044.685844734</v>
      </c>
      <c r="F575" s="16">
        <v>5</v>
      </c>
      <c r="G575" s="22">
        <f t="shared" si="152"/>
        <v>1.5477179986653479E+20</v>
      </c>
      <c r="H575" s="22">
        <f t="shared" si="150"/>
        <v>827523.60748154006</v>
      </c>
      <c r="I575" s="22">
        <f t="shared" si="148"/>
        <v>4.2822642550515568E+16</v>
      </c>
      <c r="J575" s="16">
        <v>1</v>
      </c>
      <c r="K575" s="16">
        <v>11</v>
      </c>
      <c r="L575" s="16">
        <v>5</v>
      </c>
      <c r="M575" s="16">
        <v>10000</v>
      </c>
      <c r="N575" s="16">
        <v>10000</v>
      </c>
      <c r="O575" s="16">
        <v>30</v>
      </c>
      <c r="P575" s="16" t="b">
        <v>1</v>
      </c>
      <c r="Q575" s="16">
        <v>0</v>
      </c>
      <c r="R575" s="16" t="b">
        <v>0</v>
      </c>
      <c r="S575" s="16">
        <v>101.000000000008</v>
      </c>
      <c r="T575" s="16" t="s">
        <v>59</v>
      </c>
      <c r="U575" s="18">
        <v>670</v>
      </c>
      <c r="V575" s="16">
        <v>739</v>
      </c>
      <c r="W575" s="22">
        <v>1.07</v>
      </c>
    </row>
    <row r="576" spans="1:23" x14ac:dyDescent="0.3">
      <c r="A576" s="19">
        <v>574</v>
      </c>
      <c r="B576" s="16" t="s">
        <v>56</v>
      </c>
      <c r="C576" s="17" t="s">
        <v>108</v>
      </c>
      <c r="E576" s="16">
        <f t="shared" si="146"/>
        <v>98929693.637483373</v>
      </c>
      <c r="F576" s="16">
        <v>5</v>
      </c>
      <c r="G576" s="22">
        <f t="shared" si="152"/>
        <v>1.567599270325421E+20</v>
      </c>
      <c r="H576" s="22">
        <f t="shared" si="150"/>
        <v>830559.965580674</v>
      </c>
      <c r="I576" s="22">
        <f t="shared" si="148"/>
        <v>4.3275271435233008E+16</v>
      </c>
      <c r="J576" s="16">
        <v>1</v>
      </c>
      <c r="K576" s="16">
        <v>11</v>
      </c>
      <c r="L576" s="16">
        <v>5</v>
      </c>
      <c r="M576" s="16">
        <v>10000</v>
      </c>
      <c r="N576" s="16">
        <v>10000</v>
      </c>
      <c r="O576" s="16">
        <v>30</v>
      </c>
      <c r="P576" s="16" t="b">
        <v>1</v>
      </c>
      <c r="Q576" s="16">
        <v>0</v>
      </c>
      <c r="R576" s="16" t="b">
        <v>0</v>
      </c>
      <c r="S576" s="16">
        <v>101.000000000008</v>
      </c>
      <c r="T576" s="16" t="s">
        <v>59</v>
      </c>
      <c r="U576" s="18">
        <v>671</v>
      </c>
      <c r="V576" s="16">
        <v>741</v>
      </c>
      <c r="W576" s="22">
        <v>1.07</v>
      </c>
    </row>
    <row r="577" spans="1:23" x14ac:dyDescent="0.3">
      <c r="A577" s="15">
        <v>575</v>
      </c>
      <c r="B577" s="16" t="s">
        <v>56</v>
      </c>
      <c r="C577" s="17" t="s">
        <v>108</v>
      </c>
      <c r="E577" s="16">
        <f t="shared" si="146"/>
        <v>99429994.160920531</v>
      </c>
      <c r="F577" s="16">
        <v>5</v>
      </c>
      <c r="G577" s="22">
        <f t="shared" si="152"/>
        <v>1.5877006530892018E+20</v>
      </c>
      <c r="H577" s="22">
        <f t="shared" si="150"/>
        <v>833602.26066924806</v>
      </c>
      <c r="I577" s="22">
        <f t="shared" si="148"/>
        <v>4.3731884160941232E+16</v>
      </c>
      <c r="J577" s="16">
        <v>1</v>
      </c>
      <c r="K577" s="16">
        <v>11</v>
      </c>
      <c r="L577" s="16">
        <v>5</v>
      </c>
      <c r="M577" s="16">
        <v>10000</v>
      </c>
      <c r="N577" s="16">
        <v>10000</v>
      </c>
      <c r="O577" s="16">
        <v>30</v>
      </c>
      <c r="P577" s="16" t="b">
        <v>1</v>
      </c>
      <c r="Q577" s="16">
        <v>0</v>
      </c>
      <c r="R577" s="16" t="b">
        <v>0</v>
      </c>
      <c r="S577" s="16">
        <v>101.000000000008</v>
      </c>
      <c r="T577" s="16" t="s">
        <v>59</v>
      </c>
      <c r="U577" s="18">
        <v>672</v>
      </c>
      <c r="V577" s="16">
        <v>743</v>
      </c>
      <c r="W577" s="22">
        <v>1.07</v>
      </c>
    </row>
    <row r="578" spans="1:23" x14ac:dyDescent="0.3">
      <c r="A578" s="19">
        <v>576</v>
      </c>
      <c r="B578" s="16" t="s">
        <v>56</v>
      </c>
      <c r="C578" s="17" t="s">
        <v>108</v>
      </c>
      <c r="E578" s="16">
        <f t="shared" si="146"/>
        <v>99931948.839745209</v>
      </c>
      <c r="F578" s="16">
        <v>5</v>
      </c>
      <c r="G578" s="22">
        <f t="shared" si="152"/>
        <v>1.6080241946979923E+20</v>
      </c>
      <c r="H578" s="22">
        <f t="shared" si="150"/>
        <v>836650.49419422506</v>
      </c>
      <c r="I578" s="22">
        <f t="shared" si="148"/>
        <v>4.4192508771666704E+16</v>
      </c>
      <c r="J578" s="16">
        <v>1</v>
      </c>
      <c r="K578" s="16">
        <v>11</v>
      </c>
      <c r="L578" s="16">
        <v>5</v>
      </c>
      <c r="M578" s="16">
        <v>10000</v>
      </c>
      <c r="N578" s="16">
        <v>10000</v>
      </c>
      <c r="O578" s="16">
        <v>30</v>
      </c>
      <c r="P578" s="16" t="b">
        <v>1</v>
      </c>
      <c r="Q578" s="16">
        <v>0</v>
      </c>
      <c r="R578" s="16" t="b">
        <v>0</v>
      </c>
      <c r="S578" s="16">
        <v>101.000000000008</v>
      </c>
      <c r="T578" s="16" t="s">
        <v>59</v>
      </c>
      <c r="U578" s="18">
        <v>673</v>
      </c>
      <c r="V578" s="16">
        <v>745</v>
      </c>
      <c r="W578" s="22">
        <v>1.07</v>
      </c>
    </row>
    <row r="579" spans="1:23" x14ac:dyDescent="0.3">
      <c r="A579" s="15">
        <v>577</v>
      </c>
      <c r="B579" s="16" t="s">
        <v>56</v>
      </c>
      <c r="C579" s="17" t="s">
        <v>108</v>
      </c>
      <c r="E579" s="16">
        <f t="shared" si="146"/>
        <v>100435560.25708766</v>
      </c>
      <c r="F579" s="16">
        <v>5</v>
      </c>
      <c r="G579" s="22">
        <f t="shared" si="152"/>
        <v>1.6285719583357832E+20</v>
      </c>
      <c r="H579" s="22">
        <f t="shared" si="150"/>
        <v>839704.66760040424</v>
      </c>
      <c r="I579" s="22">
        <f t="shared" si="148"/>
        <v>4.46571734596056E+16</v>
      </c>
      <c r="J579" s="16">
        <v>1</v>
      </c>
      <c r="K579" s="16">
        <v>11</v>
      </c>
      <c r="L579" s="16">
        <v>5</v>
      </c>
      <c r="M579" s="16">
        <v>10000</v>
      </c>
      <c r="N579" s="16">
        <v>10000</v>
      </c>
      <c r="O579" s="16">
        <v>30</v>
      </c>
      <c r="P579" s="16" t="b">
        <v>1</v>
      </c>
      <c r="Q579" s="16">
        <v>0</v>
      </c>
      <c r="R579" s="16" t="b">
        <v>0</v>
      </c>
      <c r="S579" s="16">
        <v>101.000000000008</v>
      </c>
      <c r="T579" s="16" t="s">
        <v>59</v>
      </c>
      <c r="U579" s="18">
        <v>674</v>
      </c>
      <c r="V579" s="16">
        <v>747</v>
      </c>
      <c r="W579" s="22">
        <v>1.07</v>
      </c>
    </row>
    <row r="580" spans="1:23" x14ac:dyDescent="0.3">
      <c r="A580" s="19">
        <v>578</v>
      </c>
      <c r="B580" s="16" t="s">
        <v>56</v>
      </c>
      <c r="C580" s="17" t="s">
        <v>108</v>
      </c>
      <c r="E580" s="16">
        <f t="shared" si="146"/>
        <v>100940830.99562058</v>
      </c>
      <c r="F580" s="16">
        <v>5</v>
      </c>
      <c r="G580" s="22">
        <f t="shared" si="152"/>
        <v>1.6493460227185918E+20</v>
      </c>
      <c r="H580" s="22">
        <f t="shared" si="150"/>
        <v>842764.78233043279</v>
      </c>
      <c r="I580" s="22">
        <f t="shared" si="148"/>
        <v>4.512590656564752E+16</v>
      </c>
      <c r="J580" s="16">
        <v>1</v>
      </c>
      <c r="K580" s="16">
        <v>11</v>
      </c>
      <c r="L580" s="16">
        <v>5</v>
      </c>
      <c r="M580" s="16">
        <v>10000</v>
      </c>
      <c r="N580" s="16">
        <v>10000</v>
      </c>
      <c r="O580" s="16">
        <v>30</v>
      </c>
      <c r="P580" s="16" t="b">
        <v>1</v>
      </c>
      <c r="Q580" s="16">
        <v>0</v>
      </c>
      <c r="R580" s="16" t="b">
        <v>0</v>
      </c>
      <c r="S580" s="16">
        <v>101.000000000008</v>
      </c>
      <c r="T580" s="16" t="s">
        <v>59</v>
      </c>
      <c r="U580" s="18">
        <v>675</v>
      </c>
      <c r="V580" s="16">
        <v>749</v>
      </c>
      <c r="W580" s="22">
        <v>1.07</v>
      </c>
    </row>
    <row r="581" spans="1:23" x14ac:dyDescent="0.3">
      <c r="A581" s="15">
        <v>579</v>
      </c>
      <c r="B581" s="16" t="s">
        <v>56</v>
      </c>
      <c r="C581" s="17" t="s">
        <v>108</v>
      </c>
      <c r="E581" s="16">
        <f t="shared" si="146"/>
        <v>101447763.63756122</v>
      </c>
      <c r="F581" s="16">
        <v>5</v>
      </c>
      <c r="G581" s="22">
        <f t="shared" si="152"/>
        <v>1.6703484821841396E+20</v>
      </c>
      <c r="H581" s="22">
        <f t="shared" si="150"/>
        <v>845830.83982480527</v>
      </c>
      <c r="I581" s="22">
        <f t="shared" si="148"/>
        <v>4.5598736579899104E+16</v>
      </c>
      <c r="J581" s="16">
        <v>1</v>
      </c>
      <c r="K581" s="16">
        <v>11</v>
      </c>
      <c r="L581" s="16">
        <v>5</v>
      </c>
      <c r="M581" s="16">
        <v>10000</v>
      </c>
      <c r="N581" s="16">
        <v>10000</v>
      </c>
      <c r="O581" s="16">
        <v>30</v>
      </c>
      <c r="P581" s="16" t="b">
        <v>1</v>
      </c>
      <c r="Q581" s="16">
        <v>0</v>
      </c>
      <c r="R581" s="16" t="b">
        <v>0</v>
      </c>
      <c r="S581" s="16">
        <v>101.000000000008</v>
      </c>
      <c r="T581" s="16" t="s">
        <v>59</v>
      </c>
      <c r="U581" s="18">
        <v>676</v>
      </c>
      <c r="V581" s="16">
        <v>751</v>
      </c>
      <c r="W581" s="22">
        <v>1.07</v>
      </c>
    </row>
    <row r="582" spans="1:23" x14ac:dyDescent="0.3">
      <c r="A582" s="19">
        <v>580</v>
      </c>
      <c r="B582" s="16" t="s">
        <v>56</v>
      </c>
      <c r="C582" s="17" t="s">
        <v>108</v>
      </c>
      <c r="E582" s="16">
        <f t="shared" si="146"/>
        <v>101956360.76466919</v>
      </c>
      <c r="F582" s="16">
        <v>5</v>
      </c>
      <c r="G582" s="22">
        <f>A582^7.33+A582^4+100*A582+100</f>
        <v>1.8027155008937191E+20</v>
      </c>
      <c r="H582" s="22">
        <f t="shared" si="150"/>
        <v>848902.84152187617</v>
      </c>
      <c r="I582" s="22">
        <f t="shared" si="148"/>
        <v>4.607569214221096E+16</v>
      </c>
      <c r="J582" s="16">
        <v>1</v>
      </c>
      <c r="K582" s="16">
        <v>11</v>
      </c>
      <c r="L582" s="16">
        <v>5</v>
      </c>
      <c r="M582" s="16">
        <v>10000</v>
      </c>
      <c r="N582" s="16">
        <v>10000</v>
      </c>
      <c r="O582" s="16">
        <v>30</v>
      </c>
      <c r="P582" s="16" t="b">
        <v>1</v>
      </c>
      <c r="Q582" s="16">
        <v>0</v>
      </c>
      <c r="R582" s="16" t="b">
        <v>0</v>
      </c>
      <c r="S582" s="16">
        <v>101.000000000008</v>
      </c>
      <c r="T582" s="16" t="s">
        <v>59</v>
      </c>
      <c r="U582" s="18">
        <v>677</v>
      </c>
      <c r="V582" s="16">
        <v>753</v>
      </c>
      <c r="W582" s="22">
        <v>1.07</v>
      </c>
    </row>
    <row r="583" spans="1:23" x14ac:dyDescent="0.3">
      <c r="A583" s="15">
        <v>581</v>
      </c>
      <c r="B583" s="16" t="s">
        <v>56</v>
      </c>
      <c r="C583" s="17" t="s">
        <v>108</v>
      </c>
      <c r="E583" s="16">
        <f t="shared" si="146"/>
        <v>102466624.95825149</v>
      </c>
      <c r="F583" s="16">
        <v>5</v>
      </c>
      <c r="G583" s="22">
        <f t="shared" ref="G583:G591" si="153">A583^7.33+A583^4+100*A583+100</f>
        <v>1.8256227988596562E+20</v>
      </c>
      <c r="H583" s="22">
        <f t="shared" si="150"/>
        <v>851980.78885786771</v>
      </c>
      <c r="I583" s="22">
        <f t="shared" si="148"/>
        <v>4.6556802042702432E+16</v>
      </c>
      <c r="J583" s="16">
        <v>1</v>
      </c>
      <c r="K583" s="16">
        <v>11</v>
      </c>
      <c r="L583" s="16">
        <v>5</v>
      </c>
      <c r="M583" s="16">
        <v>10000</v>
      </c>
      <c r="N583" s="16">
        <v>10000</v>
      </c>
      <c r="O583" s="16">
        <v>30</v>
      </c>
      <c r="P583" s="16" t="b">
        <v>1</v>
      </c>
      <c r="Q583" s="16">
        <v>0</v>
      </c>
      <c r="R583" s="16" t="b">
        <v>0</v>
      </c>
      <c r="S583" s="16">
        <v>101.000000000008</v>
      </c>
      <c r="T583" s="16" t="s">
        <v>59</v>
      </c>
      <c r="U583" s="18">
        <v>678</v>
      </c>
      <c r="V583" s="16">
        <v>755</v>
      </c>
      <c r="W583" s="22">
        <v>1.07</v>
      </c>
    </row>
    <row r="584" spans="1:23" x14ac:dyDescent="0.3">
      <c r="A584" s="19">
        <v>582</v>
      </c>
      <c r="B584" s="16" t="s">
        <v>56</v>
      </c>
      <c r="C584" s="17" t="s">
        <v>108</v>
      </c>
      <c r="E584" s="16">
        <f t="shared" si="146"/>
        <v>102978558.79916033</v>
      </c>
      <c r="F584" s="16">
        <v>5</v>
      </c>
      <c r="G584" s="22">
        <f t="shared" si="153"/>
        <v>1.8487810362773094E+20</v>
      </c>
      <c r="H584" s="22">
        <f t="shared" si="150"/>
        <v>855064.68326687207</v>
      </c>
      <c r="I584" s="22">
        <f t="shared" si="148"/>
        <v>4.704209522229056E+16</v>
      </c>
      <c r="J584" s="16">
        <v>1</v>
      </c>
      <c r="K584" s="16">
        <v>11</v>
      </c>
      <c r="L584" s="16">
        <v>5</v>
      </c>
      <c r="M584" s="16">
        <v>10000</v>
      </c>
      <c r="N584" s="16">
        <v>10000</v>
      </c>
      <c r="O584" s="16">
        <v>30</v>
      </c>
      <c r="P584" s="16" t="b">
        <v>1</v>
      </c>
      <c r="Q584" s="16">
        <v>0</v>
      </c>
      <c r="R584" s="16" t="b">
        <v>0</v>
      </c>
      <c r="S584" s="16">
        <v>101.000000000008</v>
      </c>
      <c r="T584" s="16" t="s">
        <v>59</v>
      </c>
      <c r="U584" s="18">
        <v>679</v>
      </c>
      <c r="V584" s="16">
        <v>757</v>
      </c>
      <c r="W584" s="22">
        <v>1.07</v>
      </c>
    </row>
    <row r="585" spans="1:23" x14ac:dyDescent="0.3">
      <c r="A585" s="15">
        <v>583</v>
      </c>
      <c r="B585" s="16" t="s">
        <v>56</v>
      </c>
      <c r="C585" s="17" t="s">
        <v>108</v>
      </c>
      <c r="E585" s="16">
        <f t="shared" si="146"/>
        <v>103492164.86779365</v>
      </c>
      <c r="F585" s="16">
        <v>5</v>
      </c>
      <c r="G585" s="22">
        <f t="shared" si="153"/>
        <v>1.8721925238143556E+20</v>
      </c>
      <c r="H585" s="22">
        <f t="shared" si="150"/>
        <v>858154.52618085535</v>
      </c>
      <c r="I585" s="22">
        <f t="shared" si="148"/>
        <v>4.7531600773216784E+16</v>
      </c>
      <c r="J585" s="16">
        <v>1</v>
      </c>
      <c r="K585" s="16">
        <v>11</v>
      </c>
      <c r="L585" s="16">
        <v>5</v>
      </c>
      <c r="M585" s="16">
        <v>10000</v>
      </c>
      <c r="N585" s="16">
        <v>10000</v>
      </c>
      <c r="O585" s="16">
        <v>30</v>
      </c>
      <c r="P585" s="16" t="b">
        <v>1</v>
      </c>
      <c r="Q585" s="16">
        <v>0</v>
      </c>
      <c r="R585" s="16" t="b">
        <v>0</v>
      </c>
      <c r="S585" s="16">
        <v>101.000000000008</v>
      </c>
      <c r="T585" s="16" t="s">
        <v>59</v>
      </c>
      <c r="U585" s="18">
        <v>680</v>
      </c>
      <c r="V585" s="16">
        <v>759</v>
      </c>
      <c r="W585" s="22">
        <v>1.07</v>
      </c>
    </row>
    <row r="586" spans="1:23" x14ac:dyDescent="0.3">
      <c r="A586" s="19">
        <v>584</v>
      </c>
      <c r="B586" s="16" t="s">
        <v>56</v>
      </c>
      <c r="C586" s="17" t="s">
        <v>108</v>
      </c>
      <c r="E586" s="16">
        <f t="shared" si="146"/>
        <v>104007445.74409941</v>
      </c>
      <c r="F586" s="16">
        <v>5</v>
      </c>
      <c r="G586" s="22">
        <f t="shared" si="153"/>
        <v>1.8958595893936076E+20</v>
      </c>
      <c r="H586" s="22">
        <f t="shared" si="150"/>
        <v>861250.31902967975</v>
      </c>
      <c r="I586" s="22">
        <f t="shared" si="148"/>
        <v>4.80253479395776E+16</v>
      </c>
      <c r="J586" s="16">
        <v>1</v>
      </c>
      <c r="K586" s="16">
        <v>11</v>
      </c>
      <c r="L586" s="16">
        <v>5</v>
      </c>
      <c r="M586" s="16">
        <v>10000</v>
      </c>
      <c r="N586" s="16">
        <v>10000</v>
      </c>
      <c r="O586" s="16">
        <v>30</v>
      </c>
      <c r="P586" s="16" t="b">
        <v>1</v>
      </c>
      <c r="Q586" s="16">
        <v>0</v>
      </c>
      <c r="R586" s="16" t="b">
        <v>0</v>
      </c>
      <c r="S586" s="16">
        <v>101.000000000008</v>
      </c>
      <c r="T586" s="16" t="s">
        <v>59</v>
      </c>
      <c r="U586" s="18">
        <v>681</v>
      </c>
      <c r="V586" s="16">
        <v>761</v>
      </c>
      <c r="W586" s="22">
        <v>1.07</v>
      </c>
    </row>
    <row r="587" spans="1:23" x14ac:dyDescent="0.3">
      <c r="A587" s="15">
        <v>585</v>
      </c>
      <c r="B587" s="16" t="s">
        <v>56</v>
      </c>
      <c r="C587" s="17" t="s">
        <v>108</v>
      </c>
      <c r="E587" s="16">
        <f t="shared" si="146"/>
        <v>104524404.00757244</v>
      </c>
      <c r="F587" s="16">
        <v>5</v>
      </c>
      <c r="G587" s="22">
        <f t="shared" si="153"/>
        <v>1.9197845782919515E+20</v>
      </c>
      <c r="H587" s="22">
        <f t="shared" si="150"/>
        <v>864352.06324109191</v>
      </c>
      <c r="I587" s="22">
        <f t="shared" si="148"/>
        <v>4.8523366117852848E+16</v>
      </c>
      <c r="J587" s="16">
        <v>1</v>
      </c>
      <c r="K587" s="16">
        <v>11</v>
      </c>
      <c r="L587" s="16">
        <v>5</v>
      </c>
      <c r="M587" s="16">
        <v>10000</v>
      </c>
      <c r="N587" s="16">
        <v>10000</v>
      </c>
      <c r="O587" s="16">
        <v>30</v>
      </c>
      <c r="P587" s="16" t="b">
        <v>1</v>
      </c>
      <c r="Q587" s="16">
        <v>0</v>
      </c>
      <c r="R587" s="16" t="b">
        <v>0</v>
      </c>
      <c r="S587" s="16">
        <v>101.000000000008</v>
      </c>
      <c r="T587" s="16" t="s">
        <v>59</v>
      </c>
      <c r="U587" s="18">
        <v>682</v>
      </c>
      <c r="V587" s="16">
        <v>763</v>
      </c>
      <c r="W587" s="22">
        <v>1.07</v>
      </c>
    </row>
    <row r="588" spans="1:23" x14ac:dyDescent="0.3">
      <c r="A588" s="19">
        <v>586</v>
      </c>
      <c r="B588" s="16" t="s">
        <v>56</v>
      </c>
      <c r="C588" s="17" t="s">
        <v>108</v>
      </c>
      <c r="E588" s="16">
        <f t="shared" si="146"/>
        <v>105043042.23725776</v>
      </c>
      <c r="F588" s="16">
        <v>5</v>
      </c>
      <c r="G588" s="22">
        <f t="shared" si="153"/>
        <v>1.9439698532395601E+20</v>
      </c>
      <c r="H588" s="22">
        <f t="shared" si="150"/>
        <v>867459.76024073665</v>
      </c>
      <c r="I588" s="22">
        <f t="shared" si="148"/>
        <v>4.9025684857439072E+16</v>
      </c>
      <c r="J588" s="16">
        <v>1</v>
      </c>
      <c r="K588" s="16">
        <v>11</v>
      </c>
      <c r="L588" s="16">
        <v>5</v>
      </c>
      <c r="M588" s="16">
        <v>10000</v>
      </c>
      <c r="N588" s="16">
        <v>10000</v>
      </c>
      <c r="O588" s="16">
        <v>30</v>
      </c>
      <c r="P588" s="16" t="b">
        <v>1</v>
      </c>
      <c r="Q588" s="16">
        <v>0</v>
      </c>
      <c r="R588" s="16" t="b">
        <v>0</v>
      </c>
      <c r="S588" s="16">
        <v>101.000000000008</v>
      </c>
      <c r="T588" s="16" t="s">
        <v>59</v>
      </c>
      <c r="U588" s="18">
        <v>683</v>
      </c>
      <c r="V588" s="16">
        <v>765</v>
      </c>
      <c r="W588" s="22">
        <v>1.07</v>
      </c>
    </row>
    <row r="589" spans="1:23" x14ac:dyDescent="0.3">
      <c r="A589" s="15">
        <v>587</v>
      </c>
      <c r="B589" s="16" t="s">
        <v>56</v>
      </c>
      <c r="C589" s="17" t="s">
        <v>108</v>
      </c>
      <c r="E589" s="16">
        <f t="shared" si="146"/>
        <v>105563363.01175143</v>
      </c>
      <c r="F589" s="16">
        <v>5</v>
      </c>
      <c r="G589" s="22">
        <f t="shared" si="153"/>
        <v>1.9684177945198009E+20</v>
      </c>
      <c r="H589" s="22">
        <f t="shared" si="150"/>
        <v>870573.41145217256</v>
      </c>
      <c r="I589" s="22">
        <f t="shared" si="148"/>
        <v>4.953233386118E+16</v>
      </c>
      <c r="J589" s="16">
        <v>1</v>
      </c>
      <c r="K589" s="16">
        <v>11</v>
      </c>
      <c r="L589" s="16">
        <v>5</v>
      </c>
      <c r="M589" s="16">
        <v>10000</v>
      </c>
      <c r="N589" s="16">
        <v>10000</v>
      </c>
      <c r="O589" s="16">
        <v>30</v>
      </c>
      <c r="P589" s="16" t="b">
        <v>1</v>
      </c>
      <c r="Q589" s="16">
        <v>0</v>
      </c>
      <c r="R589" s="16" t="b">
        <v>0</v>
      </c>
      <c r="S589" s="16">
        <v>101.000000000008</v>
      </c>
      <c r="T589" s="16" t="s">
        <v>59</v>
      </c>
      <c r="U589" s="18">
        <v>684</v>
      </c>
      <c r="V589" s="16">
        <v>767</v>
      </c>
      <c r="W589" s="22">
        <v>1.07</v>
      </c>
    </row>
    <row r="590" spans="1:23" x14ac:dyDescent="0.3">
      <c r="A590" s="19">
        <v>588</v>
      </c>
      <c r="B590" s="16" t="s">
        <v>56</v>
      </c>
      <c r="C590" s="17" t="s">
        <v>108</v>
      </c>
      <c r="E590" s="16">
        <f t="shared" si="146"/>
        <v>106085368.90919928</v>
      </c>
      <c r="F590" s="16">
        <v>5</v>
      </c>
      <c r="G590" s="22">
        <f t="shared" si="153"/>
        <v>1.9931308000691369E+20</v>
      </c>
      <c r="H590" s="22">
        <f t="shared" si="150"/>
        <v>873693.01829686097</v>
      </c>
      <c r="I590" s="22">
        <f t="shared" si="148"/>
        <v>5.0043342985899104E+16</v>
      </c>
      <c r="J590" s="16">
        <v>1</v>
      </c>
      <c r="K590" s="16">
        <v>11</v>
      </c>
      <c r="L590" s="16">
        <v>5</v>
      </c>
      <c r="M590" s="16">
        <v>10000</v>
      </c>
      <c r="N590" s="16">
        <v>10000</v>
      </c>
      <c r="O590" s="16">
        <v>30</v>
      </c>
      <c r="P590" s="16" t="b">
        <v>1</v>
      </c>
      <c r="Q590" s="16">
        <v>0</v>
      </c>
      <c r="R590" s="16" t="b">
        <v>0</v>
      </c>
      <c r="S590" s="16">
        <v>101.000000000008</v>
      </c>
      <c r="T590" s="16" t="s">
        <v>59</v>
      </c>
      <c r="U590" s="18">
        <v>685</v>
      </c>
      <c r="V590" s="16">
        <v>769</v>
      </c>
      <c r="W590" s="22">
        <v>1.07</v>
      </c>
    </row>
    <row r="591" spans="1:23" x14ac:dyDescent="0.3">
      <c r="A591" s="15">
        <v>589</v>
      </c>
      <c r="B591" s="16" t="s">
        <v>56</v>
      </c>
      <c r="C591" s="17" t="s">
        <v>108</v>
      </c>
      <c r="E591" s="16">
        <f t="shared" si="146"/>
        <v>106609062.50730041</v>
      </c>
      <c r="F591" s="16">
        <v>5</v>
      </c>
      <c r="G591" s="22">
        <f t="shared" si="153"/>
        <v>2.0181112855778394E+20</v>
      </c>
      <c r="H591" s="22">
        <f t="shared" si="150"/>
        <v>876818.58219419047</v>
      </c>
      <c r="I591" s="22">
        <f t="shared" si="148"/>
        <v>5.0558742242935376E+16</v>
      </c>
      <c r="J591" s="16">
        <v>1</v>
      </c>
      <c r="K591" s="16">
        <v>11</v>
      </c>
      <c r="L591" s="16">
        <v>5</v>
      </c>
      <c r="M591" s="16">
        <v>10000</v>
      </c>
      <c r="N591" s="16">
        <v>10000</v>
      </c>
      <c r="O591" s="16">
        <v>30</v>
      </c>
      <c r="P591" s="16" t="b">
        <v>1</v>
      </c>
      <c r="Q591" s="16">
        <v>0</v>
      </c>
      <c r="R591" s="16" t="b">
        <v>0</v>
      </c>
      <c r="S591" s="16">
        <v>101.000000000008</v>
      </c>
      <c r="T591" s="16" t="s">
        <v>59</v>
      </c>
      <c r="U591" s="18">
        <v>686</v>
      </c>
      <c r="V591" s="16">
        <v>771</v>
      </c>
      <c r="W591" s="22">
        <v>1.07</v>
      </c>
    </row>
    <row r="592" spans="1:23" x14ac:dyDescent="0.3">
      <c r="A592" s="19">
        <v>590</v>
      </c>
      <c r="B592" s="16" t="s">
        <v>56</v>
      </c>
      <c r="C592" s="17" t="s">
        <v>108</v>
      </c>
      <c r="E592" s="16">
        <f t="shared" si="146"/>
        <v>107134446.38330579</v>
      </c>
      <c r="F592" s="16">
        <v>5</v>
      </c>
      <c r="G592" s="22">
        <f>A592^7.34+A592^4+100*A592+100</f>
        <v>2.1779793897030022E+20</v>
      </c>
      <c r="H592" s="22">
        <f t="shared" si="150"/>
        <v>879950.10456146684</v>
      </c>
      <c r="I592" s="22">
        <f t="shared" si="148"/>
        <v>5.1078561798675792E+16</v>
      </c>
      <c r="J592" s="16">
        <v>1</v>
      </c>
      <c r="K592" s="16">
        <v>11</v>
      </c>
      <c r="L592" s="16">
        <v>5</v>
      </c>
      <c r="M592" s="16">
        <v>10000</v>
      </c>
      <c r="N592" s="16">
        <v>10000</v>
      </c>
      <c r="O592" s="16">
        <v>30</v>
      </c>
      <c r="P592" s="16" t="b">
        <v>1</v>
      </c>
      <c r="Q592" s="16">
        <v>0</v>
      </c>
      <c r="R592" s="16" t="b">
        <v>0</v>
      </c>
      <c r="S592" s="16">
        <v>101.000000000008</v>
      </c>
      <c r="T592" s="16" t="s">
        <v>59</v>
      </c>
      <c r="U592" s="18">
        <v>687</v>
      </c>
      <c r="V592" s="16">
        <v>773</v>
      </c>
      <c r="W592" s="22">
        <v>1.07</v>
      </c>
    </row>
    <row r="593" spans="1:23" x14ac:dyDescent="0.3">
      <c r="A593" s="15">
        <v>591</v>
      </c>
      <c r="B593" s="16" t="s">
        <v>56</v>
      </c>
      <c r="C593" s="17" t="s">
        <v>108</v>
      </c>
      <c r="E593" s="16">
        <f t="shared" si="146"/>
        <v>107661523.1140217</v>
      </c>
      <c r="F593" s="16">
        <v>5</v>
      </c>
      <c r="G593" s="22">
        <f t="shared" ref="G593:G601" si="154">A593^7.34+A593^4+100*A593+100</f>
        <v>2.2052209510424563E+20</v>
      </c>
      <c r="H593" s="22">
        <f t="shared" si="150"/>
        <v>883087.58681393869</v>
      </c>
      <c r="I593" s="22">
        <f t="shared" si="148"/>
        <v>5.16028319750936E+16</v>
      </c>
      <c r="J593" s="16">
        <v>1</v>
      </c>
      <c r="K593" s="16">
        <v>11</v>
      </c>
      <c r="L593" s="16">
        <v>5</v>
      </c>
      <c r="M593" s="16">
        <v>10000</v>
      </c>
      <c r="N593" s="16">
        <v>10000</v>
      </c>
      <c r="O593" s="16">
        <v>30</v>
      </c>
      <c r="P593" s="16" t="b">
        <v>1</v>
      </c>
      <c r="Q593" s="16">
        <v>0</v>
      </c>
      <c r="R593" s="16" t="b">
        <v>0</v>
      </c>
      <c r="S593" s="16">
        <v>101.000000000008</v>
      </c>
      <c r="T593" s="16" t="s">
        <v>59</v>
      </c>
      <c r="U593" s="18">
        <v>688</v>
      </c>
      <c r="V593" s="16">
        <v>775</v>
      </c>
      <c r="W593" s="22">
        <v>1.07</v>
      </c>
    </row>
    <row r="594" spans="1:23" x14ac:dyDescent="0.3">
      <c r="A594" s="19">
        <v>592</v>
      </c>
      <c r="B594" s="16" t="s">
        <v>56</v>
      </c>
      <c r="C594" s="17" t="s">
        <v>108</v>
      </c>
      <c r="E594" s="16">
        <f t="shared" si="146"/>
        <v>108190295.27580674</v>
      </c>
      <c r="F594" s="16">
        <v>5</v>
      </c>
      <c r="G594" s="22">
        <f t="shared" si="154"/>
        <v>2.2327563212277013E+20</v>
      </c>
      <c r="H594" s="22">
        <f t="shared" si="150"/>
        <v>886231.0303647808</v>
      </c>
      <c r="I594" s="22">
        <f t="shared" si="148"/>
        <v>5.2131583250282144E+16</v>
      </c>
      <c r="J594" s="16">
        <v>1</v>
      </c>
      <c r="K594" s="16">
        <v>11</v>
      </c>
      <c r="L594" s="16">
        <v>5</v>
      </c>
      <c r="M594" s="16">
        <v>10000</v>
      </c>
      <c r="N594" s="16">
        <v>10000</v>
      </c>
      <c r="O594" s="16">
        <v>30</v>
      </c>
      <c r="P594" s="16" t="b">
        <v>1</v>
      </c>
      <c r="Q594" s="16">
        <v>0</v>
      </c>
      <c r="R594" s="16" t="b">
        <v>0</v>
      </c>
      <c r="S594" s="16">
        <v>101.000000000008</v>
      </c>
      <c r="T594" s="16" t="s">
        <v>59</v>
      </c>
      <c r="U594" s="18">
        <v>689</v>
      </c>
      <c r="V594" s="16">
        <v>777</v>
      </c>
      <c r="W594" s="22">
        <v>1.07</v>
      </c>
    </row>
    <row r="595" spans="1:23" x14ac:dyDescent="0.3">
      <c r="A595" s="15">
        <v>593</v>
      </c>
      <c r="B595" s="16" t="s">
        <v>56</v>
      </c>
      <c r="C595" s="17" t="s">
        <v>108</v>
      </c>
      <c r="E595" s="16">
        <f t="shared" si="146"/>
        <v>108720765.4445769</v>
      </c>
      <c r="F595" s="16">
        <v>5</v>
      </c>
      <c r="G595" s="22">
        <f t="shared" si="154"/>
        <v>2.2605881647386005E+20</v>
      </c>
      <c r="H595" s="22">
        <f t="shared" si="150"/>
        <v>889380.43662512244</v>
      </c>
      <c r="I595" s="22">
        <f t="shared" si="148"/>
        <v>5.2664846258995536E+16</v>
      </c>
      <c r="J595" s="16">
        <v>1</v>
      </c>
      <c r="K595" s="16">
        <v>11</v>
      </c>
      <c r="L595" s="16">
        <v>5</v>
      </c>
      <c r="M595" s="16">
        <v>10000</v>
      </c>
      <c r="N595" s="16">
        <v>10000</v>
      </c>
      <c r="O595" s="16">
        <v>30</v>
      </c>
      <c r="P595" s="16" t="b">
        <v>1</v>
      </c>
      <c r="Q595" s="16">
        <v>0</v>
      </c>
      <c r="R595" s="16" t="b">
        <v>0</v>
      </c>
      <c r="S595" s="16">
        <v>101.000000000008</v>
      </c>
      <c r="T595" s="16" t="s">
        <v>59</v>
      </c>
      <c r="U595" s="18">
        <v>690</v>
      </c>
      <c r="V595" s="16">
        <v>779</v>
      </c>
      <c r="W595" s="22">
        <v>1.07</v>
      </c>
    </row>
    <row r="596" spans="1:23" x14ac:dyDescent="0.3">
      <c r="A596" s="19">
        <v>594</v>
      </c>
      <c r="B596" s="16" t="s">
        <v>56</v>
      </c>
      <c r="C596" s="17" t="s">
        <v>108</v>
      </c>
      <c r="E596" s="16">
        <f t="shared" si="146"/>
        <v>109252936.19580294</v>
      </c>
      <c r="F596" s="16">
        <v>5</v>
      </c>
      <c r="G596" s="22">
        <f t="shared" si="154"/>
        <v>2.2887191656601911E+20</v>
      </c>
      <c r="H596" s="22">
        <f t="shared" si="150"/>
        <v>892535.80700404057</v>
      </c>
      <c r="I596" s="22">
        <f t="shared" si="148"/>
        <v>5.3202651793184144E+16</v>
      </c>
      <c r="J596" s="16">
        <v>1</v>
      </c>
      <c r="K596" s="16">
        <v>11</v>
      </c>
      <c r="L596" s="16">
        <v>5</v>
      </c>
      <c r="M596" s="16">
        <v>10000</v>
      </c>
      <c r="N596" s="16">
        <v>10000</v>
      </c>
      <c r="O596" s="16">
        <v>30</v>
      </c>
      <c r="P596" s="16" t="b">
        <v>1</v>
      </c>
      <c r="Q596" s="16">
        <v>0</v>
      </c>
      <c r="R596" s="16" t="b">
        <v>0</v>
      </c>
      <c r="S596" s="16">
        <v>101.000000000008</v>
      </c>
      <c r="T596" s="16" t="s">
        <v>59</v>
      </c>
      <c r="U596" s="18">
        <v>691</v>
      </c>
      <c r="V596" s="16">
        <v>781</v>
      </c>
      <c r="W596" s="22">
        <v>1.07</v>
      </c>
    </row>
    <row r="597" spans="1:23" x14ac:dyDescent="0.3">
      <c r="A597" s="15">
        <v>595</v>
      </c>
      <c r="B597" s="16" t="s">
        <v>56</v>
      </c>
      <c r="C597" s="17" t="s">
        <v>108</v>
      </c>
      <c r="E597" s="16">
        <f t="shared" si="146"/>
        <v>109786810.10451409</v>
      </c>
      <c r="F597" s="16">
        <v>5</v>
      </c>
      <c r="G597" s="22">
        <f t="shared" si="154"/>
        <v>2.3171520277936511E+20</v>
      </c>
      <c r="H597" s="22">
        <f t="shared" si="150"/>
        <v>895697.14290857164</v>
      </c>
      <c r="I597" s="22">
        <f t="shared" si="148"/>
        <v>5.3745030802537136E+16</v>
      </c>
      <c r="J597" s="16">
        <v>1</v>
      </c>
      <c r="K597" s="16">
        <v>11</v>
      </c>
      <c r="L597" s="16">
        <v>5</v>
      </c>
      <c r="M597" s="16">
        <v>10000</v>
      </c>
      <c r="N597" s="16">
        <v>10000</v>
      </c>
      <c r="O597" s="16">
        <v>30</v>
      </c>
      <c r="P597" s="16" t="b">
        <v>1</v>
      </c>
      <c r="Q597" s="16">
        <v>0</v>
      </c>
      <c r="R597" s="16" t="b">
        <v>0</v>
      </c>
      <c r="S597" s="16">
        <v>101.000000000008</v>
      </c>
      <c r="T597" s="16" t="s">
        <v>59</v>
      </c>
      <c r="U597" s="18">
        <v>692</v>
      </c>
      <c r="V597" s="16">
        <v>783</v>
      </c>
      <c r="W597" s="22">
        <v>1.07</v>
      </c>
    </row>
    <row r="598" spans="1:23" x14ac:dyDescent="0.3">
      <c r="A598" s="19">
        <v>596</v>
      </c>
      <c r="B598" s="16" t="s">
        <v>56</v>
      </c>
      <c r="C598" s="17" t="s">
        <v>108</v>
      </c>
      <c r="E598" s="16">
        <f t="shared" si="146"/>
        <v>110322389.74529596</v>
      </c>
      <c r="F598" s="16">
        <v>5</v>
      </c>
      <c r="G598" s="22">
        <f t="shared" si="154"/>
        <v>2.3458894747674388E+20</v>
      </c>
      <c r="H598" s="22">
        <f t="shared" si="150"/>
        <v>898864.44574371376</v>
      </c>
      <c r="I598" s="22">
        <f t="shared" si="148"/>
        <v>5.4292014395020368E+16</v>
      </c>
      <c r="J598" s="16">
        <v>1</v>
      </c>
      <c r="K598" s="16">
        <v>11</v>
      </c>
      <c r="L598" s="16">
        <v>5</v>
      </c>
      <c r="M598" s="16">
        <v>10000</v>
      </c>
      <c r="N598" s="16">
        <v>10000</v>
      </c>
      <c r="O598" s="16">
        <v>30</v>
      </c>
      <c r="P598" s="16" t="b">
        <v>1</v>
      </c>
      <c r="Q598" s="16">
        <v>0</v>
      </c>
      <c r="R598" s="16" t="b">
        <v>0</v>
      </c>
      <c r="S598" s="16">
        <v>101.000000000008</v>
      </c>
      <c r="T598" s="16" t="s">
        <v>59</v>
      </c>
      <c r="U598" s="18">
        <v>693</v>
      </c>
      <c r="V598" s="16">
        <v>785</v>
      </c>
      <c r="W598" s="22">
        <v>1.07</v>
      </c>
    </row>
    <row r="599" spans="1:23" x14ac:dyDescent="0.3">
      <c r="A599" s="15">
        <v>597</v>
      </c>
      <c r="B599" s="16" t="s">
        <v>56</v>
      </c>
      <c r="C599" s="17" t="s">
        <v>108</v>
      </c>
      <c r="E599" s="16">
        <f t="shared" si="146"/>
        <v>110859677.69229375</v>
      </c>
      <c r="F599" s="16">
        <v>5</v>
      </c>
      <c r="G599" s="22">
        <f t="shared" si="154"/>
        <v>2.3749342501491183E+20</v>
      </c>
      <c r="H599" s="22">
        <f t="shared" si="150"/>
        <v>902037.71691243979</v>
      </c>
      <c r="I599" s="22">
        <f t="shared" si="148"/>
        <v>5.4843633837419296E+16</v>
      </c>
      <c r="J599" s="16">
        <v>1</v>
      </c>
      <c r="K599" s="16">
        <v>11</v>
      </c>
      <c r="L599" s="16">
        <v>5</v>
      </c>
      <c r="M599" s="16">
        <v>10000</v>
      </c>
      <c r="N599" s="16">
        <v>10000</v>
      </c>
      <c r="O599" s="16">
        <v>30</v>
      </c>
      <c r="P599" s="16" t="b">
        <v>1</v>
      </c>
      <c r="Q599" s="16">
        <v>0</v>
      </c>
      <c r="R599" s="16" t="b">
        <v>0</v>
      </c>
      <c r="S599" s="16">
        <v>101.000000000008</v>
      </c>
      <c r="T599" s="16" t="s">
        <v>59</v>
      </c>
      <c r="U599" s="18">
        <v>694</v>
      </c>
      <c r="V599" s="16">
        <v>787</v>
      </c>
      <c r="W599" s="22">
        <v>1.07</v>
      </c>
    </row>
    <row r="600" spans="1:23" x14ac:dyDescent="0.3">
      <c r="A600" s="19">
        <v>598</v>
      </c>
      <c r="B600" s="16" t="s">
        <v>56</v>
      </c>
      <c r="C600" s="17" t="s">
        <v>108</v>
      </c>
      <c r="E600" s="16">
        <f t="shared" si="146"/>
        <v>111398676.51921175</v>
      </c>
      <c r="F600" s="16">
        <v>5</v>
      </c>
      <c r="G600" s="22">
        <f t="shared" si="154"/>
        <v>2.4042891175574389E+20</v>
      </c>
      <c r="H600" s="22">
        <f t="shared" si="150"/>
        <v>905216.95781569462</v>
      </c>
      <c r="I600" s="22">
        <f t="shared" si="148"/>
        <v>5.53999205558816E+16</v>
      </c>
      <c r="J600" s="16">
        <v>1</v>
      </c>
      <c r="K600" s="16">
        <v>11</v>
      </c>
      <c r="L600" s="16">
        <v>5</v>
      </c>
      <c r="M600" s="16">
        <v>10000</v>
      </c>
      <c r="N600" s="16">
        <v>10000</v>
      </c>
      <c r="O600" s="16">
        <v>30</v>
      </c>
      <c r="P600" s="16" t="b">
        <v>1</v>
      </c>
      <c r="Q600" s="16">
        <v>0</v>
      </c>
      <c r="R600" s="16" t="b">
        <v>0</v>
      </c>
      <c r="S600" s="16">
        <v>101.000000000008</v>
      </c>
      <c r="T600" s="16" t="s">
        <v>59</v>
      </c>
      <c r="U600" s="18">
        <v>695</v>
      </c>
      <c r="V600" s="16">
        <v>789</v>
      </c>
      <c r="W600" s="22">
        <v>1.07</v>
      </c>
    </row>
    <row r="601" spans="1:23" x14ac:dyDescent="0.3">
      <c r="A601" s="15">
        <v>599</v>
      </c>
      <c r="B601" s="16" t="s">
        <v>56</v>
      </c>
      <c r="C601" s="17" t="s">
        <v>108</v>
      </c>
      <c r="E601" s="16">
        <f t="shared" si="146"/>
        <v>111939388.79931532</v>
      </c>
      <c r="F601" s="16">
        <v>5</v>
      </c>
      <c r="G601" s="22">
        <f t="shared" si="154"/>
        <v>2.4339568607749689E+20</v>
      </c>
      <c r="H601" s="22">
        <f t="shared" si="150"/>
        <v>908402.16985241231</v>
      </c>
      <c r="I601" s="22">
        <f t="shared" si="148"/>
        <v>5.5960906136458272E+16</v>
      </c>
      <c r="J601" s="16">
        <v>1</v>
      </c>
      <c r="K601" s="16">
        <v>11</v>
      </c>
      <c r="L601" s="16">
        <v>5</v>
      </c>
      <c r="M601" s="16">
        <v>10000</v>
      </c>
      <c r="N601" s="16">
        <v>10000</v>
      </c>
      <c r="O601" s="16">
        <v>30</v>
      </c>
      <c r="P601" s="16" t="b">
        <v>1</v>
      </c>
      <c r="Q601" s="16">
        <v>0</v>
      </c>
      <c r="R601" s="16" t="b">
        <v>0</v>
      </c>
      <c r="S601" s="16">
        <v>101.000000000008</v>
      </c>
      <c r="T601" s="16" t="s">
        <v>59</v>
      </c>
      <c r="U601" s="18">
        <v>696</v>
      </c>
      <c r="V601" s="16">
        <v>791</v>
      </c>
      <c r="W601" s="22">
        <v>1.07</v>
      </c>
    </row>
    <row r="602" spans="1:23" x14ac:dyDescent="0.3">
      <c r="A602" s="19">
        <v>600</v>
      </c>
      <c r="B602" s="16" t="s">
        <v>56</v>
      </c>
      <c r="C602" s="17" t="s">
        <v>111</v>
      </c>
      <c r="E602" s="16">
        <f t="shared" si="146"/>
        <v>112481817.10542992</v>
      </c>
      <c r="F602" s="16">
        <v>5</v>
      </c>
      <c r="G602" s="22">
        <f>A602^7.35+A602^4+100*A602+100</f>
        <v>2.6267073573304599E+20</v>
      </c>
      <c r="H602" s="22">
        <f t="shared" si="150"/>
        <v>911593.35441951232</v>
      </c>
      <c r="I602" s="22">
        <f>A602^6.035+A602^4+1000*A602+100</f>
        <v>5.8363826862472112E+16</v>
      </c>
      <c r="J602" s="16">
        <v>1</v>
      </c>
      <c r="K602" s="16">
        <v>11</v>
      </c>
      <c r="L602" s="16">
        <v>5</v>
      </c>
      <c r="M602" s="16">
        <v>10000</v>
      </c>
      <c r="N602" s="16">
        <v>10000</v>
      </c>
      <c r="O602" s="16">
        <v>30</v>
      </c>
      <c r="P602" s="16" t="b">
        <v>1</v>
      </c>
      <c r="Q602" s="16">
        <v>0</v>
      </c>
      <c r="R602" s="16" t="b">
        <v>0</v>
      </c>
      <c r="S602" s="16">
        <v>101.000000000008</v>
      </c>
      <c r="T602" s="16" t="s">
        <v>59</v>
      </c>
      <c r="U602" s="18">
        <v>697</v>
      </c>
      <c r="V602" s="16">
        <v>793</v>
      </c>
      <c r="W602" s="22">
        <v>1.07</v>
      </c>
    </row>
    <row r="603" spans="1:23" x14ac:dyDescent="0.3">
      <c r="A603" s="15">
        <v>601</v>
      </c>
      <c r="B603" s="16" t="s">
        <v>56</v>
      </c>
      <c r="C603" s="17" t="s">
        <v>111</v>
      </c>
      <c r="E603" s="16">
        <f t="shared" si="146"/>
        <v>113025964.00994368</v>
      </c>
      <c r="F603" s="16">
        <v>5</v>
      </c>
      <c r="G603" s="22">
        <f t="shared" ref="G603:G611" si="155">A603^7.35+A603^4+100*A603+100</f>
        <v>2.6590553002836538E+20</v>
      </c>
      <c r="H603" s="22">
        <f t="shared" si="150"/>
        <v>914790.51291191089</v>
      </c>
      <c r="I603" s="22">
        <f t="shared" ref="I603:I651" si="156">A603^6.035+A603^4+1000*A603+100</f>
        <v>5.895333790714536E+16</v>
      </c>
      <c r="J603" s="16">
        <v>1</v>
      </c>
      <c r="K603" s="16">
        <v>11</v>
      </c>
      <c r="L603" s="16">
        <v>5</v>
      </c>
      <c r="M603" s="16">
        <v>10000</v>
      </c>
      <c r="N603" s="16">
        <v>10000</v>
      </c>
      <c r="O603" s="16">
        <v>30</v>
      </c>
      <c r="P603" s="16" t="b">
        <v>1</v>
      </c>
      <c r="Q603" s="16">
        <v>0</v>
      </c>
      <c r="R603" s="16" t="b">
        <v>0</v>
      </c>
      <c r="S603" s="16">
        <v>101.000000000008</v>
      </c>
      <c r="T603" s="16" t="s">
        <v>59</v>
      </c>
      <c r="U603" s="18">
        <v>698</v>
      </c>
      <c r="V603" s="16">
        <v>795</v>
      </c>
      <c r="W603" s="22">
        <v>1.07</v>
      </c>
    </row>
    <row r="604" spans="1:23" x14ac:dyDescent="0.3">
      <c r="A604" s="19">
        <v>602</v>
      </c>
      <c r="B604" s="16" t="s">
        <v>56</v>
      </c>
      <c r="C604" s="17" t="s">
        <v>110</v>
      </c>
      <c r="E604" s="16">
        <f t="shared" si="146"/>
        <v>113571832.08480661</v>
      </c>
      <c r="F604" s="16">
        <v>5</v>
      </c>
      <c r="G604" s="22">
        <f t="shared" si="155"/>
        <v>2.6917468342700828E+20</v>
      </c>
      <c r="H604" s="22">
        <f t="shared" si="150"/>
        <v>917993.64672252501</v>
      </c>
      <c r="I604" s="22">
        <f t="shared" si="156"/>
        <v>5.954780843989512E+16</v>
      </c>
      <c r="J604" s="16">
        <v>1</v>
      </c>
      <c r="K604" s="16">
        <v>11</v>
      </c>
      <c r="L604" s="16">
        <v>5</v>
      </c>
      <c r="M604" s="16">
        <v>10000</v>
      </c>
      <c r="N604" s="16">
        <v>10000</v>
      </c>
      <c r="O604" s="16">
        <v>30</v>
      </c>
      <c r="P604" s="16" t="b">
        <v>1</v>
      </c>
      <c r="Q604" s="16">
        <v>0</v>
      </c>
      <c r="R604" s="16" t="b">
        <v>0</v>
      </c>
      <c r="S604" s="16">
        <v>101.000000000008</v>
      </c>
      <c r="T604" s="16" t="s">
        <v>59</v>
      </c>
      <c r="U604" s="18">
        <v>699</v>
      </c>
      <c r="V604" s="16">
        <v>797</v>
      </c>
      <c r="W604" s="22">
        <v>1.07</v>
      </c>
    </row>
    <row r="605" spans="1:23" x14ac:dyDescent="0.3">
      <c r="A605" s="15">
        <v>603</v>
      </c>
      <c r="B605" s="16" t="s">
        <v>56</v>
      </c>
      <c r="C605" s="17" t="s">
        <v>110</v>
      </c>
      <c r="E605" s="16">
        <f t="shared" si="146"/>
        <v>114119423.90153354</v>
      </c>
      <c r="F605" s="16">
        <v>5</v>
      </c>
      <c r="G605" s="22">
        <f t="shared" si="155"/>
        <v>2.7247850289622267E+20</v>
      </c>
      <c r="H605" s="22">
        <f t="shared" si="150"/>
        <v>921202.75724228646</v>
      </c>
      <c r="I605" s="22">
        <f t="shared" si="156"/>
        <v>6.0147271841890208E+16</v>
      </c>
      <c r="J605" s="16">
        <v>1</v>
      </c>
      <c r="K605" s="16">
        <v>11</v>
      </c>
      <c r="L605" s="16">
        <v>5</v>
      </c>
      <c r="M605" s="16">
        <v>10000</v>
      </c>
      <c r="N605" s="16">
        <v>10000</v>
      </c>
      <c r="O605" s="16">
        <v>30</v>
      </c>
      <c r="P605" s="16" t="b">
        <v>1</v>
      </c>
      <c r="Q605" s="16">
        <v>0</v>
      </c>
      <c r="R605" s="16" t="b">
        <v>0</v>
      </c>
      <c r="S605" s="16">
        <v>101.000000000008</v>
      </c>
      <c r="T605" s="16" t="s">
        <v>59</v>
      </c>
      <c r="U605" s="18">
        <v>700</v>
      </c>
      <c r="V605" s="16">
        <v>799</v>
      </c>
      <c r="W605" s="22">
        <v>1.07</v>
      </c>
    </row>
    <row r="606" spans="1:23" x14ac:dyDescent="0.3">
      <c r="A606" s="19">
        <v>604</v>
      </c>
      <c r="B606" s="16" t="s">
        <v>56</v>
      </c>
      <c r="C606" s="17" t="s">
        <v>110</v>
      </c>
      <c r="E606" s="16">
        <f t="shared" si="146"/>
        <v>114668742.03120184</v>
      </c>
      <c r="F606" s="16">
        <v>5</v>
      </c>
      <c r="G606" s="22">
        <f t="shared" si="155"/>
        <v>2.7581729762938867E+20</v>
      </c>
      <c r="H606" s="22">
        <f t="shared" si="150"/>
        <v>924417.84586012957</v>
      </c>
      <c r="I606" s="22">
        <f t="shared" si="156"/>
        <v>6.0751761663016736E+16</v>
      </c>
      <c r="J606" s="16">
        <v>1</v>
      </c>
      <c r="K606" s="16">
        <v>11</v>
      </c>
      <c r="L606" s="16">
        <v>5</v>
      </c>
      <c r="M606" s="16">
        <v>10000</v>
      </c>
      <c r="N606" s="16">
        <v>10000</v>
      </c>
      <c r="O606" s="16">
        <v>30</v>
      </c>
      <c r="P606" s="16" t="b">
        <v>1</v>
      </c>
      <c r="Q606" s="16">
        <v>0</v>
      </c>
      <c r="R606" s="16" t="b">
        <v>0</v>
      </c>
      <c r="S606" s="16">
        <v>101.000000000008</v>
      </c>
      <c r="T606" s="16" t="s">
        <v>59</v>
      </c>
      <c r="U606" s="18">
        <v>701</v>
      </c>
      <c r="V606" s="16">
        <v>801</v>
      </c>
      <c r="W606" s="22">
        <v>1.07</v>
      </c>
    </row>
    <row r="607" spans="1:23" x14ac:dyDescent="0.3">
      <c r="A607" s="15">
        <v>605</v>
      </c>
      <c r="B607" s="16" t="s">
        <v>56</v>
      </c>
      <c r="C607" s="17" t="s">
        <v>110</v>
      </c>
      <c r="E607" s="16">
        <f t="shared" si="146"/>
        <v>115219789.04445599</v>
      </c>
      <c r="F607" s="16">
        <v>5</v>
      </c>
      <c r="G607" s="22">
        <f t="shared" si="155"/>
        <v>2.7919137905846026E+20</v>
      </c>
      <c r="H607" s="22">
        <f t="shared" si="150"/>
        <v>927638.91396302136</v>
      </c>
      <c r="I607" s="22">
        <f t="shared" si="156"/>
        <v>6.1361311622448224E+16</v>
      </c>
      <c r="J607" s="16">
        <v>1</v>
      </c>
      <c r="K607" s="16">
        <v>11</v>
      </c>
      <c r="L607" s="16">
        <v>5</v>
      </c>
      <c r="M607" s="16">
        <v>10000</v>
      </c>
      <c r="N607" s="16">
        <v>10000</v>
      </c>
      <c r="O607" s="16">
        <v>30</v>
      </c>
      <c r="P607" s="16" t="b">
        <v>1</v>
      </c>
      <c r="Q607" s="16">
        <v>0</v>
      </c>
      <c r="R607" s="16" t="b">
        <v>0</v>
      </c>
      <c r="S607" s="16">
        <v>101.000000000008</v>
      </c>
      <c r="T607" s="16" t="s">
        <v>59</v>
      </c>
      <c r="U607" s="18">
        <v>702</v>
      </c>
      <c r="V607" s="16">
        <v>803</v>
      </c>
      <c r="W607" s="22">
        <v>1.07</v>
      </c>
    </row>
    <row r="608" spans="1:23" x14ac:dyDescent="0.3">
      <c r="A608" s="19">
        <v>606</v>
      </c>
      <c r="B608" s="16" t="s">
        <v>56</v>
      </c>
      <c r="C608" s="17" t="s">
        <v>110</v>
      </c>
      <c r="E608" s="16">
        <f t="shared" si="146"/>
        <v>115772567.51150534</v>
      </c>
      <c r="F608" s="16">
        <v>5</v>
      </c>
      <c r="G608" s="22">
        <f t="shared" si="155"/>
        <v>2.8260106086640232E+20</v>
      </c>
      <c r="H608" s="22">
        <f t="shared" si="150"/>
        <v>930865.96293594514</v>
      </c>
      <c r="I608" s="22">
        <f t="shared" si="156"/>
        <v>6.197595560921792E+16</v>
      </c>
      <c r="J608" s="16">
        <v>1</v>
      </c>
      <c r="K608" s="16">
        <v>11</v>
      </c>
      <c r="L608" s="16">
        <v>5</v>
      </c>
      <c r="M608" s="16">
        <v>10000</v>
      </c>
      <c r="N608" s="16">
        <v>10000</v>
      </c>
      <c r="O608" s="16">
        <v>30</v>
      </c>
      <c r="P608" s="16" t="b">
        <v>1</v>
      </c>
      <c r="Q608" s="16">
        <v>0</v>
      </c>
      <c r="R608" s="16" t="b">
        <v>0</v>
      </c>
      <c r="S608" s="16">
        <v>101.000000000008</v>
      </c>
      <c r="T608" s="16" t="s">
        <v>59</v>
      </c>
      <c r="U608" s="18">
        <v>703</v>
      </c>
      <c r="V608" s="16">
        <v>805</v>
      </c>
      <c r="W608" s="22">
        <v>1.07</v>
      </c>
    </row>
    <row r="609" spans="1:23" x14ac:dyDescent="0.3">
      <c r="A609" s="15">
        <v>607</v>
      </c>
      <c r="B609" s="16" t="s">
        <v>56</v>
      </c>
      <c r="C609" s="17" t="s">
        <v>110</v>
      </c>
      <c r="E609" s="16">
        <f t="shared" si="146"/>
        <v>116327080.0021255</v>
      </c>
      <c r="F609" s="16">
        <v>5</v>
      </c>
      <c r="G609" s="22">
        <f t="shared" si="155"/>
        <v>2.8604665899971651E+20</v>
      </c>
      <c r="H609" s="22">
        <f t="shared" si="150"/>
        <v>934098.99416192796</v>
      </c>
      <c r="I609" s="22">
        <f t="shared" si="156"/>
        <v>6.2595727682791872E+16</v>
      </c>
      <c r="J609" s="16">
        <v>1</v>
      </c>
      <c r="K609" s="16">
        <v>11</v>
      </c>
      <c r="L609" s="16">
        <v>5</v>
      </c>
      <c r="M609" s="16">
        <v>10000</v>
      </c>
      <c r="N609" s="16">
        <v>10000</v>
      </c>
      <c r="O609" s="16">
        <v>30</v>
      </c>
      <c r="P609" s="16" t="b">
        <v>1</v>
      </c>
      <c r="Q609" s="16">
        <v>0</v>
      </c>
      <c r="R609" s="16" t="b">
        <v>0</v>
      </c>
      <c r="S609" s="16">
        <v>101.000000000008</v>
      </c>
      <c r="T609" s="16" t="s">
        <v>59</v>
      </c>
      <c r="U609" s="18">
        <v>704</v>
      </c>
      <c r="V609" s="16">
        <v>807</v>
      </c>
      <c r="W609" s="22">
        <v>1.07</v>
      </c>
    </row>
    <row r="610" spans="1:23" x14ac:dyDescent="0.3">
      <c r="A610" s="19">
        <v>608</v>
      </c>
      <c r="B610" s="16" t="s">
        <v>56</v>
      </c>
      <c r="C610" s="17" t="s">
        <v>110</v>
      </c>
      <c r="E610" s="16">
        <f t="shared" si="146"/>
        <v>116883329.08566095</v>
      </c>
      <c r="F610" s="16">
        <v>5</v>
      </c>
      <c r="G610" s="22">
        <f t="shared" si="155"/>
        <v>2.8952849168098719E+20</v>
      </c>
      <c r="H610" s="22">
        <f t="shared" si="150"/>
        <v>937338.00902202481</v>
      </c>
      <c r="I610" s="22">
        <f t="shared" si="156"/>
        <v>6.3220662073640208E+16</v>
      </c>
      <c r="J610" s="16">
        <v>1</v>
      </c>
      <c r="K610" s="16">
        <v>11</v>
      </c>
      <c r="L610" s="16">
        <v>5</v>
      </c>
      <c r="M610" s="16">
        <v>10000</v>
      </c>
      <c r="N610" s="16">
        <v>10000</v>
      </c>
      <c r="O610" s="16">
        <v>30</v>
      </c>
      <c r="P610" s="16" t="b">
        <v>1</v>
      </c>
      <c r="Q610" s="16">
        <v>0</v>
      </c>
      <c r="R610" s="16" t="b">
        <v>0</v>
      </c>
      <c r="S610" s="16">
        <v>101.000000000008</v>
      </c>
      <c r="T610" s="16" t="s">
        <v>59</v>
      </c>
      <c r="U610" s="18">
        <v>705</v>
      </c>
      <c r="V610" s="16">
        <v>809</v>
      </c>
      <c r="W610" s="22">
        <v>1.07</v>
      </c>
    </row>
    <row r="611" spans="1:23" x14ac:dyDescent="0.3">
      <c r="A611" s="15">
        <v>609</v>
      </c>
      <c r="B611" s="16" t="s">
        <v>56</v>
      </c>
      <c r="C611" s="17" t="s">
        <v>110</v>
      </c>
      <c r="E611" s="16">
        <f t="shared" si="146"/>
        <v>117441317.33102311</v>
      </c>
      <c r="F611" s="16">
        <v>5</v>
      </c>
      <c r="G611" s="22">
        <f t="shared" si="155"/>
        <v>2.9304687942148889E+20</v>
      </c>
      <c r="H611" s="22">
        <f t="shared" si="150"/>
        <v>940583.00889534061</v>
      </c>
      <c r="I611" s="22">
        <f t="shared" si="156"/>
        <v>6.385079318381528E+16</v>
      </c>
      <c r="J611" s="16">
        <v>1</v>
      </c>
      <c r="K611" s="16">
        <v>11</v>
      </c>
      <c r="L611" s="16">
        <v>5</v>
      </c>
      <c r="M611" s="16">
        <v>10000</v>
      </c>
      <c r="N611" s="16">
        <v>10000</v>
      </c>
      <c r="O611" s="16">
        <v>30</v>
      </c>
      <c r="P611" s="16" t="b">
        <v>1</v>
      </c>
      <c r="Q611" s="16">
        <v>0</v>
      </c>
      <c r="R611" s="16" t="b">
        <v>0</v>
      </c>
      <c r="S611" s="16">
        <v>101.000000000008</v>
      </c>
      <c r="T611" s="16" t="s">
        <v>59</v>
      </c>
      <c r="U611" s="18">
        <v>706</v>
      </c>
      <c r="V611" s="16">
        <v>811</v>
      </c>
      <c r="W611" s="22">
        <v>1.07</v>
      </c>
    </row>
    <row r="612" spans="1:23" x14ac:dyDescent="0.3">
      <c r="A612" s="19">
        <v>610</v>
      </c>
      <c r="B612" s="16" t="s">
        <v>56</v>
      </c>
      <c r="C612" s="17" t="s">
        <v>110</v>
      </c>
      <c r="E612" s="16">
        <f t="shared" si="146"/>
        <v>118001047.30669296</v>
      </c>
      <c r="F612" s="16">
        <v>5</v>
      </c>
      <c r="G612" s="22">
        <f>A612^7.36+A612^4+100*A612+100</f>
        <v>3.1624785306668689E+20</v>
      </c>
      <c r="H612" s="22">
        <f t="shared" si="150"/>
        <v>943833.99515903171</v>
      </c>
      <c r="I612" s="22">
        <f t="shared" si="156"/>
        <v>6.4486155587525472E+16</v>
      </c>
      <c r="J612" s="16">
        <v>1</v>
      </c>
      <c r="K612" s="16">
        <v>11</v>
      </c>
      <c r="L612" s="16">
        <v>5</v>
      </c>
      <c r="M612" s="16">
        <v>10000</v>
      </c>
      <c r="N612" s="16">
        <v>10000</v>
      </c>
      <c r="O612" s="16">
        <v>30</v>
      </c>
      <c r="P612" s="16" t="b">
        <v>1</v>
      </c>
      <c r="Q612" s="16">
        <v>0</v>
      </c>
      <c r="R612" s="16" t="b">
        <v>0</v>
      </c>
      <c r="S612" s="16">
        <v>101.000000000008</v>
      </c>
      <c r="T612" s="16" t="s">
        <v>59</v>
      </c>
      <c r="U612" s="18">
        <v>707</v>
      </c>
      <c r="V612" s="16">
        <v>813</v>
      </c>
      <c r="W612" s="22">
        <v>1.07</v>
      </c>
    </row>
    <row r="613" spans="1:23" x14ac:dyDescent="0.3">
      <c r="A613" s="15">
        <v>611</v>
      </c>
      <c r="B613" s="16" t="s">
        <v>56</v>
      </c>
      <c r="C613" s="17" t="s">
        <v>110</v>
      </c>
      <c r="E613" s="16">
        <f t="shared" si="146"/>
        <v>118562521.58072193</v>
      </c>
      <c r="F613" s="16">
        <v>5</v>
      </c>
      <c r="G613" s="22">
        <f t="shared" ref="G613:G621" si="157">A613^7.36+A613^4+100*A613+100</f>
        <v>3.2008351497671724E+20</v>
      </c>
      <c r="H613" s="22">
        <f t="shared" si="150"/>
        <v>947090.96918830706</v>
      </c>
      <c r="I613" s="22">
        <f t="shared" si="156"/>
        <v>6.5126784031712576E+16</v>
      </c>
      <c r="J613" s="16">
        <v>1</v>
      </c>
      <c r="K613" s="16">
        <v>11</v>
      </c>
      <c r="L613" s="16">
        <v>5</v>
      </c>
      <c r="M613" s="16">
        <v>10000</v>
      </c>
      <c r="N613" s="16">
        <v>10000</v>
      </c>
      <c r="O613" s="16">
        <v>30</v>
      </c>
      <c r="P613" s="16" t="b">
        <v>1</v>
      </c>
      <c r="Q613" s="16">
        <v>0</v>
      </c>
      <c r="R613" s="16" t="b">
        <v>0</v>
      </c>
      <c r="S613" s="16">
        <v>101.000000000008</v>
      </c>
      <c r="T613" s="16" t="s">
        <v>59</v>
      </c>
      <c r="U613" s="18">
        <v>708</v>
      </c>
      <c r="V613" s="16">
        <v>815</v>
      </c>
      <c r="W613" s="22">
        <v>1.07</v>
      </c>
    </row>
    <row r="614" spans="1:23" x14ac:dyDescent="0.3">
      <c r="A614" s="19">
        <v>612</v>
      </c>
      <c r="B614" s="16" t="s">
        <v>56</v>
      </c>
      <c r="C614" s="17" t="s">
        <v>110</v>
      </c>
      <c r="E614" s="16">
        <f t="shared" si="146"/>
        <v>119125742.72073071</v>
      </c>
      <c r="F614" s="16">
        <v>5</v>
      </c>
      <c r="G614" s="22">
        <f t="shared" si="157"/>
        <v>3.2395931140759762E+20</v>
      </c>
      <c r="H614" s="22">
        <f t="shared" si="150"/>
        <v>950353.93235644279</v>
      </c>
      <c r="I614" s="22">
        <f t="shared" si="156"/>
        <v>6.5772713436628496E+16</v>
      </c>
      <c r="J614" s="16">
        <v>1</v>
      </c>
      <c r="K614" s="16">
        <v>11</v>
      </c>
      <c r="L614" s="16">
        <v>5</v>
      </c>
      <c r="M614" s="16">
        <v>10000</v>
      </c>
      <c r="N614" s="16">
        <v>10000</v>
      </c>
      <c r="O614" s="16">
        <v>30</v>
      </c>
      <c r="P614" s="16" t="b">
        <v>1</v>
      </c>
      <c r="Q614" s="16">
        <v>0</v>
      </c>
      <c r="R614" s="16" t="b">
        <v>0</v>
      </c>
      <c r="S614" s="16">
        <v>101.000000000008</v>
      </c>
      <c r="T614" s="16" t="s">
        <v>59</v>
      </c>
      <c r="U614" s="18">
        <v>709</v>
      </c>
      <c r="V614" s="16">
        <v>817</v>
      </c>
      <c r="W614" s="22">
        <v>1.07</v>
      </c>
    </row>
    <row r="615" spans="1:23" x14ac:dyDescent="0.3">
      <c r="A615" s="15">
        <v>613</v>
      </c>
      <c r="B615" s="16" t="s">
        <v>56</v>
      </c>
      <c r="C615" s="17" t="s">
        <v>110</v>
      </c>
      <c r="E615" s="16">
        <f t="shared" si="146"/>
        <v>119690713.29391305</v>
      </c>
      <c r="F615" s="16">
        <v>5</v>
      </c>
      <c r="G615" s="22">
        <f t="shared" si="157"/>
        <v>3.2787559569738898E+20</v>
      </c>
      <c r="H615" s="22">
        <f t="shared" si="150"/>
        <v>953622.88603478344</v>
      </c>
      <c r="I615" s="22">
        <f t="shared" si="156"/>
        <v>6.6423978896415952E+16</v>
      </c>
      <c r="J615" s="16">
        <v>1</v>
      </c>
      <c r="K615" s="16">
        <v>11</v>
      </c>
      <c r="L615" s="16">
        <v>5</v>
      </c>
      <c r="M615" s="16">
        <v>10000</v>
      </c>
      <c r="N615" s="16">
        <v>10000</v>
      </c>
      <c r="O615" s="16">
        <v>30</v>
      </c>
      <c r="P615" s="16" t="b">
        <v>1</v>
      </c>
      <c r="Q615" s="16">
        <v>0</v>
      </c>
      <c r="R615" s="16" t="b">
        <v>0</v>
      </c>
      <c r="S615" s="16">
        <v>101.000000000008</v>
      </c>
      <c r="T615" s="16" t="s">
        <v>59</v>
      </c>
      <c r="U615" s="18">
        <v>710</v>
      </c>
      <c r="V615" s="16">
        <v>819</v>
      </c>
      <c r="W615" s="22">
        <v>1.07</v>
      </c>
    </row>
    <row r="616" spans="1:23" x14ac:dyDescent="0.3">
      <c r="A616" s="19">
        <v>614</v>
      </c>
      <c r="B616" s="16" t="s">
        <v>56</v>
      </c>
      <c r="C616" s="17" t="s">
        <v>110</v>
      </c>
      <c r="E616" s="16">
        <f t="shared" si="146"/>
        <v>120257435.86703354</v>
      </c>
      <c r="F616" s="16">
        <v>5</v>
      </c>
      <c r="G616" s="22">
        <f t="shared" si="157"/>
        <v>3.318327237103694E+20</v>
      </c>
      <c r="H616" s="22">
        <f t="shared" si="150"/>
        <v>956897.83159273921</v>
      </c>
      <c r="I616" s="22">
        <f t="shared" si="156"/>
        <v>6.70806156796848E+16</v>
      </c>
      <c r="J616" s="16">
        <v>1</v>
      </c>
      <c r="K616" s="16">
        <v>11</v>
      </c>
      <c r="L616" s="16">
        <v>5</v>
      </c>
      <c r="M616" s="16">
        <v>10000</v>
      </c>
      <c r="N616" s="16">
        <v>10000</v>
      </c>
      <c r="O616" s="16">
        <v>30</v>
      </c>
      <c r="P616" s="16" t="b">
        <v>1</v>
      </c>
      <c r="Q616" s="16">
        <v>0</v>
      </c>
      <c r="R616" s="16" t="b">
        <v>0</v>
      </c>
      <c r="S616" s="16">
        <v>101.000000000008</v>
      </c>
      <c r="T616" s="16" t="s">
        <v>59</v>
      </c>
      <c r="U616" s="18">
        <v>711</v>
      </c>
      <c r="V616" s="16">
        <v>821</v>
      </c>
      <c r="W616" s="22">
        <v>1.07</v>
      </c>
    </row>
    <row r="617" spans="1:23" x14ac:dyDescent="0.3">
      <c r="A617" s="15">
        <v>615</v>
      </c>
      <c r="B617" s="16" t="s">
        <v>56</v>
      </c>
      <c r="C617" s="17" t="s">
        <v>110</v>
      </c>
      <c r="E617" s="16">
        <f t="shared" ref="E617:E651" si="158">A617^2.898</f>
        <v>120825913.0064301</v>
      </c>
      <c r="F617" s="16">
        <v>5</v>
      </c>
      <c r="G617" s="22">
        <f t="shared" si="157"/>
        <v>3.3583105385095745E+20</v>
      </c>
      <c r="H617" s="22">
        <f t="shared" si="150"/>
        <v>960178.77039781422</v>
      </c>
      <c r="I617" s="22">
        <f t="shared" si="156"/>
        <v>6.7742659230096048E+16</v>
      </c>
      <c r="J617" s="16">
        <v>1</v>
      </c>
      <c r="K617" s="16">
        <v>11</v>
      </c>
      <c r="L617" s="16">
        <v>5</v>
      </c>
      <c r="M617" s="16">
        <v>10000</v>
      </c>
      <c r="N617" s="16">
        <v>10000</v>
      </c>
      <c r="O617" s="16">
        <v>30</v>
      </c>
      <c r="P617" s="16" t="b">
        <v>1</v>
      </c>
      <c r="Q617" s="16">
        <v>0</v>
      </c>
      <c r="R617" s="16" t="b">
        <v>0</v>
      </c>
      <c r="S617" s="16">
        <v>101.000000000008</v>
      </c>
      <c r="T617" s="16" t="s">
        <v>59</v>
      </c>
      <c r="U617" s="18">
        <v>712</v>
      </c>
      <c r="V617" s="16">
        <v>823</v>
      </c>
      <c r="W617" s="22">
        <v>1.07</v>
      </c>
    </row>
    <row r="618" spans="1:23" x14ac:dyDescent="0.3">
      <c r="A618" s="19">
        <v>616</v>
      </c>
      <c r="B618" s="16" t="s">
        <v>56</v>
      </c>
      <c r="C618" s="17" t="s">
        <v>110</v>
      </c>
      <c r="E618" s="16">
        <f t="shared" si="158"/>
        <v>121396147.27801454</v>
      </c>
      <c r="F618" s="16">
        <v>5</v>
      </c>
      <c r="G618" s="22">
        <f t="shared" si="157"/>
        <v>3.3987094707763367E+20</v>
      </c>
      <c r="H618" s="22">
        <f t="shared" si="150"/>
        <v>963465.70381558663</v>
      </c>
      <c r="I618" s="22">
        <f t="shared" si="156"/>
        <v>6.8410145166942368E+16</v>
      </c>
      <c r="J618" s="16">
        <v>1</v>
      </c>
      <c r="K618" s="16">
        <v>11</v>
      </c>
      <c r="L618" s="16">
        <v>5</v>
      </c>
      <c r="M618" s="16">
        <v>10000</v>
      </c>
      <c r="N618" s="16">
        <v>10000</v>
      </c>
      <c r="O618" s="16">
        <v>30</v>
      </c>
      <c r="P618" s="16" t="b">
        <v>1</v>
      </c>
      <c r="Q618" s="16">
        <v>0</v>
      </c>
      <c r="R618" s="16" t="b">
        <v>0</v>
      </c>
      <c r="S618" s="16">
        <v>101.000000000008</v>
      </c>
      <c r="T618" s="16" t="s">
        <v>59</v>
      </c>
      <c r="U618" s="18">
        <v>713</v>
      </c>
      <c r="V618" s="16">
        <v>825</v>
      </c>
      <c r="W618" s="22">
        <v>1.07</v>
      </c>
    </row>
    <row r="619" spans="1:23" x14ac:dyDescent="0.3">
      <c r="A619" s="15">
        <v>617</v>
      </c>
      <c r="B619" s="16" t="s">
        <v>56</v>
      </c>
      <c r="C619" s="17" t="s">
        <v>110</v>
      </c>
      <c r="E619" s="16">
        <f t="shared" si="158"/>
        <v>121968141.24727367</v>
      </c>
      <c r="F619" s="16">
        <v>5</v>
      </c>
      <c r="G619" s="22">
        <f t="shared" si="157"/>
        <v>3.4395276691695901E+20</v>
      </c>
      <c r="H619" s="22">
        <f t="shared" ref="H619:H651" si="159">A619^2.14+50+50*A619</f>
        <v>966758.63320973562</v>
      </c>
      <c r="I619" s="22">
        <f t="shared" si="156"/>
        <v>6.9083109285729888E+16</v>
      </c>
      <c r="J619" s="16">
        <v>1</v>
      </c>
      <c r="K619" s="16">
        <v>11</v>
      </c>
      <c r="L619" s="16">
        <v>5</v>
      </c>
      <c r="M619" s="16">
        <v>10000</v>
      </c>
      <c r="N619" s="16">
        <v>10000</v>
      </c>
      <c r="O619" s="16">
        <v>30</v>
      </c>
      <c r="P619" s="16" t="b">
        <v>1</v>
      </c>
      <c r="Q619" s="16">
        <v>0</v>
      </c>
      <c r="R619" s="16" t="b">
        <v>0</v>
      </c>
      <c r="S619" s="16">
        <v>101.000000000008</v>
      </c>
      <c r="T619" s="16" t="s">
        <v>59</v>
      </c>
      <c r="U619" s="18">
        <v>714</v>
      </c>
      <c r="V619" s="16">
        <v>827</v>
      </c>
      <c r="W619" s="22">
        <v>1.07</v>
      </c>
    </row>
    <row r="620" spans="1:23" x14ac:dyDescent="0.3">
      <c r="A620" s="19">
        <v>618</v>
      </c>
      <c r="B620" s="16" t="s">
        <v>56</v>
      </c>
      <c r="C620" s="17" t="s">
        <v>110</v>
      </c>
      <c r="E620" s="16">
        <f t="shared" si="158"/>
        <v>122541897.479268</v>
      </c>
      <c r="F620" s="16">
        <v>5</v>
      </c>
      <c r="G620" s="22">
        <f t="shared" si="157"/>
        <v>3.4807687947762893E+20</v>
      </c>
      <c r="H620" s="22">
        <f t="shared" si="159"/>
        <v>970057.55994202686</v>
      </c>
      <c r="I620" s="22">
        <f t="shared" si="156"/>
        <v>6.976158755876088E+16</v>
      </c>
      <c r="J620" s="16">
        <v>1</v>
      </c>
      <c r="K620" s="16">
        <v>11</v>
      </c>
      <c r="L620" s="16">
        <v>5</v>
      </c>
      <c r="M620" s="16">
        <v>10000</v>
      </c>
      <c r="N620" s="16">
        <v>10000</v>
      </c>
      <c r="O620" s="16">
        <v>30</v>
      </c>
      <c r="P620" s="16" t="b">
        <v>1</v>
      </c>
      <c r="Q620" s="16">
        <v>0</v>
      </c>
      <c r="R620" s="16" t="b">
        <v>0</v>
      </c>
      <c r="S620" s="16">
        <v>101.000000000008</v>
      </c>
      <c r="T620" s="16" t="s">
        <v>59</v>
      </c>
      <c r="U620" s="18">
        <v>715</v>
      </c>
      <c r="V620" s="16">
        <v>829</v>
      </c>
      <c r="W620" s="22">
        <v>1.07</v>
      </c>
    </row>
    <row r="621" spans="1:23" x14ac:dyDescent="0.3">
      <c r="A621" s="15">
        <v>619</v>
      </c>
      <c r="B621" s="16" t="s">
        <v>56</v>
      </c>
      <c r="C621" s="17" t="s">
        <v>110</v>
      </c>
      <c r="E621" s="16">
        <f t="shared" si="158"/>
        <v>123117418.53863519</v>
      </c>
      <c r="F621" s="16">
        <v>5</v>
      </c>
      <c r="G621" s="22">
        <f t="shared" si="157"/>
        <v>3.522436534645913E+20</v>
      </c>
      <c r="H621" s="22">
        <f t="shared" si="159"/>
        <v>973362.48537234229</v>
      </c>
      <c r="I621" s="22">
        <f t="shared" si="156"/>
        <v>7.0445616135722272E+16</v>
      </c>
      <c r="J621" s="16">
        <v>1</v>
      </c>
      <c r="K621" s="16">
        <v>11</v>
      </c>
      <c r="L621" s="16">
        <v>5</v>
      </c>
      <c r="M621" s="16">
        <v>10000</v>
      </c>
      <c r="N621" s="16">
        <v>10000</v>
      </c>
      <c r="O621" s="16">
        <v>30</v>
      </c>
      <c r="P621" s="16" t="b">
        <v>1</v>
      </c>
      <c r="Q621" s="16">
        <v>0</v>
      </c>
      <c r="R621" s="16" t="b">
        <v>0</v>
      </c>
      <c r="S621" s="16">
        <v>101.000000000008</v>
      </c>
      <c r="T621" s="16" t="s">
        <v>59</v>
      </c>
      <c r="U621" s="18">
        <v>716</v>
      </c>
      <c r="V621" s="16">
        <v>831</v>
      </c>
      <c r="W621" s="22">
        <v>1.07</v>
      </c>
    </row>
    <row r="622" spans="1:23" x14ac:dyDescent="0.3">
      <c r="A622" s="19">
        <v>620</v>
      </c>
      <c r="B622" s="16" t="s">
        <v>56</v>
      </c>
      <c r="C622" s="17" t="s">
        <v>110</v>
      </c>
      <c r="E622" s="16">
        <f t="shared" si="158"/>
        <v>123694706.98958991</v>
      </c>
      <c r="F622" s="16">
        <v>5</v>
      </c>
      <c r="G622" s="22">
        <f>A622^7.37+A622^4+100*A622+100</f>
        <v>3.8012527887759822E+20</v>
      </c>
      <c r="H622" s="22">
        <f t="shared" si="159"/>
        <v>976673.41085866198</v>
      </c>
      <c r="I622" s="22">
        <f t="shared" si="156"/>
        <v>7.1135231344266704E+16</v>
      </c>
      <c r="J622" s="16">
        <v>1</v>
      </c>
      <c r="K622" s="16">
        <v>11</v>
      </c>
      <c r="L622" s="16">
        <v>5</v>
      </c>
      <c r="M622" s="16">
        <v>10000</v>
      </c>
      <c r="N622" s="16">
        <v>10000</v>
      </c>
      <c r="O622" s="16">
        <v>30</v>
      </c>
      <c r="P622" s="16" t="b">
        <v>1</v>
      </c>
      <c r="Q622" s="16">
        <v>0</v>
      </c>
      <c r="R622" s="16" t="b">
        <v>0</v>
      </c>
      <c r="S622" s="16">
        <v>101.000000000008</v>
      </c>
      <c r="T622" s="16" t="s">
        <v>59</v>
      </c>
      <c r="U622" s="18">
        <v>717</v>
      </c>
      <c r="V622" s="16">
        <v>833</v>
      </c>
      <c r="W622" s="22">
        <v>1.07</v>
      </c>
    </row>
    <row r="623" spans="1:23" x14ac:dyDescent="0.3">
      <c r="A623" s="15">
        <v>621</v>
      </c>
      <c r="B623" s="16" t="s">
        <v>56</v>
      </c>
      <c r="C623" s="17" t="s">
        <v>110</v>
      </c>
      <c r="E623" s="16">
        <f t="shared" si="158"/>
        <v>124273765.39592274</v>
      </c>
      <c r="F623" s="16">
        <v>5</v>
      </c>
      <c r="G623" s="22">
        <f t="shared" ref="G623:G631" si="160">A623^7.37+A623^4+100*A623+100</f>
        <v>3.8466714440126864E+20</v>
      </c>
      <c r="H623" s="22">
        <f t="shared" si="159"/>
        <v>979990.33775708638</v>
      </c>
      <c r="I623" s="22">
        <f t="shared" si="156"/>
        <v>7.1830469690601984E+16</v>
      </c>
      <c r="J623" s="16">
        <v>1</v>
      </c>
      <c r="K623" s="16">
        <v>11</v>
      </c>
      <c r="L623" s="16">
        <v>5</v>
      </c>
      <c r="M623" s="16">
        <v>10000</v>
      </c>
      <c r="N623" s="16">
        <v>10000</v>
      </c>
      <c r="O623" s="16">
        <v>30</v>
      </c>
      <c r="P623" s="16" t="b">
        <v>1</v>
      </c>
      <c r="Q623" s="16">
        <v>0</v>
      </c>
      <c r="R623" s="16" t="b">
        <v>0</v>
      </c>
      <c r="S623" s="16">
        <v>101.000000000008</v>
      </c>
      <c r="T623" s="16" t="s">
        <v>59</v>
      </c>
      <c r="U623" s="18">
        <v>718</v>
      </c>
      <c r="V623" s="16">
        <v>835</v>
      </c>
      <c r="W623" s="22">
        <v>1.07</v>
      </c>
    </row>
    <row r="624" spans="1:23" x14ac:dyDescent="0.3">
      <c r="A624" s="19">
        <v>622</v>
      </c>
      <c r="B624" s="16" t="s">
        <v>56</v>
      </c>
      <c r="C624" s="17" t="s">
        <v>110</v>
      </c>
      <c r="E624" s="16">
        <f t="shared" si="158"/>
        <v>124854596.32100455</v>
      </c>
      <c r="F624" s="16">
        <v>5</v>
      </c>
      <c r="G624" s="22">
        <f t="shared" si="160"/>
        <v>3.8925583850782294E+20</v>
      </c>
      <c r="H624" s="22">
        <f t="shared" si="159"/>
        <v>983313.26742183301</v>
      </c>
      <c r="I624" s="22">
        <f t="shared" si="156"/>
        <v>7.253136786007632E+16</v>
      </c>
      <c r="J624" s="16">
        <v>1</v>
      </c>
      <c r="K624" s="16">
        <v>11</v>
      </c>
      <c r="L624" s="16">
        <v>5</v>
      </c>
      <c r="M624" s="16">
        <v>10000</v>
      </c>
      <c r="N624" s="16">
        <v>10000</v>
      </c>
      <c r="O624" s="16">
        <v>30</v>
      </c>
      <c r="P624" s="16" t="b">
        <v>1</v>
      </c>
      <c r="Q624" s="16">
        <v>0</v>
      </c>
      <c r="R624" s="16" t="b">
        <v>0</v>
      </c>
      <c r="S624" s="16">
        <v>101.000000000008</v>
      </c>
      <c r="T624" s="16" t="s">
        <v>59</v>
      </c>
      <c r="U624" s="18">
        <v>719</v>
      </c>
      <c r="V624" s="16">
        <v>837</v>
      </c>
      <c r="W624" s="22">
        <v>1.07</v>
      </c>
    </row>
    <row r="625" spans="1:23" x14ac:dyDescent="0.3">
      <c r="A625" s="15">
        <v>623</v>
      </c>
      <c r="B625" s="16" t="s">
        <v>56</v>
      </c>
      <c r="C625" s="17" t="s">
        <v>110</v>
      </c>
      <c r="E625" s="16">
        <f t="shared" si="158"/>
        <v>125437202.32778388</v>
      </c>
      <c r="F625" s="16">
        <v>5</v>
      </c>
      <c r="G625" s="22">
        <f t="shared" si="160"/>
        <v>3.938917675666937E+20</v>
      </c>
      <c r="H625" s="22">
        <f t="shared" si="159"/>
        <v>986642.20120524906</v>
      </c>
      <c r="I625" s="22">
        <f t="shared" si="156"/>
        <v>7.3237962717770048E+16</v>
      </c>
      <c r="J625" s="16">
        <v>1</v>
      </c>
      <c r="K625" s="16">
        <v>11</v>
      </c>
      <c r="L625" s="16">
        <v>5</v>
      </c>
      <c r="M625" s="16">
        <v>10000</v>
      </c>
      <c r="N625" s="16">
        <v>10000</v>
      </c>
      <c r="O625" s="16">
        <v>30</v>
      </c>
      <c r="P625" s="16" t="b">
        <v>1</v>
      </c>
      <c r="Q625" s="16">
        <v>0</v>
      </c>
      <c r="R625" s="16" t="b">
        <v>0</v>
      </c>
      <c r="S625" s="16">
        <v>101.000000000008</v>
      </c>
      <c r="T625" s="16" t="s">
        <v>59</v>
      </c>
      <c r="U625" s="18">
        <v>720</v>
      </c>
      <c r="V625" s="16">
        <v>839</v>
      </c>
      <c r="W625" s="22">
        <v>1.07</v>
      </c>
    </row>
    <row r="626" spans="1:23" x14ac:dyDescent="0.3">
      <c r="A626" s="19">
        <v>624</v>
      </c>
      <c r="B626" s="16" t="s">
        <v>56</v>
      </c>
      <c r="C626" s="17" t="s">
        <v>110</v>
      </c>
      <c r="E626" s="16">
        <f t="shared" si="158"/>
        <v>126021585.97878981</v>
      </c>
      <c r="F626" s="16">
        <v>5</v>
      </c>
      <c r="G626" s="22">
        <f t="shared" si="160"/>
        <v>3.9857534081239089E+20</v>
      </c>
      <c r="H626" s="22">
        <f t="shared" si="159"/>
        <v>989977.14045781165</v>
      </c>
      <c r="I626" s="22">
        <f t="shared" si="156"/>
        <v>7.3950291309081616E+16</v>
      </c>
      <c r="J626" s="16">
        <v>1</v>
      </c>
      <c r="K626" s="16">
        <v>11</v>
      </c>
      <c r="L626" s="16">
        <v>5</v>
      </c>
      <c r="M626" s="16">
        <v>10000</v>
      </c>
      <c r="N626" s="16">
        <v>10000</v>
      </c>
      <c r="O626" s="16">
        <v>30</v>
      </c>
      <c r="P626" s="16" t="b">
        <v>1</v>
      </c>
      <c r="Q626" s="16">
        <v>0</v>
      </c>
      <c r="R626" s="16" t="b">
        <v>0</v>
      </c>
      <c r="S626" s="16">
        <v>101.000000000008</v>
      </c>
      <c r="T626" s="16" t="s">
        <v>59</v>
      </c>
      <c r="U626" s="18">
        <v>721</v>
      </c>
      <c r="V626" s="16">
        <v>841</v>
      </c>
      <c r="W626" s="22">
        <v>1.07</v>
      </c>
    </row>
    <row r="627" spans="1:23" x14ac:dyDescent="0.3">
      <c r="A627" s="15">
        <v>625</v>
      </c>
      <c r="B627" s="16" t="s">
        <v>56</v>
      </c>
      <c r="C627" s="17" t="s">
        <v>110</v>
      </c>
      <c r="E627" s="16">
        <f t="shared" si="158"/>
        <v>126607749.83613026</v>
      </c>
      <c r="F627" s="16">
        <v>5</v>
      </c>
      <c r="G627" s="22">
        <f t="shared" si="160"/>
        <v>4.0330697036006457E+20</v>
      </c>
      <c r="H627" s="22">
        <f t="shared" si="159"/>
        <v>993318.08652812976</v>
      </c>
      <c r="I627" s="22">
        <f t="shared" si="156"/>
        <v>7.4668390860318976E+16</v>
      </c>
      <c r="J627" s="16">
        <v>1</v>
      </c>
      <c r="K627" s="16">
        <v>11</v>
      </c>
      <c r="L627" s="16">
        <v>5</v>
      </c>
      <c r="M627" s="16">
        <v>10000</v>
      </c>
      <c r="N627" s="16">
        <v>10000</v>
      </c>
      <c r="O627" s="16">
        <v>30</v>
      </c>
      <c r="P627" s="16" t="b">
        <v>1</v>
      </c>
      <c r="Q627" s="16">
        <v>0</v>
      </c>
      <c r="R627" s="16" t="b">
        <v>0</v>
      </c>
      <c r="S627" s="16">
        <v>101.000000000008</v>
      </c>
      <c r="T627" s="16" t="s">
        <v>59</v>
      </c>
      <c r="U627" s="18">
        <v>722</v>
      </c>
      <c r="V627" s="16">
        <v>843</v>
      </c>
      <c r="W627" s="22">
        <v>1.07</v>
      </c>
    </row>
    <row r="628" spans="1:23" x14ac:dyDescent="0.3">
      <c r="A628" s="19">
        <v>626</v>
      </c>
      <c r="B628" s="16" t="s">
        <v>56</v>
      </c>
      <c r="C628" s="17" t="s">
        <v>110</v>
      </c>
      <c r="E628" s="16">
        <f t="shared" si="158"/>
        <v>127195696.46149689</v>
      </c>
      <c r="F628" s="16">
        <v>5</v>
      </c>
      <c r="G628" s="22">
        <f t="shared" si="160"/>
        <v>4.0808707122112469E+20</v>
      </c>
      <c r="H628" s="22">
        <f t="shared" si="159"/>
        <v>996665.0407629651</v>
      </c>
      <c r="I628" s="22">
        <f t="shared" si="156"/>
        <v>7.5392298779292976E+16</v>
      </c>
      <c r="J628" s="16">
        <v>1</v>
      </c>
      <c r="K628" s="16">
        <v>11</v>
      </c>
      <c r="L628" s="16">
        <v>5</v>
      </c>
      <c r="M628" s="16">
        <v>10000</v>
      </c>
      <c r="N628" s="16">
        <v>10000</v>
      </c>
      <c r="O628" s="16">
        <v>30</v>
      </c>
      <c r="P628" s="16" t="b">
        <v>1</v>
      </c>
      <c r="Q628" s="16">
        <v>0</v>
      </c>
      <c r="R628" s="16" t="b">
        <v>0</v>
      </c>
      <c r="S628" s="16">
        <v>101.000000000008</v>
      </c>
      <c r="T628" s="16" t="s">
        <v>59</v>
      </c>
      <c r="U628" s="18">
        <v>723</v>
      </c>
      <c r="V628" s="16">
        <v>845</v>
      </c>
      <c r="W628" s="22">
        <v>1.07</v>
      </c>
    </row>
    <row r="629" spans="1:23" x14ac:dyDescent="0.3">
      <c r="A629" s="15">
        <v>627</v>
      </c>
      <c r="B629" s="16" t="s">
        <v>56</v>
      </c>
      <c r="C629" s="17" t="s">
        <v>110</v>
      </c>
      <c r="E629" s="16">
        <f t="shared" si="158"/>
        <v>127785428.41616175</v>
      </c>
      <c r="F629" s="16">
        <v>5</v>
      </c>
      <c r="G629" s="22">
        <f t="shared" si="160"/>
        <v>4.1291606131889255E+20</v>
      </c>
      <c r="H629" s="22">
        <f t="shared" si="159"/>
        <v>1000018.0045072186</v>
      </c>
      <c r="I629" s="22">
        <f t="shared" si="156"/>
        <v>7.6122052655907776E+16</v>
      </c>
      <c r="J629" s="16">
        <v>1</v>
      </c>
      <c r="K629" s="16">
        <v>11</v>
      </c>
      <c r="L629" s="16">
        <v>5</v>
      </c>
      <c r="M629" s="16">
        <v>10000</v>
      </c>
      <c r="N629" s="16">
        <v>10000</v>
      </c>
      <c r="O629" s="16">
        <v>30</v>
      </c>
      <c r="P629" s="16" t="b">
        <v>1</v>
      </c>
      <c r="Q629" s="16">
        <v>0</v>
      </c>
      <c r="R629" s="16" t="b">
        <v>0</v>
      </c>
      <c r="S629" s="16">
        <v>101.000000000008</v>
      </c>
      <c r="T629" s="16" t="s">
        <v>59</v>
      </c>
      <c r="U629" s="18">
        <v>724</v>
      </c>
      <c r="V629" s="16">
        <v>847</v>
      </c>
      <c r="W629" s="22">
        <v>1.07</v>
      </c>
    </row>
    <row r="630" spans="1:23" x14ac:dyDescent="0.3">
      <c r="A630" s="19">
        <v>628</v>
      </c>
      <c r="B630" s="16" t="s">
        <v>56</v>
      </c>
      <c r="C630" s="17" t="s">
        <v>110</v>
      </c>
      <c r="E630" s="16">
        <f t="shared" si="158"/>
        <v>128376948.26097909</v>
      </c>
      <c r="F630" s="16">
        <v>5</v>
      </c>
      <c r="G630" s="22">
        <f t="shared" si="160"/>
        <v>4.1779436150434837E+20</v>
      </c>
      <c r="H630" s="22">
        <f t="shared" si="159"/>
        <v>1003376.9791039492</v>
      </c>
      <c r="I630" s="22">
        <f t="shared" si="156"/>
        <v>7.6857690262753904E+16</v>
      </c>
      <c r="J630" s="16">
        <v>1</v>
      </c>
      <c r="K630" s="16">
        <v>11</v>
      </c>
      <c r="L630" s="16">
        <v>5</v>
      </c>
      <c r="M630" s="16">
        <v>10000</v>
      </c>
      <c r="N630" s="16">
        <v>10000</v>
      </c>
      <c r="O630" s="16">
        <v>30</v>
      </c>
      <c r="P630" s="16" t="b">
        <v>1</v>
      </c>
      <c r="Q630" s="16">
        <v>0</v>
      </c>
      <c r="R630" s="16" t="b">
        <v>0</v>
      </c>
      <c r="S630" s="16">
        <v>101.000000000008</v>
      </c>
      <c r="T630" s="16" t="s">
        <v>59</v>
      </c>
      <c r="U630" s="18">
        <v>725</v>
      </c>
      <c r="V630" s="16">
        <v>849</v>
      </c>
      <c r="W630" s="22">
        <v>1.07</v>
      </c>
    </row>
    <row r="631" spans="1:23" x14ac:dyDescent="0.3">
      <c r="A631" s="15">
        <v>629</v>
      </c>
      <c r="B631" s="16" t="s">
        <v>56</v>
      </c>
      <c r="C631" s="17" t="s">
        <v>110</v>
      </c>
      <c r="E631" s="16">
        <f t="shared" si="158"/>
        <v>128970258.55638808</v>
      </c>
      <c r="F631" s="16">
        <v>5</v>
      </c>
      <c r="G631" s="22">
        <f t="shared" si="160"/>
        <v>4.227223955719167E+20</v>
      </c>
      <c r="H631" s="22">
        <f t="shared" si="159"/>
        <v>1006741.9658943752</v>
      </c>
      <c r="I631" s="22">
        <f t="shared" si="156"/>
        <v>7.7599249555705056E+16</v>
      </c>
      <c r="J631" s="16">
        <v>1</v>
      </c>
      <c r="K631" s="16">
        <v>11</v>
      </c>
      <c r="L631" s="16">
        <v>5</v>
      </c>
      <c r="M631" s="16">
        <v>10000</v>
      </c>
      <c r="N631" s="16">
        <v>10000</v>
      </c>
      <c r="O631" s="16">
        <v>30</v>
      </c>
      <c r="P631" s="16" t="b">
        <v>1</v>
      </c>
      <c r="Q631" s="16">
        <v>0</v>
      </c>
      <c r="R631" s="16" t="b">
        <v>0</v>
      </c>
      <c r="S631" s="16">
        <v>101.000000000008</v>
      </c>
      <c r="T631" s="16" t="s">
        <v>59</v>
      </c>
      <c r="U631" s="18">
        <v>726</v>
      </c>
      <c r="V631" s="16">
        <v>851</v>
      </c>
      <c r="W631" s="22">
        <v>1.07</v>
      </c>
    </row>
    <row r="632" spans="1:23" x14ac:dyDescent="0.3">
      <c r="A632" s="19">
        <v>630</v>
      </c>
      <c r="B632" s="16" t="s">
        <v>56</v>
      </c>
      <c r="C632" s="17" t="s">
        <v>110</v>
      </c>
      <c r="E632" s="16">
        <f t="shared" si="158"/>
        <v>129565361.86241111</v>
      </c>
      <c r="F632" s="16">
        <v>5</v>
      </c>
      <c r="G632" s="22">
        <f>A632^7.38+A632^4+100*A632+100</f>
        <v>4.5617686379593872E+20</v>
      </c>
      <c r="H632" s="22">
        <f t="shared" si="159"/>
        <v>1010112.9662178761</v>
      </c>
      <c r="I632" s="22">
        <f t="shared" si="156"/>
        <v>7.8346768674510544E+16</v>
      </c>
      <c r="J632" s="16">
        <v>1</v>
      </c>
      <c r="K632" s="16">
        <v>11</v>
      </c>
      <c r="L632" s="16">
        <v>5</v>
      </c>
      <c r="M632" s="16">
        <v>10000</v>
      </c>
      <c r="N632" s="16">
        <v>10000</v>
      </c>
      <c r="O632" s="16">
        <v>30</v>
      </c>
      <c r="P632" s="16" t="b">
        <v>1</v>
      </c>
      <c r="Q632" s="16">
        <v>0</v>
      </c>
      <c r="R632" s="16" t="b">
        <v>0</v>
      </c>
      <c r="S632" s="16">
        <v>101.000000000008</v>
      </c>
      <c r="T632" s="16" t="s">
        <v>59</v>
      </c>
      <c r="U632" s="18">
        <v>727</v>
      </c>
      <c r="V632" s="16">
        <v>853</v>
      </c>
      <c r="W632" s="22">
        <v>1.07</v>
      </c>
    </row>
    <row r="633" spans="1:23" x14ac:dyDescent="0.3">
      <c r="A633" s="15">
        <v>631</v>
      </c>
      <c r="B633" s="16" t="s">
        <v>56</v>
      </c>
      <c r="C633" s="17" t="s">
        <v>110</v>
      </c>
      <c r="E633" s="16">
        <f t="shared" si="158"/>
        <v>130162260.73865561</v>
      </c>
      <c r="F633" s="16">
        <v>5</v>
      </c>
      <c r="G633" s="22">
        <f t="shared" ref="G633:G641" si="161">A633^7.38+A633^4+100*A633+100</f>
        <v>4.6154778528932168E+20</v>
      </c>
      <c r="H633" s="22">
        <f t="shared" si="159"/>
        <v>1013489.9814120027</v>
      </c>
      <c r="I633" s="22">
        <f t="shared" si="156"/>
        <v>7.9100285943392736E+16</v>
      </c>
      <c r="J633" s="16">
        <v>1</v>
      </c>
      <c r="K633" s="16">
        <v>11</v>
      </c>
      <c r="L633" s="16">
        <v>5</v>
      </c>
      <c r="M633" s="16">
        <v>10000</v>
      </c>
      <c r="N633" s="16">
        <v>10000</v>
      </c>
      <c r="O633" s="16">
        <v>30</v>
      </c>
      <c r="P633" s="16" t="b">
        <v>1</v>
      </c>
      <c r="Q633" s="16">
        <v>0</v>
      </c>
      <c r="R633" s="16" t="b">
        <v>0</v>
      </c>
      <c r="S633" s="16">
        <v>101.000000000008</v>
      </c>
      <c r="T633" s="16" t="s">
        <v>59</v>
      </c>
      <c r="U633" s="18">
        <v>728</v>
      </c>
      <c r="V633" s="16">
        <v>855</v>
      </c>
      <c r="W633" s="22">
        <v>1.07</v>
      </c>
    </row>
    <row r="634" spans="1:23" x14ac:dyDescent="0.3">
      <c r="A634" s="19">
        <v>632</v>
      </c>
      <c r="B634" s="16" t="s">
        <v>56</v>
      </c>
      <c r="C634" s="17" t="s">
        <v>110</v>
      </c>
      <c r="E634" s="16">
        <f t="shared" si="158"/>
        <v>130760957.74431475</v>
      </c>
      <c r="F634" s="16">
        <v>5</v>
      </c>
      <c r="G634" s="22">
        <f t="shared" si="161"/>
        <v>4.6697328723562876E+20</v>
      </c>
      <c r="H634" s="22">
        <f t="shared" si="159"/>
        <v>1016873.012812488</v>
      </c>
      <c r="I634" s="22">
        <f t="shared" si="156"/>
        <v>7.9859839871647616E+16</v>
      </c>
      <c r="J634" s="16">
        <v>1</v>
      </c>
      <c r="K634" s="16">
        <v>11</v>
      </c>
      <c r="L634" s="16">
        <v>5</v>
      </c>
      <c r="M634" s="16">
        <v>10000</v>
      </c>
      <c r="N634" s="16">
        <v>10000</v>
      </c>
      <c r="O634" s="16">
        <v>30</v>
      </c>
      <c r="P634" s="16" t="b">
        <v>1</v>
      </c>
      <c r="Q634" s="16">
        <v>0</v>
      </c>
      <c r="R634" s="16" t="b">
        <v>0</v>
      </c>
      <c r="S634" s="16">
        <v>101.000000000008</v>
      </c>
      <c r="T634" s="16" t="s">
        <v>59</v>
      </c>
      <c r="U634" s="18">
        <v>729</v>
      </c>
      <c r="V634" s="16">
        <v>857</v>
      </c>
      <c r="W634" s="22">
        <v>1.07</v>
      </c>
    </row>
    <row r="635" spans="1:23" x14ac:dyDescent="0.3">
      <c r="A635" s="15">
        <v>633</v>
      </c>
      <c r="B635" s="16" t="s">
        <v>56</v>
      </c>
      <c r="C635" s="17" t="s">
        <v>110</v>
      </c>
      <c r="E635" s="16">
        <f t="shared" si="158"/>
        <v>131361455.43816835</v>
      </c>
      <c r="F635" s="16">
        <v>5</v>
      </c>
      <c r="G635" s="22">
        <f t="shared" si="161"/>
        <v>4.7245383661307357E+20</v>
      </c>
      <c r="H635" s="22">
        <f t="shared" si="159"/>
        <v>1020262.0617532303</v>
      </c>
      <c r="I635" s="22">
        <f t="shared" si="156"/>
        <v>8.062546915423552E+16</v>
      </c>
      <c r="J635" s="16">
        <v>1</v>
      </c>
      <c r="K635" s="16">
        <v>11</v>
      </c>
      <c r="L635" s="16">
        <v>5</v>
      </c>
      <c r="M635" s="16">
        <v>10000</v>
      </c>
      <c r="N635" s="16">
        <v>10000</v>
      </c>
      <c r="O635" s="16">
        <v>30</v>
      </c>
      <c r="P635" s="16" t="b">
        <v>1</v>
      </c>
      <c r="Q635" s="16">
        <v>0</v>
      </c>
      <c r="R635" s="16" t="b">
        <v>0</v>
      </c>
      <c r="S635" s="16">
        <v>101.000000000008</v>
      </c>
      <c r="T635" s="16" t="s">
        <v>59</v>
      </c>
      <c r="U635" s="18">
        <v>730</v>
      </c>
      <c r="V635" s="16">
        <v>859</v>
      </c>
      <c r="W635" s="22">
        <v>1.07</v>
      </c>
    </row>
    <row r="636" spans="1:23" x14ac:dyDescent="0.3">
      <c r="A636" s="19">
        <v>634</v>
      </c>
      <c r="B636" s="16" t="s">
        <v>56</v>
      </c>
      <c r="C636" s="17" t="s">
        <v>110</v>
      </c>
      <c r="E636" s="16">
        <f t="shared" si="158"/>
        <v>131963756.37858236</v>
      </c>
      <c r="F636" s="16">
        <v>5</v>
      </c>
      <c r="G636" s="22">
        <f t="shared" si="161"/>
        <v>4.7798990364744961E+20</v>
      </c>
      <c r="H636" s="22">
        <f t="shared" si="159"/>
        <v>1023657.1295663327</v>
      </c>
      <c r="I636" s="22">
        <f t="shared" si="156"/>
        <v>8.1397212672388224E+16</v>
      </c>
      <c r="J636" s="16">
        <v>1</v>
      </c>
      <c r="K636" s="16">
        <v>11</v>
      </c>
      <c r="L636" s="16">
        <v>5</v>
      </c>
      <c r="M636" s="16">
        <v>10000</v>
      </c>
      <c r="N636" s="16">
        <v>10000</v>
      </c>
      <c r="O636" s="16">
        <v>30</v>
      </c>
      <c r="P636" s="16" t="b">
        <v>1</v>
      </c>
      <c r="Q636" s="16">
        <v>0</v>
      </c>
      <c r="R636" s="16" t="b">
        <v>0</v>
      </c>
      <c r="S636" s="16">
        <v>101.000000000008</v>
      </c>
      <c r="T636" s="16" t="s">
        <v>59</v>
      </c>
      <c r="U636" s="18">
        <v>731</v>
      </c>
      <c r="V636" s="16">
        <v>861</v>
      </c>
      <c r="W636" s="22">
        <v>1.07</v>
      </c>
    </row>
    <row r="637" spans="1:23" x14ac:dyDescent="0.3">
      <c r="A637" s="15">
        <v>635</v>
      </c>
      <c r="B637" s="16" t="s">
        <v>56</v>
      </c>
      <c r="C637" s="17" t="s">
        <v>110</v>
      </c>
      <c r="E637" s="16">
        <f t="shared" si="158"/>
        <v>132567863.12351163</v>
      </c>
      <c r="F637" s="16">
        <v>5</v>
      </c>
      <c r="G637" s="22">
        <f t="shared" si="161"/>
        <v>4.8358196182952431E+20</v>
      </c>
      <c r="H637" s="22">
        <f t="shared" si="159"/>
        <v>1027058.2175820753</v>
      </c>
      <c r="I637" s="22">
        <f t="shared" si="156"/>
        <v>8.2175109494204544E+16</v>
      </c>
      <c r="J637" s="16">
        <v>1</v>
      </c>
      <c r="K637" s="16">
        <v>11</v>
      </c>
      <c r="L637" s="16">
        <v>5</v>
      </c>
      <c r="M637" s="16">
        <v>10000</v>
      </c>
      <c r="N637" s="16">
        <v>10000</v>
      </c>
      <c r="O637" s="16">
        <v>30</v>
      </c>
      <c r="P637" s="16" t="b">
        <v>1</v>
      </c>
      <c r="Q637" s="16">
        <v>0</v>
      </c>
      <c r="R637" s="16" t="b">
        <v>0</v>
      </c>
      <c r="S637" s="16">
        <v>101.000000000008</v>
      </c>
      <c r="T637" s="16" t="s">
        <v>59</v>
      </c>
      <c r="U637" s="18">
        <v>732</v>
      </c>
      <c r="V637" s="16">
        <v>863</v>
      </c>
      <c r="W637" s="22">
        <v>1.07</v>
      </c>
    </row>
    <row r="638" spans="1:23" x14ac:dyDescent="0.3">
      <c r="A638" s="19">
        <v>636</v>
      </c>
      <c r="B638" s="16" t="s">
        <v>56</v>
      </c>
      <c r="C638" s="17" t="s">
        <v>110</v>
      </c>
      <c r="E638" s="16">
        <f t="shared" si="158"/>
        <v>133173778.23049882</v>
      </c>
      <c r="F638" s="16">
        <v>5</v>
      </c>
      <c r="G638" s="22">
        <f t="shared" si="161"/>
        <v>4.8923048793249402E+20</v>
      </c>
      <c r="H638" s="22">
        <f t="shared" si="159"/>
        <v>1030465.3271289411</v>
      </c>
      <c r="I638" s="22">
        <f t="shared" si="156"/>
        <v>8.2959198875253936E+16</v>
      </c>
      <c r="J638" s="16">
        <v>1</v>
      </c>
      <c r="K638" s="16">
        <v>11</v>
      </c>
      <c r="L638" s="16">
        <v>5</v>
      </c>
      <c r="M638" s="16">
        <v>10000</v>
      </c>
      <c r="N638" s="16">
        <v>10000</v>
      </c>
      <c r="O638" s="16">
        <v>30</v>
      </c>
      <c r="P638" s="16" t="b">
        <v>1</v>
      </c>
      <c r="Q638" s="16">
        <v>0</v>
      </c>
      <c r="R638" s="16" t="b">
        <v>0</v>
      </c>
      <c r="S638" s="16">
        <v>101.000000000008</v>
      </c>
      <c r="T638" s="16" t="s">
        <v>59</v>
      </c>
      <c r="U638" s="18">
        <v>733</v>
      </c>
      <c r="V638" s="16">
        <v>865</v>
      </c>
      <c r="W638" s="22">
        <v>1.07</v>
      </c>
    </row>
    <row r="639" spans="1:23" x14ac:dyDescent="0.3">
      <c r="A639" s="15">
        <v>637</v>
      </c>
      <c r="B639" s="16" t="s">
        <v>56</v>
      </c>
      <c r="C639" s="17" t="s">
        <v>110</v>
      </c>
      <c r="E639" s="16">
        <f t="shared" si="158"/>
        <v>133781504.25667591</v>
      </c>
      <c r="F639" s="16">
        <v>5</v>
      </c>
      <c r="G639" s="22">
        <f t="shared" si="161"/>
        <v>4.9493596202953212E+20</v>
      </c>
      <c r="H639" s="22">
        <f t="shared" si="159"/>
        <v>1033878.4595336139</v>
      </c>
      <c r="I639" s="22">
        <f t="shared" si="156"/>
        <v>8.3749520259176896E+16</v>
      </c>
      <c r="J639" s="16">
        <v>1</v>
      </c>
      <c r="K639" s="16">
        <v>11</v>
      </c>
      <c r="L639" s="16">
        <v>5</v>
      </c>
      <c r="M639" s="16">
        <v>10000</v>
      </c>
      <c r="N639" s="16">
        <v>10000</v>
      </c>
      <c r="O639" s="16">
        <v>30</v>
      </c>
      <c r="P639" s="16" t="b">
        <v>1</v>
      </c>
      <c r="Q639" s="16">
        <v>0</v>
      </c>
      <c r="R639" s="16" t="b">
        <v>0</v>
      </c>
      <c r="S639" s="16">
        <v>101.000000000008</v>
      </c>
      <c r="T639" s="16" t="s">
        <v>59</v>
      </c>
      <c r="U639" s="18">
        <v>734</v>
      </c>
      <c r="V639" s="16">
        <v>867</v>
      </c>
      <c r="W639" s="22">
        <v>1.07</v>
      </c>
    </row>
    <row r="640" spans="1:23" x14ac:dyDescent="0.3">
      <c r="A640" s="19">
        <v>638</v>
      </c>
      <c r="B640" s="16" t="s">
        <v>56</v>
      </c>
      <c r="C640" s="17" t="s">
        <v>110</v>
      </c>
      <c r="E640" s="16">
        <f t="shared" si="158"/>
        <v>134391043.75876495</v>
      </c>
      <c r="F640" s="16">
        <v>5</v>
      </c>
      <c r="G640" s="22">
        <f t="shared" si="161"/>
        <v>5.0069886751137844E+20</v>
      </c>
      <c r="H640" s="22">
        <f t="shared" si="159"/>
        <v>1037297.6161209856</v>
      </c>
      <c r="I640" s="22">
        <f t="shared" si="156"/>
        <v>8.4546113278290064E+16</v>
      </c>
      <c r="J640" s="16">
        <v>1</v>
      </c>
      <c r="K640" s="16">
        <v>11</v>
      </c>
      <c r="L640" s="16">
        <v>5</v>
      </c>
      <c r="M640" s="16">
        <v>10000</v>
      </c>
      <c r="N640" s="16">
        <v>10000</v>
      </c>
      <c r="O640" s="16">
        <v>30</v>
      </c>
      <c r="P640" s="16" t="b">
        <v>1</v>
      </c>
      <c r="Q640" s="16">
        <v>0</v>
      </c>
      <c r="R640" s="16" t="b">
        <v>0</v>
      </c>
      <c r="S640" s="16">
        <v>101.000000000008</v>
      </c>
      <c r="T640" s="16" t="s">
        <v>59</v>
      </c>
      <c r="U640" s="18">
        <v>735</v>
      </c>
      <c r="V640" s="16">
        <v>869</v>
      </c>
      <c r="W640" s="22">
        <v>1.07</v>
      </c>
    </row>
    <row r="641" spans="1:23" x14ac:dyDescent="0.3">
      <c r="A641" s="15">
        <v>639</v>
      </c>
      <c r="B641" s="16" t="s">
        <v>56</v>
      </c>
      <c r="C641" s="17" t="s">
        <v>110</v>
      </c>
      <c r="E641" s="16">
        <f t="shared" si="158"/>
        <v>135002399.29307857</v>
      </c>
      <c r="F641" s="16">
        <v>5</v>
      </c>
      <c r="G641" s="22">
        <f t="shared" si="161"/>
        <v>5.065196911040046E+20</v>
      </c>
      <c r="H641" s="22">
        <f t="shared" si="159"/>
        <v>1040722.79821416</v>
      </c>
      <c r="I641" s="22">
        <f t="shared" si="156"/>
        <v>8.5349017754187488E+16</v>
      </c>
      <c r="J641" s="16">
        <v>1</v>
      </c>
      <c r="K641" s="16">
        <v>11</v>
      </c>
      <c r="L641" s="16">
        <v>5</v>
      </c>
      <c r="M641" s="16">
        <v>10000</v>
      </c>
      <c r="N641" s="16">
        <v>10000</v>
      </c>
      <c r="O641" s="16">
        <v>30</v>
      </c>
      <c r="P641" s="16" t="b">
        <v>1</v>
      </c>
      <c r="Q641" s="16">
        <v>0</v>
      </c>
      <c r="R641" s="16" t="b">
        <v>0</v>
      </c>
      <c r="S641" s="16">
        <v>101.000000000008</v>
      </c>
      <c r="T641" s="16" t="s">
        <v>59</v>
      </c>
      <c r="U641" s="18">
        <v>736</v>
      </c>
      <c r="V641" s="16">
        <v>871</v>
      </c>
      <c r="W641" s="22">
        <v>1.07</v>
      </c>
    </row>
    <row r="642" spans="1:23" x14ac:dyDescent="0.3">
      <c r="A642" s="19">
        <v>640</v>
      </c>
      <c r="B642" s="16" t="s">
        <v>56</v>
      </c>
      <c r="C642" s="17" t="s">
        <v>110</v>
      </c>
      <c r="E642" s="16">
        <f t="shared" si="158"/>
        <v>135615573.41552031</v>
      </c>
      <c r="F642" s="16">
        <v>5</v>
      </c>
      <c r="G642" s="22">
        <f>A642^7.39+A642^4+100*A642+100</f>
        <v>5.4660047891698057E+20</v>
      </c>
      <c r="H642" s="22">
        <f t="shared" si="159"/>
        <v>1044154.0071344584</v>
      </c>
      <c r="I642" s="22">
        <f t="shared" si="156"/>
        <v>8.6158273698349472E+16</v>
      </c>
      <c r="J642" s="16">
        <v>1</v>
      </c>
      <c r="K642" s="16">
        <v>11</v>
      </c>
      <c r="L642" s="16">
        <v>5</v>
      </c>
      <c r="M642" s="16">
        <v>10000</v>
      </c>
      <c r="N642" s="16">
        <v>10000</v>
      </c>
      <c r="O642" s="16">
        <v>30</v>
      </c>
      <c r="P642" s="16" t="b">
        <v>1</v>
      </c>
      <c r="Q642" s="16">
        <v>0</v>
      </c>
      <c r="R642" s="16" t="b">
        <v>0</v>
      </c>
      <c r="S642" s="16">
        <v>101.000000000008</v>
      </c>
      <c r="T642" s="16" t="s">
        <v>59</v>
      </c>
      <c r="U642" s="18">
        <v>737</v>
      </c>
      <c r="V642" s="16">
        <v>873</v>
      </c>
      <c r="W642" s="22">
        <v>1.07</v>
      </c>
    </row>
    <row r="643" spans="1:23" x14ac:dyDescent="0.3">
      <c r="A643" s="15">
        <v>641</v>
      </c>
      <c r="B643" s="16" t="s">
        <v>56</v>
      </c>
      <c r="C643" s="17" t="s">
        <v>110</v>
      </c>
      <c r="E643" s="16">
        <f t="shared" si="158"/>
        <v>136230568.68158692</v>
      </c>
      <c r="F643" s="16">
        <v>5</v>
      </c>
      <c r="G643" s="22">
        <f t="shared" ref="G643:G646" si="162">A643^7.39+A643^4+100*A643+100</f>
        <v>5.5294360325421E+20</v>
      </c>
      <c r="H643" s="22">
        <f t="shared" si="159"/>
        <v>1047591.2442014244</v>
      </c>
      <c r="I643" s="22">
        <f t="shared" si="156"/>
        <v>8.697392131274704E+16</v>
      </c>
      <c r="J643" s="16">
        <v>1</v>
      </c>
      <c r="K643" s="16">
        <v>11</v>
      </c>
      <c r="L643" s="16">
        <v>5</v>
      </c>
      <c r="M643" s="16">
        <v>10000</v>
      </c>
      <c r="N643" s="16">
        <v>10000</v>
      </c>
      <c r="O643" s="16">
        <v>30</v>
      </c>
      <c r="P643" s="16" t="b">
        <v>1</v>
      </c>
      <c r="Q643" s="16">
        <v>0</v>
      </c>
      <c r="R643" s="16" t="b">
        <v>0</v>
      </c>
      <c r="S643" s="16">
        <v>101.000000000008</v>
      </c>
      <c r="T643" s="16" t="s">
        <v>59</v>
      </c>
      <c r="U643" s="18">
        <v>738</v>
      </c>
      <c r="V643" s="16">
        <v>875</v>
      </c>
      <c r="W643" s="22">
        <v>1.07</v>
      </c>
    </row>
    <row r="644" spans="1:23" x14ac:dyDescent="0.3">
      <c r="A644" s="19">
        <v>642</v>
      </c>
      <c r="B644" s="16" t="s">
        <v>56</v>
      </c>
      <c r="C644" s="17" t="s">
        <v>110</v>
      </c>
      <c r="E644" s="16">
        <f t="shared" si="158"/>
        <v>136847387.64636663</v>
      </c>
      <c r="F644" s="16">
        <v>5</v>
      </c>
      <c r="G644" s="22">
        <f t="shared" si="162"/>
        <v>5.5935027709465192E+20</v>
      </c>
      <c r="H644" s="22">
        <f t="shared" si="159"/>
        <v>1051034.5107328319</v>
      </c>
      <c r="I644" s="22">
        <f t="shared" si="156"/>
        <v>8.7796000990447952E+16</v>
      </c>
      <c r="J644" s="16">
        <v>1</v>
      </c>
      <c r="K644" s="16">
        <v>11</v>
      </c>
      <c r="L644" s="16">
        <v>5</v>
      </c>
      <c r="M644" s="16">
        <v>10000</v>
      </c>
      <c r="N644" s="16">
        <v>10000</v>
      </c>
      <c r="O644" s="16">
        <v>30</v>
      </c>
      <c r="P644" s="16" t="b">
        <v>1</v>
      </c>
      <c r="Q644" s="16">
        <v>0</v>
      </c>
      <c r="R644" s="16" t="b">
        <v>0</v>
      </c>
      <c r="S644" s="16">
        <v>101.000000000008</v>
      </c>
      <c r="T644" s="16" t="s">
        <v>59</v>
      </c>
      <c r="U644" s="18">
        <v>739</v>
      </c>
      <c r="V644" s="16">
        <v>877</v>
      </c>
      <c r="W644" s="22">
        <v>1.07</v>
      </c>
    </row>
    <row r="645" spans="1:23" x14ac:dyDescent="0.3">
      <c r="A645" s="15">
        <v>643</v>
      </c>
      <c r="B645" s="16" t="s">
        <v>56</v>
      </c>
      <c r="C645" s="17" t="s">
        <v>110</v>
      </c>
      <c r="E645" s="16">
        <f t="shared" si="158"/>
        <v>137466032.86454165</v>
      </c>
      <c r="F645" s="16">
        <v>5</v>
      </c>
      <c r="G645" s="22">
        <f t="shared" si="162"/>
        <v>5.6582103664146337E+20</v>
      </c>
      <c r="H645" s="22">
        <f t="shared" si="159"/>
        <v>1054483.8080446841</v>
      </c>
      <c r="I645" s="22">
        <f t="shared" si="156"/>
        <v>8.8624553316225504E+16</v>
      </c>
      <c r="J645" s="16">
        <v>1</v>
      </c>
      <c r="K645" s="16">
        <v>11</v>
      </c>
      <c r="L645" s="16">
        <v>5</v>
      </c>
      <c r="M645" s="16">
        <v>10000</v>
      </c>
      <c r="N645" s="16">
        <v>10000</v>
      </c>
      <c r="O645" s="16">
        <v>30</v>
      </c>
      <c r="P645" s="16" t="b">
        <v>1</v>
      </c>
      <c r="Q645" s="16">
        <v>0</v>
      </c>
      <c r="R645" s="16" t="b">
        <v>0</v>
      </c>
      <c r="S645" s="16">
        <v>101.000000000008</v>
      </c>
      <c r="T645" s="16" t="s">
        <v>59</v>
      </c>
      <c r="U645" s="18">
        <v>740</v>
      </c>
      <c r="V645" s="16">
        <v>879</v>
      </c>
      <c r="W645" s="22">
        <v>1.07</v>
      </c>
    </row>
    <row r="646" spans="1:23" x14ac:dyDescent="0.3">
      <c r="A646" s="19">
        <v>644</v>
      </c>
      <c r="B646" s="16" t="s">
        <v>56</v>
      </c>
      <c r="C646" s="17" t="s">
        <v>110</v>
      </c>
      <c r="E646" s="16">
        <f t="shared" si="158"/>
        <v>138086506.89038852</v>
      </c>
      <c r="F646" s="16">
        <v>5</v>
      </c>
      <c r="G646" s="22">
        <f t="shared" si="162"/>
        <v>5.7235642177691956E+20</v>
      </c>
      <c r="H646" s="22">
        <f t="shared" si="159"/>
        <v>1057939.1374512285</v>
      </c>
      <c r="I646" s="22">
        <f t="shared" si="156"/>
        <v>8.9459619067170208E+16</v>
      </c>
      <c r="J646" s="16">
        <v>1</v>
      </c>
      <c r="K646" s="16">
        <v>11</v>
      </c>
      <c r="L646" s="16">
        <v>5</v>
      </c>
      <c r="M646" s="16">
        <v>10000</v>
      </c>
      <c r="N646" s="16">
        <v>10000</v>
      </c>
      <c r="O646" s="16">
        <v>30</v>
      </c>
      <c r="P646" s="16" t="b">
        <v>1</v>
      </c>
      <c r="Q646" s="16">
        <v>0</v>
      </c>
      <c r="R646" s="16" t="b">
        <v>0</v>
      </c>
      <c r="S646" s="16">
        <v>101.000000000008</v>
      </c>
      <c r="T646" s="16" t="s">
        <v>59</v>
      </c>
      <c r="U646" s="18">
        <v>741</v>
      </c>
      <c r="V646" s="16">
        <v>881</v>
      </c>
      <c r="W646" s="22">
        <v>1.07</v>
      </c>
    </row>
    <row r="647" spans="1:23" x14ac:dyDescent="0.3">
      <c r="A647" s="15">
        <v>645</v>
      </c>
      <c r="B647" s="16" t="s">
        <v>56</v>
      </c>
      <c r="C647" s="17" t="s">
        <v>110</v>
      </c>
      <c r="E647" s="16">
        <f t="shared" si="158"/>
        <v>138708812.27777809</v>
      </c>
      <c r="F647" s="16">
        <v>5</v>
      </c>
      <c r="G647" s="22">
        <f>A647^7.4+A647^4+100*A647+100</f>
        <v>6.1764920736611985E+20</v>
      </c>
      <c r="H647" s="22">
        <f t="shared" si="159"/>
        <v>1061400.5002649492</v>
      </c>
      <c r="I647" s="22">
        <f t="shared" si="156"/>
        <v>9.030123921329552E+16</v>
      </c>
      <c r="J647" s="16">
        <v>1</v>
      </c>
      <c r="K647" s="16">
        <v>11</v>
      </c>
      <c r="L647" s="16">
        <v>5</v>
      </c>
      <c r="M647" s="16">
        <v>10000</v>
      </c>
      <c r="N647" s="16">
        <v>10000</v>
      </c>
      <c r="O647" s="16">
        <v>30</v>
      </c>
      <c r="P647" s="16" t="b">
        <v>1</v>
      </c>
      <c r="Q647" s="16">
        <v>0</v>
      </c>
      <c r="R647" s="16" t="b">
        <v>0</v>
      </c>
      <c r="S647" s="16">
        <v>101.000000000008</v>
      </c>
      <c r="T647" s="16" t="s">
        <v>59</v>
      </c>
      <c r="U647" s="18">
        <v>742</v>
      </c>
      <c r="V647" s="16">
        <v>883</v>
      </c>
      <c r="W647" s="22">
        <v>1.07</v>
      </c>
    </row>
    <row r="648" spans="1:23" x14ac:dyDescent="0.3">
      <c r="A648" s="19">
        <v>646</v>
      </c>
      <c r="B648" s="16" t="s">
        <v>56</v>
      </c>
      <c r="C648" s="17" t="s">
        <v>110</v>
      </c>
      <c r="E648" s="16">
        <f t="shared" si="158"/>
        <v>139332951.58017752</v>
      </c>
      <c r="F648" s="16">
        <v>5</v>
      </c>
      <c r="G648" s="22">
        <f t="shared" ref="G648:G651" si="163">A648^7.4+A648^4+100*A648+100</f>
        <v>6.2477066998458771E+20</v>
      </c>
      <c r="H648" s="22">
        <f t="shared" si="159"/>
        <v>1064867.897796582</v>
      </c>
      <c r="I648" s="22">
        <f t="shared" si="156"/>
        <v>9.1149454918152112E+16</v>
      </c>
      <c r="J648" s="16">
        <v>1</v>
      </c>
      <c r="K648" s="16">
        <v>11</v>
      </c>
      <c r="L648" s="16">
        <v>5</v>
      </c>
      <c r="M648" s="16">
        <v>10000</v>
      </c>
      <c r="N648" s="16">
        <v>10000</v>
      </c>
      <c r="O648" s="16">
        <v>30</v>
      </c>
      <c r="P648" s="16" t="b">
        <v>1</v>
      </c>
      <c r="Q648" s="16">
        <v>0</v>
      </c>
      <c r="R648" s="16" t="b">
        <v>0</v>
      </c>
      <c r="S648" s="16">
        <v>101.000000000008</v>
      </c>
      <c r="T648" s="16" t="s">
        <v>59</v>
      </c>
      <c r="U648" s="18">
        <v>743</v>
      </c>
      <c r="V648" s="16">
        <v>885</v>
      </c>
      <c r="W648" s="22">
        <v>1.07</v>
      </c>
    </row>
    <row r="649" spans="1:23" x14ac:dyDescent="0.3">
      <c r="A649" s="15">
        <v>647</v>
      </c>
      <c r="B649" s="16" t="s">
        <v>56</v>
      </c>
      <c r="C649" s="17" t="s">
        <v>110</v>
      </c>
      <c r="E649" s="16">
        <f t="shared" si="158"/>
        <v>139958927.35064924</v>
      </c>
      <c r="F649" s="16">
        <v>5</v>
      </c>
      <c r="G649" s="22">
        <f t="shared" si="163"/>
        <v>6.3196303637696505E+20</v>
      </c>
      <c r="H649" s="22">
        <f t="shared" si="159"/>
        <v>1068341.3313551205</v>
      </c>
      <c r="I649" s="22">
        <f t="shared" si="156"/>
        <v>9.200430753943856E+16</v>
      </c>
      <c r="J649" s="16">
        <v>1</v>
      </c>
      <c r="K649" s="16">
        <v>11</v>
      </c>
      <c r="L649" s="16">
        <v>5</v>
      </c>
      <c r="M649" s="16">
        <v>10000</v>
      </c>
      <c r="N649" s="16">
        <v>10000</v>
      </c>
      <c r="O649" s="16">
        <v>30</v>
      </c>
      <c r="P649" s="16" t="b">
        <v>1</v>
      </c>
      <c r="Q649" s="16">
        <v>0</v>
      </c>
      <c r="R649" s="16" t="b">
        <v>0</v>
      </c>
      <c r="S649" s="16">
        <v>101.000000000008</v>
      </c>
      <c r="T649" s="16" t="s">
        <v>59</v>
      </c>
      <c r="U649" s="18">
        <v>744</v>
      </c>
      <c r="V649" s="16">
        <v>887</v>
      </c>
      <c r="W649" s="22">
        <v>1.07</v>
      </c>
    </row>
    <row r="650" spans="1:23" x14ac:dyDescent="0.3">
      <c r="A650" s="19">
        <v>648</v>
      </c>
      <c r="B650" s="16" t="s">
        <v>56</v>
      </c>
      <c r="C650" s="17" t="s">
        <v>110</v>
      </c>
      <c r="E650" s="16">
        <f t="shared" si="158"/>
        <v>140586742.14185351</v>
      </c>
      <c r="F650" s="16">
        <v>5</v>
      </c>
      <c r="G650" s="22">
        <f t="shared" si="163"/>
        <v>6.3922690125829439E+20</v>
      </c>
      <c r="H650" s="22">
        <f t="shared" si="159"/>
        <v>1071820.8022478062</v>
      </c>
      <c r="I650" s="22">
        <f t="shared" si="156"/>
        <v>9.2865838629614368E+16</v>
      </c>
      <c r="J650" s="16">
        <v>1</v>
      </c>
      <c r="K650" s="16">
        <v>11</v>
      </c>
      <c r="L650" s="16">
        <v>5</v>
      </c>
      <c r="M650" s="16">
        <v>10000</v>
      </c>
      <c r="N650" s="16">
        <v>10000</v>
      </c>
      <c r="O650" s="16">
        <v>30</v>
      </c>
      <c r="P650" s="16" t="b">
        <v>1</v>
      </c>
      <c r="Q650" s="16">
        <v>0</v>
      </c>
      <c r="R650" s="16" t="b">
        <v>0</v>
      </c>
      <c r="S650" s="16">
        <v>101.000000000008</v>
      </c>
      <c r="T650" s="16" t="s">
        <v>59</v>
      </c>
      <c r="U650" s="18">
        <v>745</v>
      </c>
      <c r="V650" s="16">
        <v>889</v>
      </c>
      <c r="W650" s="22">
        <v>1.07</v>
      </c>
    </row>
    <row r="651" spans="1:23" x14ac:dyDescent="0.3">
      <c r="A651" s="12">
        <v>649</v>
      </c>
      <c r="B651" s="16" t="s">
        <v>56</v>
      </c>
      <c r="C651" s="17" t="s">
        <v>110</v>
      </c>
      <c r="E651" s="16">
        <f t="shared" si="158"/>
        <v>141216398.50604835</v>
      </c>
      <c r="F651" s="16">
        <v>5</v>
      </c>
      <c r="G651" s="22">
        <f t="shared" si="163"/>
        <v>6.4656286340183228E+20</v>
      </c>
      <c r="H651" s="22">
        <f t="shared" si="159"/>
        <v>1075306.3117801587</v>
      </c>
      <c r="I651" s="22">
        <f t="shared" si="156"/>
        <v>9.3734089936515616E+16</v>
      </c>
      <c r="J651" s="16">
        <v>1</v>
      </c>
      <c r="K651" s="16">
        <v>11</v>
      </c>
      <c r="L651" s="16">
        <v>5</v>
      </c>
      <c r="M651" s="16">
        <v>10000</v>
      </c>
      <c r="N651" s="16">
        <v>10000</v>
      </c>
      <c r="O651" s="16">
        <v>30</v>
      </c>
      <c r="P651" s="16" t="b">
        <v>1</v>
      </c>
      <c r="Q651" s="16">
        <v>0</v>
      </c>
      <c r="R651" s="16" t="b">
        <v>0</v>
      </c>
      <c r="S651" s="16">
        <v>101.000000000008</v>
      </c>
      <c r="T651" s="16" t="s">
        <v>59</v>
      </c>
      <c r="U651" s="18">
        <v>746</v>
      </c>
      <c r="V651" s="16">
        <v>891</v>
      </c>
      <c r="W651" s="22">
        <v>1.07</v>
      </c>
    </row>
    <row r="652" spans="1:23" x14ac:dyDescent="0.3">
      <c r="A652" s="19">
        <v>650</v>
      </c>
      <c r="B652" s="16" t="s">
        <v>56</v>
      </c>
      <c r="C652" s="17" t="s">
        <v>113</v>
      </c>
      <c r="E652" s="16">
        <f>A652^2.92</f>
        <v>163571260.86836529</v>
      </c>
      <c r="F652" s="16">
        <v>5</v>
      </c>
      <c r="G652" s="22">
        <f>A652^7.42+A652^4+100*A652+100</f>
        <v>7.4441841238131068E+20</v>
      </c>
      <c r="H652" s="22">
        <f t="shared" ref="H652:H715" si="164">A652^2.14+50+50*A652</f>
        <v>1078797.8612559487</v>
      </c>
      <c r="I652" s="22">
        <f t="shared" ref="I652:I715" si="165">A652^6.035+A652^4+1000*A652+100</f>
        <v>9.4609103403966656E+16</v>
      </c>
      <c r="J652" s="16">
        <v>1</v>
      </c>
      <c r="K652" s="16">
        <v>11</v>
      </c>
      <c r="L652" s="16">
        <v>5</v>
      </c>
      <c r="M652" s="16">
        <v>10000</v>
      </c>
      <c r="N652" s="16">
        <v>10000</v>
      </c>
      <c r="O652" s="16">
        <v>30</v>
      </c>
      <c r="P652" s="16" t="b">
        <v>1</v>
      </c>
      <c r="Q652" s="16">
        <v>0</v>
      </c>
      <c r="R652" s="16" t="b">
        <v>0</v>
      </c>
      <c r="S652" s="16">
        <v>101.000000000008</v>
      </c>
      <c r="T652" s="16" t="s">
        <v>59</v>
      </c>
      <c r="U652" s="18">
        <v>747</v>
      </c>
      <c r="V652" s="16">
        <v>893</v>
      </c>
      <c r="W652" s="22">
        <v>1.07</v>
      </c>
    </row>
    <row r="653" spans="1:23" x14ac:dyDescent="0.3">
      <c r="A653" s="15">
        <v>651</v>
      </c>
      <c r="B653" s="16" t="s">
        <v>56</v>
      </c>
      <c r="C653" s="17" t="s">
        <v>113</v>
      </c>
      <c r="E653" s="16">
        <f t="shared" ref="E653:E661" si="166">A653^2.92</f>
        <v>164307159.07524961</v>
      </c>
      <c r="F653" s="16">
        <v>5</v>
      </c>
      <c r="G653" s="22">
        <f t="shared" ref="G653:G661" si="167">A653^7.42+A653^4+100*A653+100</f>
        <v>7.5295831788494429E+20</v>
      </c>
      <c r="H653" s="22">
        <f t="shared" si="164"/>
        <v>1082295.4519772329</v>
      </c>
      <c r="I653" s="22">
        <f t="shared" si="165"/>
        <v>9.5490921172399584E+16</v>
      </c>
      <c r="J653" s="16">
        <v>1</v>
      </c>
      <c r="K653" s="16">
        <v>11</v>
      </c>
      <c r="L653" s="16">
        <v>5</v>
      </c>
      <c r="M653" s="16">
        <v>10000</v>
      </c>
      <c r="N653" s="16">
        <v>10000</v>
      </c>
      <c r="O653" s="16">
        <v>30</v>
      </c>
      <c r="P653" s="16" t="b">
        <v>1</v>
      </c>
      <c r="Q653" s="16">
        <v>0</v>
      </c>
      <c r="R653" s="16" t="b">
        <v>0</v>
      </c>
      <c r="S653" s="16">
        <v>101.000000000008</v>
      </c>
      <c r="T653" s="16" t="s">
        <v>59</v>
      </c>
      <c r="U653" s="18">
        <v>748</v>
      </c>
      <c r="V653" s="16">
        <v>895</v>
      </c>
      <c r="W653" s="22">
        <v>1.07</v>
      </c>
    </row>
    <row r="654" spans="1:23" x14ac:dyDescent="0.3">
      <c r="A654" s="19">
        <v>652</v>
      </c>
      <c r="B654" s="16" t="s">
        <v>56</v>
      </c>
      <c r="C654" s="17" t="s">
        <v>112</v>
      </c>
      <c r="E654" s="16">
        <f t="shared" si="166"/>
        <v>165045230.87691942</v>
      </c>
      <c r="F654" s="16">
        <v>5</v>
      </c>
      <c r="G654" s="22">
        <f t="shared" si="167"/>
        <v>7.6158285837662814E+20</v>
      </c>
      <c r="H654" s="22">
        <f t="shared" si="164"/>
        <v>1085799.0852443471</v>
      </c>
      <c r="I654" s="22">
        <f t="shared" si="165"/>
        <v>9.637958557947024E+16</v>
      </c>
      <c r="J654" s="16">
        <v>1</v>
      </c>
      <c r="K654" s="16">
        <v>11</v>
      </c>
      <c r="L654" s="16">
        <v>5</v>
      </c>
      <c r="M654" s="16">
        <v>10000</v>
      </c>
      <c r="N654" s="16">
        <v>10000</v>
      </c>
      <c r="O654" s="16">
        <v>30</v>
      </c>
      <c r="P654" s="16" t="b">
        <v>1</v>
      </c>
      <c r="Q654" s="16">
        <v>0</v>
      </c>
      <c r="R654" s="16" t="b">
        <v>0</v>
      </c>
      <c r="S654" s="16">
        <v>101.000000000008</v>
      </c>
      <c r="T654" s="16" t="s">
        <v>59</v>
      </c>
      <c r="U654" s="18">
        <v>749</v>
      </c>
      <c r="V654" s="16">
        <v>897</v>
      </c>
      <c r="W654" s="22">
        <v>1.07</v>
      </c>
    </row>
    <row r="655" spans="1:23" x14ac:dyDescent="0.3">
      <c r="A655" s="15">
        <v>653</v>
      </c>
      <c r="B655" s="16" t="s">
        <v>56</v>
      </c>
      <c r="C655" s="17" t="s">
        <v>112</v>
      </c>
      <c r="E655" s="16">
        <f t="shared" si="166"/>
        <v>165785479.34493154</v>
      </c>
      <c r="F655" s="16">
        <v>5</v>
      </c>
      <c r="G655" s="22">
        <f t="shared" si="167"/>
        <v>7.7029274089294463E+20</v>
      </c>
      <c r="H655" s="22">
        <f t="shared" si="164"/>
        <v>1089308.7623559036</v>
      </c>
      <c r="I655" s="22">
        <f t="shared" si="165"/>
        <v>9.7275139160673568E+16</v>
      </c>
      <c r="J655" s="16">
        <v>1</v>
      </c>
      <c r="K655" s="16">
        <v>11</v>
      </c>
      <c r="L655" s="16">
        <v>5</v>
      </c>
      <c r="M655" s="16">
        <v>10000</v>
      </c>
      <c r="N655" s="16">
        <v>10000</v>
      </c>
      <c r="O655" s="16">
        <v>30</v>
      </c>
      <c r="P655" s="16" t="b">
        <v>1</v>
      </c>
      <c r="Q655" s="16">
        <v>0</v>
      </c>
      <c r="R655" s="16" t="b">
        <v>0</v>
      </c>
      <c r="S655" s="16">
        <v>101.000000000008</v>
      </c>
      <c r="T655" s="16" t="s">
        <v>59</v>
      </c>
      <c r="U655" s="18">
        <v>750</v>
      </c>
      <c r="V655" s="16">
        <v>899</v>
      </c>
      <c r="W655" s="22">
        <v>1.07</v>
      </c>
    </row>
    <row r="656" spans="1:23" x14ac:dyDescent="0.3">
      <c r="A656" s="19">
        <v>654</v>
      </c>
      <c r="B656" s="16" t="s">
        <v>56</v>
      </c>
      <c r="C656" s="17" t="s">
        <v>112</v>
      </c>
      <c r="E656" s="16">
        <f t="shared" si="166"/>
        <v>166527907.55046767</v>
      </c>
      <c r="F656" s="16">
        <v>5</v>
      </c>
      <c r="G656" s="22">
        <f t="shared" si="167"/>
        <v>7.7908867727986786E+20</v>
      </c>
      <c r="H656" s="22">
        <f t="shared" si="164"/>
        <v>1092824.4846088043</v>
      </c>
      <c r="I656" s="22">
        <f t="shared" si="165"/>
        <v>9.8177624649966048E+16</v>
      </c>
      <c r="J656" s="16">
        <v>1</v>
      </c>
      <c r="K656" s="16">
        <v>11</v>
      </c>
      <c r="L656" s="16">
        <v>5</v>
      </c>
      <c r="M656" s="16">
        <v>10000</v>
      </c>
      <c r="N656" s="16">
        <v>10000</v>
      </c>
      <c r="O656" s="16">
        <v>30</v>
      </c>
      <c r="P656" s="16" t="b">
        <v>1</v>
      </c>
      <c r="Q656" s="16">
        <v>0</v>
      </c>
      <c r="R656" s="16" t="b">
        <v>0</v>
      </c>
      <c r="S656" s="16">
        <v>101.000000000008</v>
      </c>
      <c r="T656" s="16" t="s">
        <v>59</v>
      </c>
      <c r="U656" s="18">
        <v>751</v>
      </c>
      <c r="V656" s="16">
        <v>901</v>
      </c>
      <c r="W656" s="22">
        <v>1.07</v>
      </c>
    </row>
    <row r="657" spans="1:23" x14ac:dyDescent="0.3">
      <c r="A657" s="15">
        <v>655</v>
      </c>
      <c r="B657" s="16" t="s">
        <v>56</v>
      </c>
      <c r="C657" s="17" t="s">
        <v>112</v>
      </c>
      <c r="E657" s="16">
        <f t="shared" si="166"/>
        <v>167272518.56433403</v>
      </c>
      <c r="F657" s="16">
        <v>5</v>
      </c>
      <c r="G657" s="22">
        <f t="shared" si="167"/>
        <v>7.8797138421800436E+20</v>
      </c>
      <c r="H657" s="22">
        <f t="shared" si="164"/>
        <v>1096346.2532982454</v>
      </c>
      <c r="I657" s="22">
        <f t="shared" si="165"/>
        <v>9.9087084980384032E+16</v>
      </c>
      <c r="J657" s="16">
        <v>1</v>
      </c>
      <c r="K657" s="16">
        <v>11</v>
      </c>
      <c r="L657" s="16">
        <v>5</v>
      </c>
      <c r="M657" s="16">
        <v>10000</v>
      </c>
      <c r="N657" s="16">
        <v>10000</v>
      </c>
      <c r="O657" s="16">
        <v>30</v>
      </c>
      <c r="P657" s="16" t="b">
        <v>1</v>
      </c>
      <c r="Q657" s="16">
        <v>0</v>
      </c>
      <c r="R657" s="16" t="b">
        <v>0</v>
      </c>
      <c r="S657" s="16">
        <v>101.000000000008</v>
      </c>
      <c r="T657" s="16" t="s">
        <v>59</v>
      </c>
      <c r="U657" s="18">
        <v>752</v>
      </c>
      <c r="V657" s="16">
        <v>903</v>
      </c>
      <c r="W657" s="22">
        <v>1.07</v>
      </c>
    </row>
    <row r="658" spans="1:23" x14ac:dyDescent="0.3">
      <c r="A658" s="19">
        <v>656</v>
      </c>
      <c r="B658" s="16" t="s">
        <v>56</v>
      </c>
      <c r="C658" s="17" t="s">
        <v>112</v>
      </c>
      <c r="E658" s="16">
        <f t="shared" si="166"/>
        <v>168019315.45695916</v>
      </c>
      <c r="F658" s="16">
        <v>5</v>
      </c>
      <c r="G658" s="22">
        <f t="shared" si="167"/>
        <v>7.969415832479936E+20</v>
      </c>
      <c r="H658" s="22">
        <f t="shared" si="164"/>
        <v>1099874.0697177257</v>
      </c>
      <c r="I658" s="22">
        <f t="shared" si="165"/>
        <v>1.0000356328466544E+17</v>
      </c>
      <c r="J658" s="16">
        <v>1</v>
      </c>
      <c r="K658" s="16">
        <v>11</v>
      </c>
      <c r="L658" s="16">
        <v>5</v>
      </c>
      <c r="M658" s="16">
        <v>10000</v>
      </c>
      <c r="N658" s="16">
        <v>10000</v>
      </c>
      <c r="O658" s="16">
        <v>30</v>
      </c>
      <c r="P658" s="16" t="b">
        <v>1</v>
      </c>
      <c r="Q658" s="16">
        <v>0</v>
      </c>
      <c r="R658" s="16" t="b">
        <v>0</v>
      </c>
      <c r="S658" s="16">
        <v>101.000000000008</v>
      </c>
      <c r="T658" s="16" t="s">
        <v>59</v>
      </c>
      <c r="U658" s="18">
        <v>753</v>
      </c>
      <c r="V658" s="16">
        <v>905</v>
      </c>
      <c r="W658" s="22">
        <v>1.07</v>
      </c>
    </row>
    <row r="659" spans="1:23" x14ac:dyDescent="0.3">
      <c r="A659" s="15">
        <v>657</v>
      </c>
      <c r="B659" s="16" t="s">
        <v>56</v>
      </c>
      <c r="C659" s="17" t="s">
        <v>112</v>
      </c>
      <c r="E659" s="16">
        <f t="shared" si="166"/>
        <v>168768301.29839811</v>
      </c>
      <c r="F659" s="16">
        <v>5</v>
      </c>
      <c r="G659" s="22">
        <f t="shared" si="167"/>
        <v>8.0600000079594232E+20</v>
      </c>
      <c r="H659" s="22">
        <f t="shared" si="164"/>
        <v>1103407.9351590383</v>
      </c>
      <c r="I659" s="22">
        <f t="shared" si="165"/>
        <v>1.0092710289586954E+17</v>
      </c>
      <c r="J659" s="16">
        <v>1</v>
      </c>
      <c r="K659" s="16">
        <v>11</v>
      </c>
      <c r="L659" s="16">
        <v>5</v>
      </c>
      <c r="M659" s="16">
        <v>10000</v>
      </c>
      <c r="N659" s="16">
        <v>10000</v>
      </c>
      <c r="O659" s="16">
        <v>30</v>
      </c>
      <c r="P659" s="16" t="b">
        <v>1</v>
      </c>
      <c r="Q659" s="16">
        <v>0</v>
      </c>
      <c r="R659" s="16" t="b">
        <v>0</v>
      </c>
      <c r="S659" s="16">
        <v>101.000000000008</v>
      </c>
      <c r="T659" s="16" t="s">
        <v>59</v>
      </c>
      <c r="U659" s="18">
        <v>754</v>
      </c>
      <c r="V659" s="16">
        <v>907</v>
      </c>
      <c r="W659" s="22">
        <v>1.07</v>
      </c>
    </row>
    <row r="660" spans="1:23" x14ac:dyDescent="0.3">
      <c r="A660" s="19">
        <v>658</v>
      </c>
      <c r="B660" s="16" t="s">
        <v>56</v>
      </c>
      <c r="C660" s="17" t="s">
        <v>112</v>
      </c>
      <c r="E660" s="16">
        <f t="shared" si="166"/>
        <v>169519479.15833181</v>
      </c>
      <c r="F660" s="16">
        <v>5</v>
      </c>
      <c r="G660" s="22">
        <f t="shared" si="167"/>
        <v>8.1514736819900383E+20</v>
      </c>
      <c r="H660" s="22">
        <f t="shared" si="164"/>
        <v>1106947.8509122892</v>
      </c>
      <c r="I660" s="22">
        <f t="shared" si="165"/>
        <v>1.0185774734800251E+17</v>
      </c>
      <c r="J660" s="16">
        <v>1</v>
      </c>
      <c r="K660" s="16">
        <v>11</v>
      </c>
      <c r="L660" s="16">
        <v>5</v>
      </c>
      <c r="M660" s="16">
        <v>10000</v>
      </c>
      <c r="N660" s="16">
        <v>10000</v>
      </c>
      <c r="O660" s="16">
        <v>30</v>
      </c>
      <c r="P660" s="16" t="b">
        <v>1</v>
      </c>
      <c r="Q660" s="16">
        <v>0</v>
      </c>
      <c r="R660" s="16" t="b">
        <v>0</v>
      </c>
      <c r="S660" s="16">
        <v>101.000000000008</v>
      </c>
      <c r="T660" s="16" t="s">
        <v>59</v>
      </c>
      <c r="U660" s="18">
        <v>755</v>
      </c>
      <c r="V660" s="16">
        <v>909</v>
      </c>
      <c r="W660" s="22">
        <v>1.07</v>
      </c>
    </row>
    <row r="661" spans="1:23" x14ac:dyDescent="0.3">
      <c r="A661" s="15">
        <v>659</v>
      </c>
      <c r="B661" s="16" t="s">
        <v>56</v>
      </c>
      <c r="C661" s="17" t="s">
        <v>112</v>
      </c>
      <c r="E661" s="16">
        <f t="shared" si="166"/>
        <v>170272852.10606548</v>
      </c>
      <c r="F661" s="16">
        <v>5</v>
      </c>
      <c r="G661" s="22">
        <f t="shared" si="167"/>
        <v>8.243844217310017E+20</v>
      </c>
      <c r="H661" s="22">
        <f t="shared" si="164"/>
        <v>1110493.8182658958</v>
      </c>
      <c r="I661" s="22">
        <f t="shared" si="165"/>
        <v>1.0279554037663962E+17</v>
      </c>
      <c r="J661" s="16">
        <v>1</v>
      </c>
      <c r="K661" s="16">
        <v>11</v>
      </c>
      <c r="L661" s="16">
        <v>5</v>
      </c>
      <c r="M661" s="16">
        <v>10000</v>
      </c>
      <c r="N661" s="16">
        <v>10000</v>
      </c>
      <c r="O661" s="16">
        <v>30</v>
      </c>
      <c r="P661" s="16" t="b">
        <v>1</v>
      </c>
      <c r="Q661" s="16">
        <v>0</v>
      </c>
      <c r="R661" s="16" t="b">
        <v>0</v>
      </c>
      <c r="S661" s="16">
        <v>101.000000000008</v>
      </c>
      <c r="T661" s="16" t="s">
        <v>59</v>
      </c>
      <c r="U661" s="18">
        <v>756</v>
      </c>
      <c r="V661" s="16">
        <v>911</v>
      </c>
      <c r="W661" s="22">
        <v>1.07</v>
      </c>
    </row>
    <row r="662" spans="1:23" x14ac:dyDescent="0.3">
      <c r="A662" s="19">
        <v>660</v>
      </c>
      <c r="B662" s="16" t="s">
        <v>56</v>
      </c>
      <c r="C662" s="17" t="s">
        <v>112</v>
      </c>
      <c r="E662" s="16">
        <f>A662^2.94</f>
        <v>194741795.79253781</v>
      </c>
      <c r="F662" s="16">
        <v>5</v>
      </c>
      <c r="G662" s="22">
        <f>A662^7.44+A662^4+100*A662+100</f>
        <v>9.4930743112253741E+20</v>
      </c>
      <c r="H662" s="22">
        <f t="shared" si="164"/>
        <v>1114045.8385065936</v>
      </c>
      <c r="I662" s="22">
        <f t="shared" si="165"/>
        <v>1.0374052591955019E+17</v>
      </c>
      <c r="J662" s="16">
        <v>1</v>
      </c>
      <c r="K662" s="16">
        <v>11</v>
      </c>
      <c r="L662" s="16">
        <v>5</v>
      </c>
      <c r="M662" s="16">
        <v>10000</v>
      </c>
      <c r="N662" s="16">
        <v>10000</v>
      </c>
      <c r="O662" s="16">
        <v>30</v>
      </c>
      <c r="P662" s="16" t="b">
        <v>1</v>
      </c>
      <c r="Q662" s="16">
        <v>0</v>
      </c>
      <c r="R662" s="16" t="b">
        <v>0</v>
      </c>
      <c r="S662" s="16">
        <v>101.000000000008</v>
      </c>
      <c r="T662" s="16" t="s">
        <v>59</v>
      </c>
      <c r="U662" s="18">
        <v>757</v>
      </c>
      <c r="V662" s="16">
        <v>913</v>
      </c>
      <c r="W662" s="22">
        <v>1.07</v>
      </c>
    </row>
    <row r="663" spans="1:23" x14ac:dyDescent="0.3">
      <c r="A663" s="15">
        <v>661</v>
      </c>
      <c r="B663" s="16" t="s">
        <v>56</v>
      </c>
      <c r="C663" s="17" t="s">
        <v>112</v>
      </c>
      <c r="E663" s="16">
        <f t="shared" ref="E663:E671" si="168">A663^2.94</f>
        <v>195610557.52086836</v>
      </c>
      <c r="F663" s="16">
        <v>5</v>
      </c>
      <c r="G663" s="22">
        <f t="shared" ref="G663:G671" si="169">A663^7.44+A663^4+100*A663+100</f>
        <v>9.600610678693074E+20</v>
      </c>
      <c r="H663" s="22">
        <f t="shared" si="164"/>
        <v>1117603.9129194366</v>
      </c>
      <c r="I663" s="22">
        <f t="shared" si="165"/>
        <v>1.0469274811732371E+17</v>
      </c>
      <c r="J663" s="16">
        <v>1</v>
      </c>
      <c r="K663" s="16">
        <v>11</v>
      </c>
      <c r="L663" s="16">
        <v>5</v>
      </c>
      <c r="M663" s="16">
        <v>10000</v>
      </c>
      <c r="N663" s="16">
        <v>10000</v>
      </c>
      <c r="O663" s="16">
        <v>30</v>
      </c>
      <c r="P663" s="16" t="b">
        <v>1</v>
      </c>
      <c r="Q663" s="16">
        <v>0</v>
      </c>
      <c r="R663" s="16" t="b">
        <v>0</v>
      </c>
      <c r="S663" s="16">
        <v>101.000000000008</v>
      </c>
      <c r="T663" s="16" t="s">
        <v>59</v>
      </c>
      <c r="U663" s="18">
        <v>758</v>
      </c>
      <c r="V663" s="16">
        <v>915</v>
      </c>
      <c r="W663" s="22">
        <v>1.07</v>
      </c>
    </row>
    <row r="664" spans="1:23" x14ac:dyDescent="0.3">
      <c r="A664" s="19">
        <v>662</v>
      </c>
      <c r="B664" s="16" t="s">
        <v>56</v>
      </c>
      <c r="C664" s="17" t="s">
        <v>112</v>
      </c>
      <c r="E664" s="16">
        <f t="shared" si="168"/>
        <v>196481872.76428404</v>
      </c>
      <c r="F664" s="16">
        <v>5</v>
      </c>
      <c r="G664" s="22">
        <f t="shared" si="169"/>
        <v>9.7091998725044778E+20</v>
      </c>
      <c r="H664" s="22">
        <f t="shared" si="164"/>
        <v>1121168.0427878085</v>
      </c>
      <c r="I664" s="22">
        <f t="shared" si="165"/>
        <v>1.056522513139985E+17</v>
      </c>
      <c r="J664" s="16">
        <v>1</v>
      </c>
      <c r="K664" s="16">
        <v>11</v>
      </c>
      <c r="L664" s="16">
        <v>5</v>
      </c>
      <c r="M664" s="16">
        <v>10000</v>
      </c>
      <c r="N664" s="16">
        <v>10000</v>
      </c>
      <c r="O664" s="16">
        <v>30</v>
      </c>
      <c r="P664" s="16" t="b">
        <v>1</v>
      </c>
      <c r="Q664" s="16">
        <v>0</v>
      </c>
      <c r="R664" s="16" t="b">
        <v>0</v>
      </c>
      <c r="S664" s="16">
        <v>101.000000000008</v>
      </c>
      <c r="T664" s="16" t="s">
        <v>59</v>
      </c>
      <c r="U664" s="18">
        <v>759</v>
      </c>
      <c r="V664" s="16">
        <v>917</v>
      </c>
      <c r="W664" s="22">
        <v>1.07</v>
      </c>
    </row>
    <row r="665" spans="1:23" x14ac:dyDescent="0.3">
      <c r="A665" s="15">
        <v>663</v>
      </c>
      <c r="B665" s="16" t="s">
        <v>56</v>
      </c>
      <c r="C665" s="17" t="s">
        <v>112</v>
      </c>
      <c r="E665" s="16">
        <f t="shared" si="168"/>
        <v>197355745.15394041</v>
      </c>
      <c r="F665" s="16">
        <v>5</v>
      </c>
      <c r="G665" s="22">
        <f t="shared" si="169"/>
        <v>9.818850586509021E+20</v>
      </c>
      <c r="H665" s="22">
        <f t="shared" si="164"/>
        <v>1124738.2293934238</v>
      </c>
      <c r="I665" s="22">
        <f t="shared" si="165"/>
        <v>1.0661908005768573E+17</v>
      </c>
      <c r="J665" s="16">
        <v>1</v>
      </c>
      <c r="K665" s="16">
        <v>11</v>
      </c>
      <c r="L665" s="16">
        <v>5</v>
      </c>
      <c r="M665" s="16">
        <v>10000</v>
      </c>
      <c r="N665" s="16">
        <v>10000</v>
      </c>
      <c r="O665" s="16">
        <v>30</v>
      </c>
      <c r="P665" s="16" t="b">
        <v>1</v>
      </c>
      <c r="Q665" s="16">
        <v>0</v>
      </c>
      <c r="R665" s="16" t="b">
        <v>0</v>
      </c>
      <c r="S665" s="16">
        <v>101.000000000008</v>
      </c>
      <c r="T665" s="16" t="s">
        <v>59</v>
      </c>
      <c r="U665" s="18">
        <v>760</v>
      </c>
      <c r="V665" s="16">
        <v>919</v>
      </c>
      <c r="W665" s="22">
        <v>1.07</v>
      </c>
    </row>
    <row r="666" spans="1:23" x14ac:dyDescent="0.3">
      <c r="A666" s="19">
        <v>664</v>
      </c>
      <c r="B666" s="16" t="s">
        <v>56</v>
      </c>
      <c r="C666" s="17" t="s">
        <v>112</v>
      </c>
      <c r="E666" s="16">
        <f t="shared" si="168"/>
        <v>198232178.32066664</v>
      </c>
      <c r="F666" s="16">
        <v>5</v>
      </c>
      <c r="G666" s="22">
        <f t="shared" si="169"/>
        <v>9.929571573061478E+20</v>
      </c>
      <c r="H666" s="22">
        <f t="shared" si="164"/>
        <v>1128314.4740163328</v>
      </c>
      <c r="I666" s="22">
        <f t="shared" si="165"/>
        <v>1.0759327910119968E+17</v>
      </c>
      <c r="J666" s="16">
        <v>1</v>
      </c>
      <c r="K666" s="16">
        <v>11</v>
      </c>
      <c r="L666" s="16">
        <v>5</v>
      </c>
      <c r="M666" s="16">
        <v>10000</v>
      </c>
      <c r="N666" s="16">
        <v>10000</v>
      </c>
      <c r="O666" s="16">
        <v>30</v>
      </c>
      <c r="P666" s="16" t="b">
        <v>1</v>
      </c>
      <c r="Q666" s="16">
        <v>0</v>
      </c>
      <c r="R666" s="16" t="b">
        <v>0</v>
      </c>
      <c r="S666" s="16">
        <v>101.000000000008</v>
      </c>
      <c r="T666" s="16" t="s">
        <v>59</v>
      </c>
      <c r="U666" s="18">
        <v>761</v>
      </c>
      <c r="V666" s="16">
        <v>921</v>
      </c>
      <c r="W666" s="22">
        <v>1.07</v>
      </c>
    </row>
    <row r="667" spans="1:23" x14ac:dyDescent="0.3">
      <c r="A667" s="15">
        <v>665</v>
      </c>
      <c r="B667" s="16" t="s">
        <v>56</v>
      </c>
      <c r="C667" s="17" t="s">
        <v>112</v>
      </c>
      <c r="E667" s="16">
        <f t="shared" si="168"/>
        <v>199111175.89496431</v>
      </c>
      <c r="F667" s="16">
        <v>5</v>
      </c>
      <c r="G667" s="22">
        <f t="shared" si="169"/>
        <v>1.0041371643326342E+21</v>
      </c>
      <c r="H667" s="22">
        <f t="shared" si="164"/>
        <v>1131896.7779349261</v>
      </c>
      <c r="I667" s="22">
        <f t="shared" si="165"/>
        <v>1.0857489340268922E+17</v>
      </c>
      <c r="J667" s="16">
        <v>1</v>
      </c>
      <c r="K667" s="16">
        <v>11</v>
      </c>
      <c r="L667" s="16">
        <v>5</v>
      </c>
      <c r="M667" s="16">
        <v>10000</v>
      </c>
      <c r="N667" s="16">
        <v>10000</v>
      </c>
      <c r="O667" s="16">
        <v>30</v>
      </c>
      <c r="P667" s="16" t="b">
        <v>1</v>
      </c>
      <c r="Q667" s="16">
        <v>0</v>
      </c>
      <c r="R667" s="16" t="b">
        <v>0</v>
      </c>
      <c r="S667" s="16">
        <v>101.000000000008</v>
      </c>
      <c r="T667" s="16" t="s">
        <v>59</v>
      </c>
      <c r="U667" s="18">
        <v>762</v>
      </c>
      <c r="V667" s="16">
        <v>923</v>
      </c>
      <c r="W667" s="22">
        <v>1.07</v>
      </c>
    </row>
    <row r="668" spans="1:23" x14ac:dyDescent="0.3">
      <c r="A668" s="19">
        <v>666</v>
      </c>
      <c r="B668" s="16" t="s">
        <v>56</v>
      </c>
      <c r="C668" s="17" t="s">
        <v>112</v>
      </c>
      <c r="E668" s="16">
        <f t="shared" si="168"/>
        <v>199992741.50700393</v>
      </c>
      <c r="F668" s="16">
        <v>5</v>
      </c>
      <c r="G668" s="22">
        <f t="shared" si="169"/>
        <v>1.0154259667583209E+21</v>
      </c>
      <c r="H668" s="22">
        <f t="shared" si="164"/>
        <v>1135485.1424259392</v>
      </c>
      <c r="I668" s="22">
        <f t="shared" si="165"/>
        <v>1.0956396812626816E+17</v>
      </c>
      <c r="J668" s="16">
        <v>1</v>
      </c>
      <c r="K668" s="16">
        <v>11</v>
      </c>
      <c r="L668" s="16">
        <v>5</v>
      </c>
      <c r="M668" s="16">
        <v>10000</v>
      </c>
      <c r="N668" s="16">
        <v>10000</v>
      </c>
      <c r="O668" s="16">
        <v>30</v>
      </c>
      <c r="P668" s="16" t="b">
        <v>1</v>
      </c>
      <c r="Q668" s="16">
        <v>0</v>
      </c>
      <c r="R668" s="16" t="b">
        <v>0</v>
      </c>
      <c r="S668" s="16">
        <v>101.000000000008</v>
      </c>
      <c r="T668" s="16" t="s">
        <v>59</v>
      </c>
      <c r="U668" s="18">
        <v>763</v>
      </c>
      <c r="V668" s="16">
        <v>925</v>
      </c>
      <c r="W668" s="22">
        <v>1.07</v>
      </c>
    </row>
    <row r="669" spans="1:23" x14ac:dyDescent="0.3">
      <c r="A669" s="15">
        <v>667</v>
      </c>
      <c r="B669" s="16" t="s">
        <v>56</v>
      </c>
      <c r="C669" s="17" t="s">
        <v>112</v>
      </c>
      <c r="E669" s="16">
        <f t="shared" si="168"/>
        <v>200876878.78663117</v>
      </c>
      <c r="F669" s="16">
        <v>5</v>
      </c>
      <c r="G669" s="22">
        <f t="shared" si="169"/>
        <v>1.0268244575533881E+21</v>
      </c>
      <c r="H669" s="22">
        <f t="shared" si="164"/>
        <v>1139079.5687644575</v>
      </c>
      <c r="I669" s="22">
        <f t="shared" si="165"/>
        <v>1.1056054864264291E+17</v>
      </c>
      <c r="J669" s="16">
        <v>1</v>
      </c>
      <c r="K669" s="16">
        <v>11</v>
      </c>
      <c r="L669" s="16">
        <v>5</v>
      </c>
      <c r="M669" s="16">
        <v>10000</v>
      </c>
      <c r="N669" s="16">
        <v>10000</v>
      </c>
      <c r="O669" s="16">
        <v>30</v>
      </c>
      <c r="P669" s="16" t="b">
        <v>1</v>
      </c>
      <c r="Q669" s="16">
        <v>0</v>
      </c>
      <c r="R669" s="16" t="b">
        <v>0</v>
      </c>
      <c r="S669" s="16">
        <v>101.000000000008</v>
      </c>
      <c r="T669" s="16" t="s">
        <v>59</v>
      </c>
      <c r="U669" s="18">
        <v>764</v>
      </c>
      <c r="V669" s="16">
        <v>927</v>
      </c>
      <c r="W669" s="22">
        <v>1.07</v>
      </c>
    </row>
    <row r="670" spans="1:23" x14ac:dyDescent="0.3">
      <c r="A670" s="19">
        <v>668</v>
      </c>
      <c r="B670" s="16" t="s">
        <v>56</v>
      </c>
      <c r="C670" s="17" t="s">
        <v>112</v>
      </c>
      <c r="E670" s="16">
        <f t="shared" si="168"/>
        <v>201763591.36336339</v>
      </c>
      <c r="F670" s="16">
        <v>5</v>
      </c>
      <c r="G670" s="22">
        <f t="shared" si="169"/>
        <v>1.0383335356610574E+21</v>
      </c>
      <c r="H670" s="22">
        <f t="shared" si="164"/>
        <v>1142680.058223926</v>
      </c>
      <c r="I670" s="22">
        <f t="shared" si="165"/>
        <v>1.1156468052975197E+17</v>
      </c>
      <c r="J670" s="16">
        <v>1</v>
      </c>
      <c r="K670" s="16">
        <v>11</v>
      </c>
      <c r="L670" s="16">
        <v>5</v>
      </c>
      <c r="M670" s="16">
        <v>10000</v>
      </c>
      <c r="N670" s="16">
        <v>10000</v>
      </c>
      <c r="O670" s="16">
        <v>30</v>
      </c>
      <c r="P670" s="16" t="b">
        <v>1</v>
      </c>
      <c r="Q670" s="16">
        <v>0</v>
      </c>
      <c r="R670" s="16" t="b">
        <v>0</v>
      </c>
      <c r="S670" s="16">
        <v>101.000000000008</v>
      </c>
      <c r="T670" s="16" t="s">
        <v>59</v>
      </c>
      <c r="U670" s="18">
        <v>765</v>
      </c>
      <c r="V670" s="16">
        <v>929</v>
      </c>
      <c r="W670" s="22">
        <v>1.07</v>
      </c>
    </row>
    <row r="671" spans="1:23" x14ac:dyDescent="0.3">
      <c r="A671" s="15">
        <v>669</v>
      </c>
      <c r="B671" s="16" t="s">
        <v>56</v>
      </c>
      <c r="C671" s="17" t="s">
        <v>112</v>
      </c>
      <c r="E671" s="16">
        <f t="shared" si="168"/>
        <v>202652882.86639258</v>
      </c>
      <c r="F671" s="16">
        <v>5</v>
      </c>
      <c r="G671" s="22">
        <f t="shared" si="169"/>
        <v>1.0499541060284416E+21</v>
      </c>
      <c r="H671" s="22">
        <f t="shared" si="164"/>
        <v>1146286.6120761428</v>
      </c>
      <c r="I671" s="22">
        <f t="shared" si="165"/>
        <v>1.1257640957339418E+17</v>
      </c>
      <c r="J671" s="16">
        <v>1</v>
      </c>
      <c r="K671" s="16">
        <v>11</v>
      </c>
      <c r="L671" s="16">
        <v>5</v>
      </c>
      <c r="M671" s="16">
        <v>10000</v>
      </c>
      <c r="N671" s="16">
        <v>10000</v>
      </c>
      <c r="O671" s="16">
        <v>30</v>
      </c>
      <c r="P671" s="16" t="b">
        <v>1</v>
      </c>
      <c r="Q671" s="16">
        <v>0</v>
      </c>
      <c r="R671" s="16" t="b">
        <v>0</v>
      </c>
      <c r="S671" s="16">
        <v>101.000000000008</v>
      </c>
      <c r="T671" s="16" t="s">
        <v>59</v>
      </c>
      <c r="U671" s="18">
        <v>766</v>
      </c>
      <c r="V671" s="16">
        <v>931</v>
      </c>
      <c r="W671" s="22">
        <v>1.07</v>
      </c>
    </row>
    <row r="672" spans="1:23" x14ac:dyDescent="0.3">
      <c r="A672" s="19">
        <v>670</v>
      </c>
      <c r="B672" s="16" t="s">
        <v>56</v>
      </c>
      <c r="C672" s="17" t="s">
        <v>112</v>
      </c>
      <c r="E672" s="16">
        <f>A672^2.96</f>
        <v>231836288.76349789</v>
      </c>
      <c r="F672" s="16">
        <v>5</v>
      </c>
      <c r="G672" s="22">
        <f>A672^7.46+A672^4+100*A672+100</f>
        <v>1.2092553799203724E+21</v>
      </c>
      <c r="H672" s="22">
        <f t="shared" si="164"/>
        <v>1149899.2315912654</v>
      </c>
      <c r="I672" s="22">
        <f t="shared" si="165"/>
        <v>1.1359578176786435E+17</v>
      </c>
      <c r="J672" s="16">
        <v>1</v>
      </c>
      <c r="K672" s="16">
        <v>11</v>
      </c>
      <c r="L672" s="16">
        <v>5</v>
      </c>
      <c r="M672" s="16">
        <v>10000</v>
      </c>
      <c r="N672" s="16">
        <v>10000</v>
      </c>
      <c r="O672" s="16">
        <v>30</v>
      </c>
      <c r="P672" s="16" t="b">
        <v>1</v>
      </c>
      <c r="Q672" s="16">
        <v>0</v>
      </c>
      <c r="R672" s="16" t="b">
        <v>0</v>
      </c>
      <c r="S672" s="16">
        <v>101.000000000008</v>
      </c>
      <c r="T672" s="16" t="s">
        <v>59</v>
      </c>
      <c r="U672" s="18">
        <v>767</v>
      </c>
      <c r="V672" s="16">
        <v>933</v>
      </c>
      <c r="W672" s="22">
        <v>1.07</v>
      </c>
    </row>
    <row r="673" spans="1:23" x14ac:dyDescent="0.3">
      <c r="A673" s="15">
        <v>671</v>
      </c>
      <c r="B673" s="16" t="s">
        <v>56</v>
      </c>
      <c r="C673" s="17" t="s">
        <v>112</v>
      </c>
      <c r="E673" s="16">
        <f t="shared" ref="E673:E681" si="170">A673^2.96</f>
        <v>232862019.57164431</v>
      </c>
      <c r="F673" s="16">
        <v>5</v>
      </c>
      <c r="G673" s="22">
        <f t="shared" ref="G673:G681" si="171">A673^7.46+A673^4+100*A673+100</f>
        <v>1.2227847127294783E+21</v>
      </c>
      <c r="H673" s="22">
        <f t="shared" si="164"/>
        <v>1153517.9180378346</v>
      </c>
      <c r="I673" s="22">
        <f t="shared" si="165"/>
        <v>1.1462284331659149E+17</v>
      </c>
      <c r="J673" s="16">
        <v>1</v>
      </c>
      <c r="K673" s="16">
        <v>11</v>
      </c>
      <c r="L673" s="16">
        <v>5</v>
      </c>
      <c r="M673" s="16">
        <v>10000</v>
      </c>
      <c r="N673" s="16">
        <v>10000</v>
      </c>
      <c r="O673" s="16">
        <v>30</v>
      </c>
      <c r="P673" s="16" t="b">
        <v>1</v>
      </c>
      <c r="Q673" s="16">
        <v>0</v>
      </c>
      <c r="R673" s="16" t="b">
        <v>0</v>
      </c>
      <c r="S673" s="16">
        <v>101.000000000008</v>
      </c>
      <c r="T673" s="16" t="s">
        <v>59</v>
      </c>
      <c r="U673" s="18">
        <v>768</v>
      </c>
      <c r="V673" s="16">
        <v>935</v>
      </c>
      <c r="W673" s="22">
        <v>1.07</v>
      </c>
    </row>
    <row r="674" spans="1:23" x14ac:dyDescent="0.3">
      <c r="A674" s="19">
        <v>672</v>
      </c>
      <c r="B674" s="16" t="s">
        <v>56</v>
      </c>
      <c r="C674" s="17" t="s">
        <v>112</v>
      </c>
      <c r="E674" s="16">
        <f t="shared" si="170"/>
        <v>233890750.93345532</v>
      </c>
      <c r="F674" s="16">
        <v>5</v>
      </c>
      <c r="G674" s="22">
        <f t="shared" si="171"/>
        <v>1.2364449270383816E+21</v>
      </c>
      <c r="H674" s="22">
        <f t="shared" si="164"/>
        <v>1157142.6726827493</v>
      </c>
      <c r="I674" s="22">
        <f t="shared" si="165"/>
        <v>1.1565764063277261E+17</v>
      </c>
      <c r="J674" s="16">
        <v>1</v>
      </c>
      <c r="K674" s="16">
        <v>11</v>
      </c>
      <c r="L674" s="16">
        <v>5</v>
      </c>
      <c r="M674" s="16">
        <v>10000</v>
      </c>
      <c r="N674" s="16">
        <v>10000</v>
      </c>
      <c r="O674" s="16">
        <v>30</v>
      </c>
      <c r="P674" s="16" t="b">
        <v>1</v>
      </c>
      <c r="Q674" s="16">
        <v>0</v>
      </c>
      <c r="R674" s="16" t="b">
        <v>0</v>
      </c>
      <c r="S674" s="16">
        <v>101.000000000008</v>
      </c>
      <c r="T674" s="16" t="s">
        <v>59</v>
      </c>
      <c r="U674" s="18">
        <v>769</v>
      </c>
      <c r="V674" s="16">
        <v>937</v>
      </c>
      <c r="W674" s="22">
        <v>1.07</v>
      </c>
    </row>
    <row r="675" spans="1:23" x14ac:dyDescent="0.3">
      <c r="A675" s="15">
        <v>673</v>
      </c>
      <c r="B675" s="16" t="s">
        <v>56</v>
      </c>
      <c r="C675" s="17" t="s">
        <v>112</v>
      </c>
      <c r="E675" s="16">
        <f t="shared" si="170"/>
        <v>234922487.14169854</v>
      </c>
      <c r="F675" s="16">
        <v>5</v>
      </c>
      <c r="G675" s="22">
        <f t="shared" si="171"/>
        <v>1.2502370913878163E+21</v>
      </c>
      <c r="H675" s="22">
        <f t="shared" si="164"/>
        <v>1160773.4967912924</v>
      </c>
      <c r="I675" s="22">
        <f t="shared" si="165"/>
        <v>1.1670022034001251E+17</v>
      </c>
      <c r="J675" s="16">
        <v>1</v>
      </c>
      <c r="K675" s="16">
        <v>11</v>
      </c>
      <c r="L675" s="16">
        <v>5</v>
      </c>
      <c r="M675" s="16">
        <v>10000</v>
      </c>
      <c r="N675" s="16">
        <v>10000</v>
      </c>
      <c r="O675" s="16">
        <v>30</v>
      </c>
      <c r="P675" s="16" t="b">
        <v>1</v>
      </c>
      <c r="Q675" s="16">
        <v>0</v>
      </c>
      <c r="R675" s="16" t="b">
        <v>0</v>
      </c>
      <c r="S675" s="16">
        <v>101.000000000008</v>
      </c>
      <c r="T675" s="16" t="s">
        <v>59</v>
      </c>
      <c r="U675" s="18">
        <v>770</v>
      </c>
      <c r="V675" s="16">
        <v>939</v>
      </c>
      <c r="W675" s="22">
        <v>1.07</v>
      </c>
    </row>
    <row r="676" spans="1:23" x14ac:dyDescent="0.3">
      <c r="A676" s="19">
        <v>674</v>
      </c>
      <c r="B676" s="16" t="s">
        <v>56</v>
      </c>
      <c r="C676" s="17" t="s">
        <v>112</v>
      </c>
      <c r="E676" s="16">
        <f t="shared" si="170"/>
        <v>235957232.48888418</v>
      </c>
      <c r="F676" s="16">
        <v>5</v>
      </c>
      <c r="G676" s="22">
        <f t="shared" si="171"/>
        <v>1.2641622814338961E+21</v>
      </c>
      <c r="H676" s="22">
        <f t="shared" si="164"/>
        <v>1164410.3916271273</v>
      </c>
      <c r="I676" s="22">
        <f t="shared" si="165"/>
        <v>1.1775062927296048E+17</v>
      </c>
      <c r="J676" s="16">
        <v>1</v>
      </c>
      <c r="K676" s="16">
        <v>11</v>
      </c>
      <c r="L676" s="16">
        <v>5</v>
      </c>
      <c r="M676" s="16">
        <v>10000</v>
      </c>
      <c r="N676" s="16">
        <v>10000</v>
      </c>
      <c r="O676" s="16">
        <v>30</v>
      </c>
      <c r="P676" s="16" t="b">
        <v>1</v>
      </c>
      <c r="Q676" s="16">
        <v>0</v>
      </c>
      <c r="R676" s="16" t="b">
        <v>0</v>
      </c>
      <c r="S676" s="16">
        <v>101.000000000008</v>
      </c>
      <c r="T676" s="16" t="s">
        <v>59</v>
      </c>
      <c r="U676" s="18">
        <v>771</v>
      </c>
      <c r="V676" s="16">
        <v>941</v>
      </c>
      <c r="W676" s="22">
        <v>1.07</v>
      </c>
    </row>
    <row r="677" spans="1:23" x14ac:dyDescent="0.3">
      <c r="A677" s="15">
        <v>675</v>
      </c>
      <c r="B677" s="16" t="s">
        <v>56</v>
      </c>
      <c r="C677" s="17" t="s">
        <v>112</v>
      </c>
      <c r="E677" s="16">
        <f t="shared" si="170"/>
        <v>236994991.26726598</v>
      </c>
      <c r="F677" s="16">
        <v>5</v>
      </c>
      <c r="G677" s="22">
        <f t="shared" si="171"/>
        <v>1.2782215799848111E+21</v>
      </c>
      <c r="H677" s="22">
        <f t="shared" si="164"/>
        <v>1168053.3584523061</v>
      </c>
      <c r="I677" s="22">
        <f t="shared" si="165"/>
        <v>1.1880891447795213E+17</v>
      </c>
      <c r="J677" s="16">
        <v>1</v>
      </c>
      <c r="K677" s="16">
        <v>11</v>
      </c>
      <c r="L677" s="16">
        <v>5</v>
      </c>
      <c r="M677" s="16">
        <v>10000</v>
      </c>
      <c r="N677" s="16">
        <v>10000</v>
      </c>
      <c r="O677" s="16">
        <v>30</v>
      </c>
      <c r="P677" s="16" t="b">
        <v>1</v>
      </c>
      <c r="Q677" s="16">
        <v>0</v>
      </c>
      <c r="R677" s="16" t="b">
        <v>0</v>
      </c>
      <c r="S677" s="16">
        <v>101.000000000008</v>
      </c>
      <c r="T677" s="16" t="s">
        <v>59</v>
      </c>
      <c r="U677" s="18">
        <v>772</v>
      </c>
      <c r="V677" s="16">
        <v>943</v>
      </c>
      <c r="W677" s="22">
        <v>1.07</v>
      </c>
    </row>
    <row r="678" spans="1:23" x14ac:dyDescent="0.3">
      <c r="A678" s="19">
        <v>676</v>
      </c>
      <c r="B678" s="16" t="s">
        <v>56</v>
      </c>
      <c r="C678" s="17" t="s">
        <v>112</v>
      </c>
      <c r="E678" s="16">
        <f t="shared" si="170"/>
        <v>238035767.76884457</v>
      </c>
      <c r="F678" s="16">
        <v>5</v>
      </c>
      <c r="G678" s="22">
        <f t="shared" si="171"/>
        <v>1.2924160770376527E+21</v>
      </c>
      <c r="H678" s="22">
        <f t="shared" si="164"/>
        <v>1171702.3985272676</v>
      </c>
      <c r="I678" s="22">
        <f t="shared" si="165"/>
        <v>1.1987512321364579E+17</v>
      </c>
      <c r="J678" s="16">
        <v>1</v>
      </c>
      <c r="K678" s="16">
        <v>11</v>
      </c>
      <c r="L678" s="16">
        <v>5</v>
      </c>
      <c r="M678" s="16">
        <v>10000</v>
      </c>
      <c r="N678" s="16">
        <v>10000</v>
      </c>
      <c r="O678" s="16">
        <v>30</v>
      </c>
      <c r="P678" s="16" t="b">
        <v>1</v>
      </c>
      <c r="Q678" s="16">
        <v>0</v>
      </c>
      <c r="R678" s="16" t="b">
        <v>0</v>
      </c>
      <c r="S678" s="16">
        <v>101.000000000008</v>
      </c>
      <c r="T678" s="16" t="s">
        <v>59</v>
      </c>
      <c r="U678" s="18">
        <v>773</v>
      </c>
      <c r="V678" s="16">
        <v>945</v>
      </c>
      <c r="W678" s="22">
        <v>1.07</v>
      </c>
    </row>
    <row r="679" spans="1:23" x14ac:dyDescent="0.3">
      <c r="A679" s="15">
        <v>677</v>
      </c>
      <c r="B679" s="16" t="s">
        <v>56</v>
      </c>
      <c r="C679" s="17" t="s">
        <v>112</v>
      </c>
      <c r="E679" s="16">
        <f t="shared" si="170"/>
        <v>239079566.28536695</v>
      </c>
      <c r="F679" s="16">
        <v>5</v>
      </c>
      <c r="G679" s="22">
        <f t="shared" si="171"/>
        <v>1.3067468698154204E+21</v>
      </c>
      <c r="H679" s="22">
        <f t="shared" si="164"/>
        <v>1175357.5131108477</v>
      </c>
      <c r="I679" s="22">
        <f t="shared" si="165"/>
        <v>1.2094930295166995E+17</v>
      </c>
      <c r="J679" s="16">
        <v>1</v>
      </c>
      <c r="K679" s="16">
        <v>11</v>
      </c>
      <c r="L679" s="16">
        <v>5</v>
      </c>
      <c r="M679" s="16">
        <v>10000</v>
      </c>
      <c r="N679" s="16">
        <v>10000</v>
      </c>
      <c r="O679" s="16">
        <v>30</v>
      </c>
      <c r="P679" s="16" t="b">
        <v>1</v>
      </c>
      <c r="Q679" s="16">
        <v>0</v>
      </c>
      <c r="R679" s="16" t="b">
        <v>0</v>
      </c>
      <c r="S679" s="16">
        <v>101.000000000008</v>
      </c>
      <c r="T679" s="16" t="s">
        <v>59</v>
      </c>
      <c r="U679" s="18">
        <v>774</v>
      </c>
      <c r="V679" s="16">
        <v>947</v>
      </c>
      <c r="W679" s="22">
        <v>1.07</v>
      </c>
    </row>
    <row r="680" spans="1:23" x14ac:dyDescent="0.3">
      <c r="A680" s="19">
        <v>678</v>
      </c>
      <c r="B680" s="16" t="s">
        <v>56</v>
      </c>
      <c r="C680" s="17" t="s">
        <v>112</v>
      </c>
      <c r="E680" s="16">
        <f t="shared" si="170"/>
        <v>240126391.10832423</v>
      </c>
      <c r="F680" s="16">
        <v>5</v>
      </c>
      <c r="G680" s="22">
        <f t="shared" si="171"/>
        <v>1.3212150628040987E+21</v>
      </c>
      <c r="H680" s="22">
        <f t="shared" si="164"/>
        <v>1179018.7034602806</v>
      </c>
      <c r="I680" s="22">
        <f t="shared" si="165"/>
        <v>1.2203150137726074E+17</v>
      </c>
      <c r="J680" s="16">
        <v>1</v>
      </c>
      <c r="K680" s="16">
        <v>11</v>
      </c>
      <c r="L680" s="16">
        <v>5</v>
      </c>
      <c r="M680" s="16">
        <v>10000</v>
      </c>
      <c r="N680" s="16">
        <v>10000</v>
      </c>
      <c r="O680" s="16">
        <v>30</v>
      </c>
      <c r="P680" s="16" t="b">
        <v>1</v>
      </c>
      <c r="Q680" s="16">
        <v>0</v>
      </c>
      <c r="R680" s="16" t="b">
        <v>0</v>
      </c>
      <c r="S680" s="16">
        <v>101.000000000008</v>
      </c>
      <c r="T680" s="16" t="s">
        <v>59</v>
      </c>
      <c r="U680" s="18">
        <v>775</v>
      </c>
      <c r="V680" s="16">
        <v>949</v>
      </c>
      <c r="W680" s="22">
        <v>1.07</v>
      </c>
    </row>
    <row r="681" spans="1:23" x14ac:dyDescent="0.3">
      <c r="A681" s="15">
        <v>679</v>
      </c>
      <c r="B681" s="16" t="s">
        <v>56</v>
      </c>
      <c r="C681" s="17" t="s">
        <v>112</v>
      </c>
      <c r="E681" s="16">
        <f t="shared" si="170"/>
        <v>241176246.52895513</v>
      </c>
      <c r="F681" s="16">
        <v>5</v>
      </c>
      <c r="G681" s="22">
        <f t="shared" si="171"/>
        <v>1.335821767789929E+21</v>
      </c>
      <c r="H681" s="22">
        <f t="shared" si="164"/>
        <v>1182685.9708312077</v>
      </c>
      <c r="I681" s="22">
        <f t="shared" si="165"/>
        <v>1.2312176638990986E+17</v>
      </c>
      <c r="J681" s="16">
        <v>1</v>
      </c>
      <c r="K681" s="16">
        <v>11</v>
      </c>
      <c r="L681" s="16">
        <v>5</v>
      </c>
      <c r="M681" s="16">
        <v>10000</v>
      </c>
      <c r="N681" s="16">
        <v>10000</v>
      </c>
      <c r="O681" s="16">
        <v>30</v>
      </c>
      <c r="P681" s="16" t="b">
        <v>1</v>
      </c>
      <c r="Q681" s="16">
        <v>0</v>
      </c>
      <c r="R681" s="16" t="b">
        <v>0</v>
      </c>
      <c r="S681" s="16">
        <v>101.000000000008</v>
      </c>
      <c r="T681" s="16" t="s">
        <v>59</v>
      </c>
      <c r="U681" s="18">
        <v>776</v>
      </c>
      <c r="V681" s="16">
        <v>951</v>
      </c>
      <c r="W681" s="22">
        <v>1.07</v>
      </c>
    </row>
    <row r="682" spans="1:23" x14ac:dyDescent="0.3">
      <c r="A682" s="19">
        <v>680</v>
      </c>
      <c r="B682" s="16" t="s">
        <v>56</v>
      </c>
      <c r="C682" s="17" t="s">
        <v>112</v>
      </c>
      <c r="E682" s="16">
        <f>A682^2.98</f>
        <v>275979332.47676867</v>
      </c>
      <c r="F682" s="16">
        <v>5</v>
      </c>
      <c r="G682" s="22">
        <f>A682^7.47+A682^4+100*A682+100</f>
        <v>1.4415893923605316E+21</v>
      </c>
      <c r="H682" s="22">
        <f t="shared" si="164"/>
        <v>1186359.3164776738</v>
      </c>
      <c r="I682" s="22">
        <f t="shared" si="165"/>
        <v>1.2422014610400325E+17</v>
      </c>
      <c r="J682" s="16">
        <v>1</v>
      </c>
      <c r="K682" s="16">
        <v>11</v>
      </c>
      <c r="L682" s="16">
        <v>5</v>
      </c>
      <c r="M682" s="16">
        <v>10000</v>
      </c>
      <c r="N682" s="16">
        <v>10000</v>
      </c>
      <c r="O682" s="16">
        <v>30</v>
      </c>
      <c r="P682" s="16" t="b">
        <v>1</v>
      </c>
      <c r="Q682" s="16">
        <v>0</v>
      </c>
      <c r="R682" s="16" t="b">
        <v>0</v>
      </c>
      <c r="S682" s="16">
        <v>101.000000000008</v>
      </c>
      <c r="T682" s="16" t="s">
        <v>59</v>
      </c>
      <c r="U682" s="18">
        <v>777</v>
      </c>
      <c r="V682" s="16">
        <v>953</v>
      </c>
      <c r="W682" s="22">
        <v>1.07</v>
      </c>
    </row>
    <row r="683" spans="1:23" x14ac:dyDescent="0.3">
      <c r="A683" s="15">
        <v>681</v>
      </c>
      <c r="B683" s="16" t="s">
        <v>56</v>
      </c>
      <c r="C683" s="17" t="s">
        <v>112</v>
      </c>
      <c r="E683" s="16">
        <f t="shared" ref="E683:E691" si="172">A683^2.98</f>
        <v>277190532.96268392</v>
      </c>
      <c r="F683" s="16">
        <v>5</v>
      </c>
      <c r="G683" s="22">
        <f t="shared" ref="G683:G691" si="173">A683^7.47+A683^4+100*A683+100</f>
        <v>1.4575012169648363E+21</v>
      </c>
      <c r="H683" s="22">
        <f t="shared" si="164"/>
        <v>1190038.7416521427</v>
      </c>
      <c r="I683" s="22">
        <f t="shared" si="165"/>
        <v>1.2532668884947283E+17</v>
      </c>
      <c r="J683" s="16">
        <v>1</v>
      </c>
      <c r="K683" s="16">
        <v>11</v>
      </c>
      <c r="L683" s="16">
        <v>5</v>
      </c>
      <c r="M683" s="16">
        <v>10000</v>
      </c>
      <c r="N683" s="16">
        <v>10000</v>
      </c>
      <c r="O683" s="16">
        <v>30</v>
      </c>
      <c r="P683" s="16" t="b">
        <v>1</v>
      </c>
      <c r="Q683" s="16">
        <v>0</v>
      </c>
      <c r="R683" s="16" t="b">
        <v>0</v>
      </c>
      <c r="S683" s="16">
        <v>101.000000000008</v>
      </c>
      <c r="T683" s="16" t="s">
        <v>59</v>
      </c>
      <c r="U683" s="18">
        <v>778</v>
      </c>
      <c r="V683" s="16">
        <v>955</v>
      </c>
      <c r="W683" s="22">
        <v>1.07</v>
      </c>
    </row>
    <row r="684" spans="1:23" x14ac:dyDescent="0.3">
      <c r="A684" s="19">
        <v>682</v>
      </c>
      <c r="B684" s="16" t="s">
        <v>56</v>
      </c>
      <c r="C684" s="17" t="s">
        <v>112</v>
      </c>
      <c r="E684" s="16">
        <f t="shared" si="172"/>
        <v>278405260.12508768</v>
      </c>
      <c r="F684" s="16">
        <v>5</v>
      </c>
      <c r="G684" s="22">
        <f t="shared" si="173"/>
        <v>1.4735649358747229E+21</v>
      </c>
      <c r="H684" s="22">
        <f t="shared" si="164"/>
        <v>1193724.2476054882</v>
      </c>
      <c r="I684" s="22">
        <f t="shared" si="165"/>
        <v>1.2644144317243984E+17</v>
      </c>
      <c r="J684" s="16">
        <v>1</v>
      </c>
      <c r="K684" s="16">
        <v>11</v>
      </c>
      <c r="L684" s="16">
        <v>5</v>
      </c>
      <c r="M684" s="16">
        <v>10000</v>
      </c>
      <c r="N684" s="16">
        <v>10000</v>
      </c>
      <c r="O684" s="16">
        <v>30</v>
      </c>
      <c r="P684" s="16" t="b">
        <v>1</v>
      </c>
      <c r="Q684" s="16">
        <v>0</v>
      </c>
      <c r="R684" s="16" t="b">
        <v>0</v>
      </c>
      <c r="S684" s="16">
        <v>101.000000000008</v>
      </c>
      <c r="T684" s="16" t="s">
        <v>59</v>
      </c>
      <c r="U684" s="18">
        <v>779</v>
      </c>
      <c r="V684" s="16">
        <v>957</v>
      </c>
      <c r="W684" s="22">
        <v>1.07</v>
      </c>
    </row>
    <row r="685" spans="1:23" x14ac:dyDescent="0.3">
      <c r="A685" s="15">
        <v>683</v>
      </c>
      <c r="B685" s="16" t="s">
        <v>56</v>
      </c>
      <c r="C685" s="17" t="s">
        <v>112</v>
      </c>
      <c r="E685" s="16">
        <f t="shared" si="172"/>
        <v>279623519.03900552</v>
      </c>
      <c r="F685" s="16">
        <v>5</v>
      </c>
      <c r="G685" s="22">
        <f t="shared" si="173"/>
        <v>1.4897817731606551E+21</v>
      </c>
      <c r="H685" s="22">
        <f t="shared" si="164"/>
        <v>1197415.8355870112</v>
      </c>
      <c r="I685" s="22">
        <f t="shared" si="165"/>
        <v>1.2756445783586064E+17</v>
      </c>
      <c r="J685" s="16">
        <v>1</v>
      </c>
      <c r="K685" s="16">
        <v>11</v>
      </c>
      <c r="L685" s="16">
        <v>5</v>
      </c>
      <c r="M685" s="16">
        <v>10000</v>
      </c>
      <c r="N685" s="16">
        <v>10000</v>
      </c>
      <c r="O685" s="16">
        <v>30</v>
      </c>
      <c r="P685" s="16" t="b">
        <v>1</v>
      </c>
      <c r="Q685" s="16">
        <v>0</v>
      </c>
      <c r="R685" s="16" t="b">
        <v>0</v>
      </c>
      <c r="S685" s="16">
        <v>101.000000000008</v>
      </c>
      <c r="T685" s="16" t="s">
        <v>59</v>
      </c>
      <c r="U685" s="18">
        <v>780</v>
      </c>
      <c r="V685" s="16">
        <v>959</v>
      </c>
      <c r="W685" s="22">
        <v>1.07</v>
      </c>
    </row>
    <row r="686" spans="1:23" x14ac:dyDescent="0.3">
      <c r="A686" s="19">
        <v>684</v>
      </c>
      <c r="B686" s="16" t="s">
        <v>56</v>
      </c>
      <c r="C686" s="17" t="s">
        <v>112</v>
      </c>
      <c r="E686" s="16">
        <f t="shared" si="172"/>
        <v>280845314.77931231</v>
      </c>
      <c r="F686" s="16">
        <v>5</v>
      </c>
      <c r="G686" s="22">
        <f t="shared" si="173"/>
        <v>1.5061529609422921E+21</v>
      </c>
      <c r="H686" s="22">
        <f t="shared" si="164"/>
        <v>1201113.5068444307</v>
      </c>
      <c r="I686" s="22">
        <f t="shared" si="165"/>
        <v>1.2869578182018008E+17</v>
      </c>
      <c r="J686" s="16">
        <v>1</v>
      </c>
      <c r="K686" s="16">
        <v>11</v>
      </c>
      <c r="L686" s="16">
        <v>5</v>
      </c>
      <c r="M686" s="16">
        <v>10000</v>
      </c>
      <c r="N686" s="16">
        <v>10000</v>
      </c>
      <c r="O686" s="16">
        <v>30</v>
      </c>
      <c r="P686" s="16" t="b">
        <v>1</v>
      </c>
      <c r="Q686" s="16">
        <v>0</v>
      </c>
      <c r="R686" s="16" t="b">
        <v>0</v>
      </c>
      <c r="S686" s="16">
        <v>101.000000000008</v>
      </c>
      <c r="T686" s="16" t="s">
        <v>59</v>
      </c>
      <c r="U686" s="18">
        <v>781</v>
      </c>
      <c r="V686" s="16">
        <v>961</v>
      </c>
      <c r="W686" s="22">
        <v>1.07</v>
      </c>
    </row>
    <row r="687" spans="1:23" x14ac:dyDescent="0.3">
      <c r="A687" s="15">
        <v>685</v>
      </c>
      <c r="B687" s="16" t="s">
        <v>56</v>
      </c>
      <c r="C687" s="17" t="s">
        <v>112</v>
      </c>
      <c r="E687" s="16">
        <f t="shared" si="172"/>
        <v>282070652.420739</v>
      </c>
      <c r="F687" s="16">
        <v>5</v>
      </c>
      <c r="G687" s="22">
        <f t="shared" si="173"/>
        <v>1.5226797394295335E+21</v>
      </c>
      <c r="H687" s="22">
        <f t="shared" si="164"/>
        <v>1204817.2626239085</v>
      </c>
      <c r="I687" s="22">
        <f t="shared" si="165"/>
        <v>1.2983546432397667E+17</v>
      </c>
      <c r="J687" s="16">
        <v>1</v>
      </c>
      <c r="K687" s="16">
        <v>11</v>
      </c>
      <c r="L687" s="16">
        <v>5</v>
      </c>
      <c r="M687" s="16">
        <v>10000</v>
      </c>
      <c r="N687" s="16">
        <v>10000</v>
      </c>
      <c r="O687" s="16">
        <v>30</v>
      </c>
      <c r="P687" s="16" t="b">
        <v>1</v>
      </c>
      <c r="Q687" s="16">
        <v>0</v>
      </c>
      <c r="R687" s="16" t="b">
        <v>0</v>
      </c>
      <c r="S687" s="16">
        <v>101.000000000008</v>
      </c>
      <c r="T687" s="16" t="s">
        <v>59</v>
      </c>
      <c r="U687" s="18">
        <v>782</v>
      </c>
      <c r="V687" s="16">
        <v>963</v>
      </c>
      <c r="W687" s="22">
        <v>1.07</v>
      </c>
    </row>
    <row r="688" spans="1:23" x14ac:dyDescent="0.3">
      <c r="A688" s="19">
        <v>686</v>
      </c>
      <c r="B688" s="16" t="s">
        <v>56</v>
      </c>
      <c r="C688" s="17" t="s">
        <v>112</v>
      </c>
      <c r="E688" s="16">
        <f t="shared" si="172"/>
        <v>283299537.03786141</v>
      </c>
      <c r="F688" s="16">
        <v>5</v>
      </c>
      <c r="G688" s="22">
        <f t="shared" si="173"/>
        <v>1.5393633569636732E+21</v>
      </c>
      <c r="H688" s="22">
        <f t="shared" si="164"/>
        <v>1208527.1041700267</v>
      </c>
      <c r="I688" s="22">
        <f t="shared" si="165"/>
        <v>1.3098355476461339E+17</v>
      </c>
      <c r="J688" s="16">
        <v>1</v>
      </c>
      <c r="K688" s="16">
        <v>11</v>
      </c>
      <c r="L688" s="16">
        <v>5</v>
      </c>
      <c r="M688" s="16">
        <v>10000</v>
      </c>
      <c r="N688" s="16">
        <v>10000</v>
      </c>
      <c r="O688" s="16">
        <v>30</v>
      </c>
      <c r="P688" s="16" t="b">
        <v>1</v>
      </c>
      <c r="Q688" s="16">
        <v>0</v>
      </c>
      <c r="R688" s="16" t="b">
        <v>0</v>
      </c>
      <c r="S688" s="16">
        <v>101.000000000008</v>
      </c>
      <c r="T688" s="16" t="s">
        <v>59</v>
      </c>
      <c r="U688" s="18">
        <v>783</v>
      </c>
      <c r="V688" s="16">
        <v>965</v>
      </c>
      <c r="W688" s="22">
        <v>1.07</v>
      </c>
    </row>
    <row r="689" spans="1:23" x14ac:dyDescent="0.3">
      <c r="A689" s="15">
        <v>687</v>
      </c>
      <c r="B689" s="16" t="s">
        <v>56</v>
      </c>
      <c r="C689" s="17" t="s">
        <v>112</v>
      </c>
      <c r="E689" s="16">
        <f t="shared" si="172"/>
        <v>284531973.70511496</v>
      </c>
      <c r="F689" s="16">
        <v>5</v>
      </c>
      <c r="G689" s="22">
        <f t="shared" si="173"/>
        <v>1.5562050700587368E+21</v>
      </c>
      <c r="H689" s="22">
        <f t="shared" si="164"/>
        <v>1212243.0327258152</v>
      </c>
      <c r="I689" s="22">
        <f t="shared" si="165"/>
        <v>1.3214010277889299E+17</v>
      </c>
      <c r="J689" s="16">
        <v>1</v>
      </c>
      <c r="K689" s="16">
        <v>11</v>
      </c>
      <c r="L689" s="16">
        <v>5</v>
      </c>
      <c r="M689" s="16">
        <v>10000</v>
      </c>
      <c r="N689" s="16">
        <v>10000</v>
      </c>
      <c r="O689" s="16">
        <v>30</v>
      </c>
      <c r="P689" s="16" t="b">
        <v>1</v>
      </c>
      <c r="Q689" s="16">
        <v>0</v>
      </c>
      <c r="R689" s="16" t="b">
        <v>0</v>
      </c>
      <c r="S689" s="16">
        <v>101.000000000008</v>
      </c>
      <c r="T689" s="16" t="s">
        <v>59</v>
      </c>
      <c r="U689" s="18">
        <v>784</v>
      </c>
      <c r="V689" s="16">
        <v>967</v>
      </c>
      <c r="W689" s="22">
        <v>1.07</v>
      </c>
    </row>
    <row r="690" spans="1:23" x14ac:dyDescent="0.3">
      <c r="A690" s="19">
        <v>688</v>
      </c>
      <c r="B690" s="16" t="s">
        <v>56</v>
      </c>
      <c r="C690" s="17" t="s">
        <v>112</v>
      </c>
      <c r="E690" s="16">
        <f t="shared" si="172"/>
        <v>285767967.49677944</v>
      </c>
      <c r="F690" s="16">
        <v>5</v>
      </c>
      <c r="G690" s="22">
        <f t="shared" si="173"/>
        <v>1.5732061434429713E+21</v>
      </c>
      <c r="H690" s="22">
        <f t="shared" si="164"/>
        <v>1215965.0495327411</v>
      </c>
      <c r="I690" s="22">
        <f t="shared" si="165"/>
        <v>1.3330515822370525E+17</v>
      </c>
      <c r="J690" s="16">
        <v>1</v>
      </c>
      <c r="K690" s="16">
        <v>11</v>
      </c>
      <c r="L690" s="16">
        <v>5</v>
      </c>
      <c r="M690" s="16">
        <v>10000</v>
      </c>
      <c r="N690" s="16">
        <v>10000</v>
      </c>
      <c r="O690" s="16">
        <v>30</v>
      </c>
      <c r="P690" s="16" t="b">
        <v>1</v>
      </c>
      <c r="Q690" s="16">
        <v>0</v>
      </c>
      <c r="R690" s="16" t="b">
        <v>0</v>
      </c>
      <c r="S690" s="16">
        <v>101.000000000008</v>
      </c>
      <c r="T690" s="16" t="s">
        <v>59</v>
      </c>
      <c r="U690" s="18">
        <v>785</v>
      </c>
      <c r="V690" s="16">
        <v>969</v>
      </c>
      <c r="W690" s="22">
        <v>1.07</v>
      </c>
    </row>
    <row r="691" spans="1:23" x14ac:dyDescent="0.3">
      <c r="A691" s="15">
        <v>689</v>
      </c>
      <c r="B691" s="16" t="s">
        <v>56</v>
      </c>
      <c r="C691" s="17" t="s">
        <v>112</v>
      </c>
      <c r="E691" s="16">
        <f t="shared" si="172"/>
        <v>287007523.48699361</v>
      </c>
      <c r="F691" s="16">
        <v>5</v>
      </c>
      <c r="G691" s="22">
        <f t="shared" si="173"/>
        <v>1.5903678501004653E+21</v>
      </c>
      <c r="H691" s="22">
        <f t="shared" si="164"/>
        <v>1219693.1558307237</v>
      </c>
      <c r="I691" s="22">
        <f t="shared" si="165"/>
        <v>1.344787711766824E+17</v>
      </c>
      <c r="J691" s="16">
        <v>1</v>
      </c>
      <c r="K691" s="16">
        <v>11</v>
      </c>
      <c r="L691" s="16">
        <v>5</v>
      </c>
      <c r="M691" s="16">
        <v>10000</v>
      </c>
      <c r="N691" s="16">
        <v>10000</v>
      </c>
      <c r="O691" s="16">
        <v>30</v>
      </c>
      <c r="P691" s="16" t="b">
        <v>1</v>
      </c>
      <c r="Q691" s="16">
        <v>0</v>
      </c>
      <c r="R691" s="16" t="b">
        <v>0</v>
      </c>
      <c r="S691" s="16">
        <v>101.000000000008</v>
      </c>
      <c r="T691" s="16" t="s">
        <v>59</v>
      </c>
      <c r="U691" s="18">
        <v>786</v>
      </c>
      <c r="V691" s="16">
        <v>971</v>
      </c>
      <c r="W691" s="22">
        <v>1.07</v>
      </c>
    </row>
    <row r="692" spans="1:23" x14ac:dyDescent="0.3">
      <c r="A692" s="19">
        <v>690</v>
      </c>
      <c r="B692" s="16" t="s">
        <v>56</v>
      </c>
      <c r="C692" s="17" t="s">
        <v>112</v>
      </c>
      <c r="E692" s="16">
        <f>A692^3</f>
        <v>328509000</v>
      </c>
      <c r="F692" s="16">
        <v>5</v>
      </c>
      <c r="G692" s="22">
        <f>A692^7.48+A692^4+100*A692+100</f>
        <v>1.7162920814899794E+21</v>
      </c>
      <c r="H692" s="22">
        <f t="shared" si="164"/>
        <v>1223427.3528581245</v>
      </c>
      <c r="I692" s="22">
        <f t="shared" si="165"/>
        <v>1.3566099193685382E+17</v>
      </c>
      <c r="J692" s="16">
        <v>1</v>
      </c>
      <c r="K692" s="16">
        <v>11</v>
      </c>
      <c r="L692" s="16">
        <v>5</v>
      </c>
      <c r="M692" s="16">
        <v>10000</v>
      </c>
      <c r="N692" s="16">
        <v>10000</v>
      </c>
      <c r="O692" s="16">
        <v>30</v>
      </c>
      <c r="P692" s="16" t="b">
        <v>1</v>
      </c>
      <c r="Q692" s="16">
        <v>0</v>
      </c>
      <c r="R692" s="16" t="b">
        <v>0</v>
      </c>
      <c r="S692" s="16">
        <v>101.000000000008</v>
      </c>
      <c r="T692" s="16" t="s">
        <v>59</v>
      </c>
      <c r="U692" s="18">
        <v>787</v>
      </c>
      <c r="V692" s="16">
        <v>973</v>
      </c>
      <c r="W692" s="22">
        <v>1.07</v>
      </c>
    </row>
    <row r="693" spans="1:23" x14ac:dyDescent="0.3">
      <c r="A693" s="15">
        <v>691</v>
      </c>
      <c r="B693" s="16" t="s">
        <v>56</v>
      </c>
      <c r="C693" s="17" t="s">
        <v>112</v>
      </c>
      <c r="E693" s="16">
        <f t="shared" ref="E693:E701" si="174">A693^3</f>
        <v>329939371</v>
      </c>
      <c r="F693" s="16">
        <v>5</v>
      </c>
      <c r="G693" s="22">
        <f t="shared" ref="G693:G701" si="175">A693^7.48+A693^4+100*A693+100</f>
        <v>1.7349852796975023E+21</v>
      </c>
      <c r="H693" s="22">
        <f t="shared" si="164"/>
        <v>1227167.6418517735</v>
      </c>
      <c r="I693" s="22">
        <f t="shared" si="165"/>
        <v>1.3685187102530448E+17</v>
      </c>
      <c r="J693" s="16">
        <v>1</v>
      </c>
      <c r="K693" s="16">
        <v>11</v>
      </c>
      <c r="L693" s="16">
        <v>5</v>
      </c>
      <c r="M693" s="16">
        <v>10000</v>
      </c>
      <c r="N693" s="16">
        <v>10000</v>
      </c>
      <c r="O693" s="16">
        <v>30</v>
      </c>
      <c r="P693" s="16" t="b">
        <v>1</v>
      </c>
      <c r="Q693" s="16">
        <v>0</v>
      </c>
      <c r="R693" s="16" t="b">
        <v>0</v>
      </c>
      <c r="S693" s="16">
        <v>101.000000000008</v>
      </c>
      <c r="T693" s="16" t="s">
        <v>59</v>
      </c>
      <c r="U693" s="18">
        <v>788</v>
      </c>
      <c r="V693" s="16">
        <v>975</v>
      </c>
      <c r="W693" s="22">
        <v>1.07</v>
      </c>
    </row>
    <row r="694" spans="1:23" x14ac:dyDescent="0.3">
      <c r="A694" s="19">
        <v>692</v>
      </c>
      <c r="B694" s="16" t="s">
        <v>56</v>
      </c>
      <c r="C694" s="17" t="s">
        <v>112</v>
      </c>
      <c r="E694" s="16">
        <f t="shared" si="174"/>
        <v>331373888</v>
      </c>
      <c r="F694" s="16">
        <v>5</v>
      </c>
      <c r="G694" s="22">
        <f t="shared" si="175"/>
        <v>1.7538546017524845E+21</v>
      </c>
      <c r="H694" s="22">
        <f t="shared" si="164"/>
        <v>1230914.0240469459</v>
      </c>
      <c r="I694" s="22">
        <f t="shared" si="165"/>
        <v>1.380514591858228E+17</v>
      </c>
      <c r="J694" s="16">
        <v>1</v>
      </c>
      <c r="K694" s="16">
        <v>11</v>
      </c>
      <c r="L694" s="16">
        <v>5</v>
      </c>
      <c r="M694" s="16">
        <v>10000</v>
      </c>
      <c r="N694" s="16">
        <v>10000</v>
      </c>
      <c r="O694" s="16">
        <v>30</v>
      </c>
      <c r="P694" s="16" t="b">
        <v>1</v>
      </c>
      <c r="Q694" s="16">
        <v>0</v>
      </c>
      <c r="R694" s="16" t="b">
        <v>0</v>
      </c>
      <c r="S694" s="16">
        <v>101.000000000008</v>
      </c>
      <c r="T694" s="16" t="s">
        <v>59</v>
      </c>
      <c r="U694" s="18">
        <v>789</v>
      </c>
      <c r="V694" s="16">
        <v>977</v>
      </c>
      <c r="W694" s="22">
        <v>1.07</v>
      </c>
    </row>
    <row r="695" spans="1:23" x14ac:dyDescent="0.3">
      <c r="A695" s="15">
        <v>693</v>
      </c>
      <c r="B695" s="16" t="s">
        <v>56</v>
      </c>
      <c r="C695" s="17" t="s">
        <v>112</v>
      </c>
      <c r="E695" s="16">
        <f t="shared" si="174"/>
        <v>332812557</v>
      </c>
      <c r="F695" s="16">
        <v>5</v>
      </c>
      <c r="G695" s="22">
        <f t="shared" si="175"/>
        <v>1.7729014489446325E+21</v>
      </c>
      <c r="H695" s="22">
        <f t="shared" si="164"/>
        <v>1234666.5006773921</v>
      </c>
      <c r="I695" s="22">
        <f t="shared" si="165"/>
        <v>1.3925980738556774E+17</v>
      </c>
      <c r="J695" s="16">
        <v>1</v>
      </c>
      <c r="K695" s="16">
        <v>11</v>
      </c>
      <c r="L695" s="16">
        <v>5</v>
      </c>
      <c r="M695" s="16">
        <v>10000</v>
      </c>
      <c r="N695" s="16">
        <v>10000</v>
      </c>
      <c r="O695" s="16">
        <v>30</v>
      </c>
      <c r="P695" s="16" t="b">
        <v>1</v>
      </c>
      <c r="Q695" s="16">
        <v>0</v>
      </c>
      <c r="R695" s="16" t="b">
        <v>0</v>
      </c>
      <c r="S695" s="16">
        <v>101.000000000008</v>
      </c>
      <c r="T695" s="16" t="s">
        <v>59</v>
      </c>
      <c r="U695" s="18">
        <v>790</v>
      </c>
      <c r="V695" s="16">
        <v>979</v>
      </c>
      <c r="W695" s="22">
        <v>1.07</v>
      </c>
    </row>
    <row r="696" spans="1:23" x14ac:dyDescent="0.3">
      <c r="A696" s="19">
        <v>694</v>
      </c>
      <c r="B696" s="16" t="s">
        <v>56</v>
      </c>
      <c r="C696" s="17" t="s">
        <v>112</v>
      </c>
      <c r="E696" s="16">
        <f t="shared" si="174"/>
        <v>334255384</v>
      </c>
      <c r="F696" s="16">
        <v>5</v>
      </c>
      <c r="G696" s="22">
        <f t="shared" si="175"/>
        <v>1.7921272316649102E+21</v>
      </c>
      <c r="H696" s="22">
        <f t="shared" si="164"/>
        <v>1238425.0729753226</v>
      </c>
      <c r="I696" s="22">
        <f t="shared" si="165"/>
        <v>1.4047696681572048E+17</v>
      </c>
      <c r="J696" s="16">
        <v>1</v>
      </c>
      <c r="K696" s="16">
        <v>11</v>
      </c>
      <c r="L696" s="16">
        <v>5</v>
      </c>
      <c r="M696" s="16">
        <v>10000</v>
      </c>
      <c r="N696" s="16">
        <v>10000</v>
      </c>
      <c r="O696" s="16">
        <v>30</v>
      </c>
      <c r="P696" s="16" t="b">
        <v>1</v>
      </c>
      <c r="Q696" s="16">
        <v>0</v>
      </c>
      <c r="R696" s="16" t="b">
        <v>0</v>
      </c>
      <c r="S696" s="16">
        <v>101.000000000008</v>
      </c>
      <c r="T696" s="16" t="s">
        <v>59</v>
      </c>
      <c r="U696" s="18">
        <v>791</v>
      </c>
      <c r="V696" s="16">
        <v>981</v>
      </c>
      <c r="W696" s="22">
        <v>1.07</v>
      </c>
    </row>
    <row r="697" spans="1:23" x14ac:dyDescent="0.3">
      <c r="A697" s="15">
        <v>695</v>
      </c>
      <c r="B697" s="16" t="s">
        <v>56</v>
      </c>
      <c r="C697" s="17" t="s">
        <v>112</v>
      </c>
      <c r="E697" s="16">
        <f t="shared" si="174"/>
        <v>335702375</v>
      </c>
      <c r="F697" s="16">
        <v>5</v>
      </c>
      <c r="G697" s="22">
        <f t="shared" si="175"/>
        <v>1.8115333694515603E+21</v>
      </c>
      <c r="H697" s="22">
        <f t="shared" si="164"/>
        <v>1242189.74217142</v>
      </c>
      <c r="I697" s="22">
        <f t="shared" si="165"/>
        <v>1.417029888921465E+17</v>
      </c>
      <c r="J697" s="16">
        <v>1</v>
      </c>
      <c r="K697" s="16">
        <v>11</v>
      </c>
      <c r="L697" s="16">
        <v>5</v>
      </c>
      <c r="M697" s="16">
        <v>10000</v>
      </c>
      <c r="N697" s="16">
        <v>10000</v>
      </c>
      <c r="O697" s="16">
        <v>30</v>
      </c>
      <c r="P697" s="16" t="b">
        <v>1</v>
      </c>
      <c r="Q697" s="16">
        <v>0</v>
      </c>
      <c r="R697" s="16" t="b">
        <v>0</v>
      </c>
      <c r="S697" s="16">
        <v>101.000000000008</v>
      </c>
      <c r="T697" s="16" t="s">
        <v>59</v>
      </c>
      <c r="U697" s="18">
        <v>792</v>
      </c>
      <c r="V697" s="16">
        <v>983</v>
      </c>
      <c r="W697" s="22">
        <v>1.07</v>
      </c>
    </row>
    <row r="698" spans="1:23" x14ac:dyDescent="0.3">
      <c r="A698" s="19">
        <v>696</v>
      </c>
      <c r="B698" s="16" t="s">
        <v>56</v>
      </c>
      <c r="C698" s="17" t="s">
        <v>112</v>
      </c>
      <c r="E698" s="16">
        <f t="shared" si="174"/>
        <v>337153536</v>
      </c>
      <c r="F698" s="16">
        <v>5</v>
      </c>
      <c r="G698" s="22">
        <f t="shared" si="175"/>
        <v>1.8311212910359992E+21</v>
      </c>
      <c r="H698" s="22">
        <f t="shared" si="164"/>
        <v>1245960.5094948516</v>
      </c>
      <c r="I698" s="22">
        <f t="shared" si="165"/>
        <v>1.4293792525605395E+17</v>
      </c>
      <c r="J698" s="16">
        <v>1</v>
      </c>
      <c r="K698" s="16">
        <v>11</v>
      </c>
      <c r="L698" s="16">
        <v>5</v>
      </c>
      <c r="M698" s="16">
        <v>10000</v>
      </c>
      <c r="N698" s="16">
        <v>10000</v>
      </c>
      <c r="O698" s="16">
        <v>30</v>
      </c>
      <c r="P698" s="16" t="b">
        <v>1</v>
      </c>
      <c r="Q698" s="16">
        <v>0</v>
      </c>
      <c r="R698" s="16" t="b">
        <v>0</v>
      </c>
      <c r="S698" s="16">
        <v>101.000000000008</v>
      </c>
      <c r="T698" s="16" t="s">
        <v>59</v>
      </c>
      <c r="U698" s="18">
        <v>793</v>
      </c>
      <c r="V698" s="16">
        <v>985</v>
      </c>
      <c r="W698" s="22">
        <v>1.07</v>
      </c>
    </row>
    <row r="699" spans="1:23" x14ac:dyDescent="0.3">
      <c r="A699" s="15">
        <v>697</v>
      </c>
      <c r="B699" s="16" t="s">
        <v>56</v>
      </c>
      <c r="C699" s="17" t="s">
        <v>112</v>
      </c>
      <c r="E699" s="16">
        <f t="shared" si="174"/>
        <v>338608873</v>
      </c>
      <c r="F699" s="16">
        <v>5</v>
      </c>
      <c r="G699" s="22">
        <f t="shared" si="175"/>
        <v>1.8508924343890446E+21</v>
      </c>
      <c r="H699" s="22">
        <f t="shared" si="164"/>
        <v>1249737.3761732529</v>
      </c>
      <c r="I699" s="22">
        <f t="shared" si="165"/>
        <v>1.4418182777465859E+17</v>
      </c>
      <c r="J699" s="16">
        <v>1</v>
      </c>
      <c r="K699" s="16">
        <v>11</v>
      </c>
      <c r="L699" s="16">
        <v>5</v>
      </c>
      <c r="M699" s="16">
        <v>10000</v>
      </c>
      <c r="N699" s="16">
        <v>10000</v>
      </c>
      <c r="O699" s="16">
        <v>30</v>
      </c>
      <c r="P699" s="16" t="b">
        <v>1</v>
      </c>
      <c r="Q699" s="16">
        <v>0</v>
      </c>
      <c r="R699" s="16" t="b">
        <v>0</v>
      </c>
      <c r="S699" s="16">
        <v>101.000000000008</v>
      </c>
      <c r="T699" s="16" t="s">
        <v>59</v>
      </c>
      <c r="U699" s="18">
        <v>794</v>
      </c>
      <c r="V699" s="16">
        <v>987</v>
      </c>
      <c r="W699" s="22">
        <v>1.07</v>
      </c>
    </row>
    <row r="700" spans="1:23" x14ac:dyDescent="0.3">
      <c r="A700" s="19">
        <v>698</v>
      </c>
      <c r="B700" s="16" t="s">
        <v>56</v>
      </c>
      <c r="C700" s="17" t="s">
        <v>112</v>
      </c>
      <c r="E700" s="16">
        <f t="shared" si="174"/>
        <v>340068392</v>
      </c>
      <c r="F700" s="16">
        <v>5</v>
      </c>
      <c r="G700" s="22">
        <f t="shared" si="175"/>
        <v>1.8708482467672574E+21</v>
      </c>
      <c r="H700" s="22">
        <f t="shared" si="164"/>
        <v>1253520.3434327506</v>
      </c>
      <c r="I700" s="22">
        <f t="shared" si="165"/>
        <v>1.4543474854184086E+17</v>
      </c>
      <c r="J700" s="16">
        <v>1</v>
      </c>
      <c r="K700" s="16">
        <v>11</v>
      </c>
      <c r="L700" s="16">
        <v>5</v>
      </c>
      <c r="M700" s="16">
        <v>10000</v>
      </c>
      <c r="N700" s="16">
        <v>10000</v>
      </c>
      <c r="O700" s="16">
        <v>30</v>
      </c>
      <c r="P700" s="16" t="b">
        <v>1</v>
      </c>
      <c r="Q700" s="16">
        <v>0</v>
      </c>
      <c r="R700" s="16" t="b">
        <v>0</v>
      </c>
      <c r="S700" s="16">
        <v>101.000000000008</v>
      </c>
      <c r="T700" s="16" t="s">
        <v>59</v>
      </c>
      <c r="U700" s="18">
        <v>795</v>
      </c>
      <c r="V700" s="16">
        <v>989</v>
      </c>
      <c r="W700" s="22">
        <v>1.07</v>
      </c>
    </row>
    <row r="701" spans="1:23" x14ac:dyDescent="0.3">
      <c r="A701" s="15">
        <v>699</v>
      </c>
      <c r="B701" s="16" t="s">
        <v>56</v>
      </c>
      <c r="C701" s="17" t="s">
        <v>112</v>
      </c>
      <c r="E701" s="16">
        <f t="shared" si="174"/>
        <v>341532099</v>
      </c>
      <c r="F701" s="16">
        <v>5</v>
      </c>
      <c r="G701" s="22">
        <f t="shared" si="175"/>
        <v>1.8909901847594656E+21</v>
      </c>
      <c r="H701" s="22">
        <f t="shared" si="164"/>
        <v>1257309.4124979551</v>
      </c>
      <c r="I701" s="22">
        <f t="shared" si="165"/>
        <v>1.4669673987881386E+17</v>
      </c>
      <c r="J701" s="16">
        <v>1</v>
      </c>
      <c r="K701" s="16">
        <v>11</v>
      </c>
      <c r="L701" s="16">
        <v>5</v>
      </c>
      <c r="M701" s="16">
        <v>10000</v>
      </c>
      <c r="N701" s="16">
        <v>10000</v>
      </c>
      <c r="O701" s="16">
        <v>30</v>
      </c>
      <c r="P701" s="16" t="b">
        <v>1</v>
      </c>
      <c r="Q701" s="16">
        <v>0</v>
      </c>
      <c r="R701" s="16" t="b">
        <v>0</v>
      </c>
      <c r="S701" s="16">
        <v>101.000000000008</v>
      </c>
      <c r="T701" s="16" t="s">
        <v>59</v>
      </c>
      <c r="U701" s="18">
        <v>796</v>
      </c>
      <c r="V701" s="16">
        <v>991</v>
      </c>
      <c r="W701" s="22">
        <v>1.07</v>
      </c>
    </row>
    <row r="702" spans="1:23" x14ac:dyDescent="0.3">
      <c r="A702" s="19">
        <v>700</v>
      </c>
      <c r="B702" s="16" t="s">
        <v>56</v>
      </c>
      <c r="C702" s="17" t="s">
        <v>115</v>
      </c>
      <c r="E702" s="16">
        <f>A702^3.02</f>
        <v>391017397.49468195</v>
      </c>
      <c r="F702" s="16">
        <v>5</v>
      </c>
      <c r="G702" s="22">
        <f>A702^7.49+A702^4+100*A702+100</f>
        <v>2.0407242242014868E+21</v>
      </c>
      <c r="H702" s="22">
        <f t="shared" si="164"/>
        <v>1261104.5845919766</v>
      </c>
      <c r="I702" s="22">
        <f t="shared" si="165"/>
        <v>1.4796785433478576E+17</v>
      </c>
      <c r="J702" s="16">
        <v>1</v>
      </c>
      <c r="K702" s="16">
        <v>11</v>
      </c>
      <c r="L702" s="16">
        <v>5</v>
      </c>
      <c r="M702" s="16">
        <v>10000</v>
      </c>
      <c r="N702" s="16">
        <v>10000</v>
      </c>
      <c r="O702" s="16">
        <v>30</v>
      </c>
      <c r="P702" s="16" t="b">
        <v>1</v>
      </c>
      <c r="Q702" s="16">
        <v>0</v>
      </c>
      <c r="R702" s="16" t="b">
        <v>0</v>
      </c>
      <c r="S702" s="16">
        <v>101.000000000008</v>
      </c>
      <c r="T702" s="16" t="s">
        <v>59</v>
      </c>
      <c r="U702" s="18">
        <v>797</v>
      </c>
      <c r="V702" s="16">
        <v>993</v>
      </c>
      <c r="W702" s="22">
        <v>1.07</v>
      </c>
    </row>
    <row r="703" spans="1:23" x14ac:dyDescent="0.3">
      <c r="A703" s="15">
        <v>701</v>
      </c>
      <c r="B703" s="16" t="s">
        <v>56</v>
      </c>
      <c r="C703" s="17" t="s">
        <v>115</v>
      </c>
      <c r="E703" s="16">
        <f t="shared" ref="E703:E711" si="176">A703^3.02</f>
        <v>392706793.49238831</v>
      </c>
      <c r="F703" s="16">
        <v>5</v>
      </c>
      <c r="G703" s="22">
        <f t="shared" ref="G703:G711" si="177">A703^7.49+A703^4+100*A703+100</f>
        <v>2.0626614627477359E+21</v>
      </c>
      <c r="H703" s="22">
        <f t="shared" si="164"/>
        <v>1264905.8609364121</v>
      </c>
      <c r="I703" s="22">
        <f t="shared" si="165"/>
        <v>1.4924814468762381E+17</v>
      </c>
      <c r="J703" s="16">
        <v>1</v>
      </c>
      <c r="K703" s="16">
        <v>11</v>
      </c>
      <c r="L703" s="16">
        <v>5</v>
      </c>
      <c r="M703" s="16">
        <v>10000</v>
      </c>
      <c r="N703" s="16">
        <v>10000</v>
      </c>
      <c r="O703" s="16">
        <v>30</v>
      </c>
      <c r="P703" s="16" t="b">
        <v>1</v>
      </c>
      <c r="Q703" s="16">
        <v>0</v>
      </c>
      <c r="R703" s="16" t="b">
        <v>0</v>
      </c>
      <c r="S703" s="16">
        <v>101.000000000008</v>
      </c>
      <c r="T703" s="16" t="s">
        <v>59</v>
      </c>
      <c r="U703" s="18">
        <v>798</v>
      </c>
      <c r="V703" s="16">
        <v>995</v>
      </c>
      <c r="W703" s="22">
        <v>1.07</v>
      </c>
    </row>
    <row r="704" spans="1:23" x14ac:dyDescent="0.3">
      <c r="A704" s="19">
        <v>702</v>
      </c>
      <c r="B704" s="16" t="s">
        <v>56</v>
      </c>
      <c r="C704" s="17" t="s">
        <v>114</v>
      </c>
      <c r="E704" s="16">
        <f t="shared" si="176"/>
        <v>394401064.67051017</v>
      </c>
      <c r="F704" s="16">
        <v>5</v>
      </c>
      <c r="G704" s="22">
        <f t="shared" si="177"/>
        <v>2.0848027436119755E+21</v>
      </c>
      <c r="H704" s="22">
        <f t="shared" si="164"/>
        <v>1268713.242751362</v>
      </c>
      <c r="I704" s="22">
        <f t="shared" si="165"/>
        <v>1.5053766394451939E+17</v>
      </c>
      <c r="J704" s="16">
        <v>1</v>
      </c>
      <c r="K704" s="16">
        <v>11</v>
      </c>
      <c r="L704" s="16">
        <v>5</v>
      </c>
      <c r="M704" s="16">
        <v>10000</v>
      </c>
      <c r="N704" s="16">
        <v>10000</v>
      </c>
      <c r="O704" s="16">
        <v>30</v>
      </c>
      <c r="P704" s="16" t="b">
        <v>1</v>
      </c>
      <c r="Q704" s="16">
        <v>0</v>
      </c>
      <c r="R704" s="16" t="b">
        <v>0</v>
      </c>
      <c r="S704" s="16">
        <v>101.000000000008</v>
      </c>
      <c r="T704" s="16" t="s">
        <v>59</v>
      </c>
      <c r="U704" s="18">
        <v>799</v>
      </c>
      <c r="V704" s="16">
        <v>997</v>
      </c>
      <c r="W704" s="22">
        <v>1.07</v>
      </c>
    </row>
    <row r="705" spans="1:23" x14ac:dyDescent="0.3">
      <c r="A705" s="15">
        <v>703</v>
      </c>
      <c r="B705" s="16" t="s">
        <v>56</v>
      </c>
      <c r="C705" s="17" t="s">
        <v>114</v>
      </c>
      <c r="E705" s="16">
        <f t="shared" si="176"/>
        <v>396100218.12284923</v>
      </c>
      <c r="F705" s="16">
        <v>5</v>
      </c>
      <c r="G705" s="22">
        <f t="shared" si="177"/>
        <v>2.1071496699098337E+21</v>
      </c>
      <c r="H705" s="22">
        <f t="shared" si="164"/>
        <v>1272526.7312554354</v>
      </c>
      <c r="I705" s="22">
        <f t="shared" si="165"/>
        <v>1.5183646534266394E+17</v>
      </c>
      <c r="J705" s="16">
        <v>1</v>
      </c>
      <c r="K705" s="16">
        <v>11</v>
      </c>
      <c r="L705" s="16">
        <v>5</v>
      </c>
      <c r="M705" s="16">
        <v>10000</v>
      </c>
      <c r="N705" s="16">
        <v>10000</v>
      </c>
      <c r="O705" s="16">
        <v>30</v>
      </c>
      <c r="P705" s="16" t="b">
        <v>1</v>
      </c>
      <c r="Q705" s="16">
        <v>0</v>
      </c>
      <c r="R705" s="16" t="b">
        <v>0</v>
      </c>
      <c r="S705" s="16">
        <v>101.000000000008</v>
      </c>
      <c r="T705" s="16" t="s">
        <v>59</v>
      </c>
      <c r="U705" s="18">
        <v>800</v>
      </c>
      <c r="V705" s="16">
        <v>999</v>
      </c>
      <c r="W705" s="22">
        <v>1.07</v>
      </c>
    </row>
    <row r="706" spans="1:23" x14ac:dyDescent="0.3">
      <c r="A706" s="19">
        <v>704</v>
      </c>
      <c r="B706" s="16" t="s">
        <v>56</v>
      </c>
      <c r="C706" s="17" t="s">
        <v>114</v>
      </c>
      <c r="E706" s="16">
        <f t="shared" si="176"/>
        <v>397804260.94340736</v>
      </c>
      <c r="F706" s="16">
        <v>5</v>
      </c>
      <c r="G706" s="22">
        <f t="shared" si="177"/>
        <v>2.1297038550433184E+21</v>
      </c>
      <c r="H706" s="22">
        <f t="shared" si="164"/>
        <v>1276346.327665743</v>
      </c>
      <c r="I706" s="22">
        <f t="shared" si="165"/>
        <v>1.531446023499023E+17</v>
      </c>
      <c r="J706" s="16">
        <v>1</v>
      </c>
      <c r="K706" s="16">
        <v>11</v>
      </c>
      <c r="L706" s="16">
        <v>5</v>
      </c>
      <c r="M706" s="16">
        <v>10000</v>
      </c>
      <c r="N706" s="16">
        <v>10000</v>
      </c>
      <c r="O706" s="16">
        <v>30</v>
      </c>
      <c r="P706" s="16" t="b">
        <v>1</v>
      </c>
      <c r="Q706" s="16">
        <v>0</v>
      </c>
      <c r="R706" s="16" t="b">
        <v>0</v>
      </c>
      <c r="S706" s="16">
        <v>101.000000000008</v>
      </c>
      <c r="T706" s="16" t="s">
        <v>59</v>
      </c>
      <c r="U706" s="18">
        <v>801</v>
      </c>
      <c r="V706" s="16">
        <v>1001</v>
      </c>
      <c r="W706" s="22">
        <v>1.07</v>
      </c>
    </row>
    <row r="707" spans="1:23" x14ac:dyDescent="0.3">
      <c r="A707" s="15">
        <v>705</v>
      </c>
      <c r="B707" s="16" t="s">
        <v>56</v>
      </c>
      <c r="C707" s="17" t="s">
        <v>114</v>
      </c>
      <c r="E707" s="16">
        <f t="shared" si="176"/>
        <v>399513200.22639292</v>
      </c>
      <c r="F707" s="16">
        <v>5</v>
      </c>
      <c r="G707" s="22">
        <f t="shared" si="177"/>
        <v>2.1524669227521105E+21</v>
      </c>
      <c r="H707" s="22">
        <f t="shared" si="164"/>
        <v>1280172.0331979105</v>
      </c>
      <c r="I707" s="22">
        <f t="shared" si="165"/>
        <v>1.5446212866541658E+17</v>
      </c>
      <c r="J707" s="16">
        <v>1</v>
      </c>
      <c r="K707" s="16">
        <v>11</v>
      </c>
      <c r="L707" s="16">
        <v>5</v>
      </c>
      <c r="M707" s="16">
        <v>10000</v>
      </c>
      <c r="N707" s="16">
        <v>10000</v>
      </c>
      <c r="O707" s="16">
        <v>30</v>
      </c>
      <c r="P707" s="16" t="b">
        <v>1</v>
      </c>
      <c r="Q707" s="16">
        <v>0</v>
      </c>
      <c r="R707" s="16" t="b">
        <v>0</v>
      </c>
      <c r="S707" s="16">
        <v>101.000000000008</v>
      </c>
      <c r="T707" s="16" t="s">
        <v>59</v>
      </c>
      <c r="U707" s="18">
        <v>802</v>
      </c>
      <c r="V707" s="16">
        <v>1003</v>
      </c>
      <c r="W707" s="22">
        <v>1.07</v>
      </c>
    </row>
    <row r="708" spans="1:23" x14ac:dyDescent="0.3">
      <c r="A708" s="19">
        <v>706</v>
      </c>
      <c r="B708" s="16" t="s">
        <v>56</v>
      </c>
      <c r="C708" s="17" t="s">
        <v>114</v>
      </c>
      <c r="E708" s="16">
        <f t="shared" si="176"/>
        <v>401227043.06621152</v>
      </c>
      <c r="F708" s="16">
        <v>5</v>
      </c>
      <c r="G708" s="22">
        <f t="shared" si="177"/>
        <v>2.1754405071648572E+21</v>
      </c>
      <c r="H708" s="22">
        <f t="shared" si="164"/>
        <v>1284003.8490660763</v>
      </c>
      <c r="I708" s="22">
        <f t="shared" si="165"/>
        <v>1.5578909822038627E+17</v>
      </c>
      <c r="J708" s="16">
        <v>1</v>
      </c>
      <c r="K708" s="16">
        <v>11</v>
      </c>
      <c r="L708" s="16">
        <v>5</v>
      </c>
      <c r="M708" s="16">
        <v>10000</v>
      </c>
      <c r="N708" s="16">
        <v>10000</v>
      </c>
      <c r="O708" s="16">
        <v>30</v>
      </c>
      <c r="P708" s="16" t="b">
        <v>1</v>
      </c>
      <c r="Q708" s="16">
        <v>0</v>
      </c>
      <c r="R708" s="16" t="b">
        <v>0</v>
      </c>
      <c r="S708" s="16">
        <v>101.000000000008</v>
      </c>
      <c r="T708" s="16" t="s">
        <v>59</v>
      </c>
      <c r="U708" s="18">
        <v>803</v>
      </c>
      <c r="V708" s="16">
        <v>1005</v>
      </c>
      <c r="W708" s="22">
        <v>1.07</v>
      </c>
    </row>
    <row r="709" spans="1:23" x14ac:dyDescent="0.3">
      <c r="A709" s="15">
        <v>707</v>
      </c>
      <c r="B709" s="16" t="s">
        <v>56</v>
      </c>
      <c r="C709" s="17" t="s">
        <v>114</v>
      </c>
      <c r="E709" s="16">
        <f t="shared" si="176"/>
        <v>402945796.55747211</v>
      </c>
      <c r="F709" s="16">
        <v>5</v>
      </c>
      <c r="G709" s="22">
        <f t="shared" si="177"/>
        <v>2.1986262528508903E+21</v>
      </c>
      <c r="H709" s="22">
        <f t="shared" si="164"/>
        <v>1287841.7764829083</v>
      </c>
      <c r="I709" s="22">
        <f t="shared" si="165"/>
        <v>1.571255651786656E+17</v>
      </c>
      <c r="J709" s="16">
        <v>1</v>
      </c>
      <c r="K709" s="16">
        <v>11</v>
      </c>
      <c r="L709" s="16">
        <v>5</v>
      </c>
      <c r="M709" s="16">
        <v>10000</v>
      </c>
      <c r="N709" s="16">
        <v>10000</v>
      </c>
      <c r="O709" s="16">
        <v>30</v>
      </c>
      <c r="P709" s="16" t="b">
        <v>1</v>
      </c>
      <c r="Q709" s="16">
        <v>0</v>
      </c>
      <c r="R709" s="16" t="b">
        <v>0</v>
      </c>
      <c r="S709" s="16">
        <v>101.000000000008</v>
      </c>
      <c r="T709" s="16" t="s">
        <v>59</v>
      </c>
      <c r="U709" s="18">
        <v>804</v>
      </c>
      <c r="V709" s="16">
        <v>1007</v>
      </c>
      <c r="W709" s="22">
        <v>1.07</v>
      </c>
    </row>
    <row r="710" spans="1:23" x14ac:dyDescent="0.3">
      <c r="A710" s="19">
        <v>708</v>
      </c>
      <c r="B710" s="16" t="s">
        <v>56</v>
      </c>
      <c r="C710" s="17" t="s">
        <v>114</v>
      </c>
      <c r="E710" s="16">
        <f t="shared" si="176"/>
        <v>404669467.79498261</v>
      </c>
      <c r="F710" s="16">
        <v>5</v>
      </c>
      <c r="G710" s="22">
        <f t="shared" si="177"/>
        <v>2.2220258148718823E+21</v>
      </c>
      <c r="H710" s="22">
        <f t="shared" si="164"/>
        <v>1291685.8166595844</v>
      </c>
      <c r="I710" s="22">
        <f t="shared" si="165"/>
        <v>1.5847158393744896E+17</v>
      </c>
      <c r="J710" s="16">
        <v>1</v>
      </c>
      <c r="K710" s="16">
        <v>11</v>
      </c>
      <c r="L710" s="16">
        <v>5</v>
      </c>
      <c r="M710" s="16">
        <v>10000</v>
      </c>
      <c r="N710" s="16">
        <v>10000</v>
      </c>
      <c r="O710" s="16">
        <v>30</v>
      </c>
      <c r="P710" s="16" t="b">
        <v>1</v>
      </c>
      <c r="Q710" s="16">
        <v>0</v>
      </c>
      <c r="R710" s="16" t="b">
        <v>0</v>
      </c>
      <c r="S710" s="16">
        <v>101.000000000008</v>
      </c>
      <c r="T710" s="16" t="s">
        <v>59</v>
      </c>
      <c r="U710" s="18">
        <v>805</v>
      </c>
      <c r="V710" s="16">
        <v>1009</v>
      </c>
      <c r="W710" s="22">
        <v>1.07</v>
      </c>
    </row>
    <row r="711" spans="1:23" x14ac:dyDescent="0.3">
      <c r="A711" s="15">
        <v>709</v>
      </c>
      <c r="B711" s="16" t="s">
        <v>56</v>
      </c>
      <c r="C711" s="17" t="s">
        <v>114</v>
      </c>
      <c r="E711" s="16">
        <f t="shared" si="176"/>
        <v>406398063.87375432</v>
      </c>
      <c r="F711" s="16">
        <v>5</v>
      </c>
      <c r="G711" s="22">
        <f t="shared" si="177"/>
        <v>2.2456408588339034E+21</v>
      </c>
      <c r="H711" s="22">
        <f t="shared" si="164"/>
        <v>1295535.9708058191</v>
      </c>
      <c r="I711" s="22">
        <f t="shared" si="165"/>
        <v>1.5982720912795261E+17</v>
      </c>
      <c r="J711" s="16">
        <v>1</v>
      </c>
      <c r="K711" s="16">
        <v>11</v>
      </c>
      <c r="L711" s="16">
        <v>5</v>
      </c>
      <c r="M711" s="16">
        <v>10000</v>
      </c>
      <c r="N711" s="16">
        <v>10000</v>
      </c>
      <c r="O711" s="16">
        <v>30</v>
      </c>
      <c r="P711" s="16" t="b">
        <v>1</v>
      </c>
      <c r="Q711" s="16">
        <v>0</v>
      </c>
      <c r="R711" s="16" t="b">
        <v>0</v>
      </c>
      <c r="S711" s="16">
        <v>101.000000000008</v>
      </c>
      <c r="T711" s="16" t="s">
        <v>59</v>
      </c>
      <c r="U711" s="18">
        <v>806</v>
      </c>
      <c r="V711" s="16">
        <v>1011</v>
      </c>
      <c r="W711" s="22">
        <v>1.07</v>
      </c>
    </row>
    <row r="712" spans="1:23" x14ac:dyDescent="0.3">
      <c r="A712" s="19">
        <v>710</v>
      </c>
      <c r="B712" s="16" t="s">
        <v>56</v>
      </c>
      <c r="C712" s="17" t="s">
        <v>114</v>
      </c>
      <c r="E712" s="16">
        <f>A712^3.04</f>
        <v>465398929.61615205</v>
      </c>
      <c r="F712" s="16">
        <v>5</v>
      </c>
      <c r="G712" s="22">
        <f>A712^7.5+A712^4+100*A712+100</f>
        <v>2.4234698183838034E+21</v>
      </c>
      <c r="H712" s="22">
        <f t="shared" si="164"/>
        <v>1299392.2401298571</v>
      </c>
      <c r="I712" s="22">
        <f t="shared" si="165"/>
        <v>1.6119249561608042E+17</v>
      </c>
      <c r="J712" s="16">
        <v>1</v>
      </c>
      <c r="K712" s="16">
        <v>11</v>
      </c>
      <c r="L712" s="16">
        <v>5</v>
      </c>
      <c r="M712" s="16">
        <v>10000</v>
      </c>
      <c r="N712" s="16">
        <v>10000</v>
      </c>
      <c r="O712" s="16">
        <v>30</v>
      </c>
      <c r="P712" s="16" t="b">
        <v>1</v>
      </c>
      <c r="Q712" s="16">
        <v>0</v>
      </c>
      <c r="R712" s="16" t="b">
        <v>0</v>
      </c>
      <c r="S712" s="16">
        <v>101.000000000008</v>
      </c>
      <c r="T712" s="16" t="s">
        <v>59</v>
      </c>
      <c r="U712" s="18">
        <v>807</v>
      </c>
      <c r="V712" s="16">
        <v>1013</v>
      </c>
      <c r="W712" s="22">
        <v>1.07</v>
      </c>
    </row>
    <row r="713" spans="1:23" x14ac:dyDescent="0.3">
      <c r="A713" s="15">
        <v>711</v>
      </c>
      <c r="B713" s="16" t="s">
        <v>56</v>
      </c>
      <c r="C713" s="17" t="s">
        <v>114</v>
      </c>
      <c r="E713" s="16">
        <f t="shared" ref="E713:E721" si="178">A713^3.04</f>
        <v>467394487.7659443</v>
      </c>
      <c r="F713" s="16">
        <v>5</v>
      </c>
      <c r="G713" s="22">
        <f t="shared" ref="G713:G721" si="179">A713^7.5+A713^4+100*A713+100</f>
        <v>2.4491873379920757E+21</v>
      </c>
      <c r="H713" s="22">
        <f t="shared" si="164"/>
        <v>1303254.625838476</v>
      </c>
      <c r="I713" s="22">
        <f t="shared" si="165"/>
        <v>1.6256749850310339E+17</v>
      </c>
      <c r="J713" s="16">
        <v>1</v>
      </c>
      <c r="K713" s="16">
        <v>11</v>
      </c>
      <c r="L713" s="16">
        <v>5</v>
      </c>
      <c r="M713" s="16">
        <v>10000</v>
      </c>
      <c r="N713" s="16">
        <v>10000</v>
      </c>
      <c r="O713" s="16">
        <v>30</v>
      </c>
      <c r="P713" s="16" t="b">
        <v>1</v>
      </c>
      <c r="Q713" s="16">
        <v>0</v>
      </c>
      <c r="R713" s="16" t="b">
        <v>0</v>
      </c>
      <c r="S713" s="16">
        <v>101.000000000008</v>
      </c>
      <c r="T713" s="16" t="s">
        <v>59</v>
      </c>
      <c r="U713" s="18">
        <v>808</v>
      </c>
      <c r="V713" s="16">
        <v>1015</v>
      </c>
      <c r="W713" s="22">
        <v>1.07</v>
      </c>
    </row>
    <row r="714" spans="1:23" x14ac:dyDescent="0.3">
      <c r="A714" s="19">
        <v>712</v>
      </c>
      <c r="B714" s="16" t="s">
        <v>56</v>
      </c>
      <c r="C714" s="17" t="s">
        <v>114</v>
      </c>
      <c r="E714" s="16">
        <f t="shared" si="178"/>
        <v>469395779.78965229</v>
      </c>
      <c r="F714" s="16">
        <v>5</v>
      </c>
      <c r="G714" s="22">
        <f t="shared" si="179"/>
        <v>2.4751410463439884E+21</v>
      </c>
      <c r="H714" s="22">
        <f t="shared" si="164"/>
        <v>1307123.1291369966</v>
      </c>
      <c r="I714" s="22">
        <f t="shared" si="165"/>
        <v>1.6395227312633779E+17</v>
      </c>
      <c r="J714" s="16">
        <v>1</v>
      </c>
      <c r="K714" s="16">
        <v>11</v>
      </c>
      <c r="L714" s="16">
        <v>5</v>
      </c>
      <c r="M714" s="16">
        <v>10000</v>
      </c>
      <c r="N714" s="16">
        <v>10000</v>
      </c>
      <c r="O714" s="16">
        <v>30</v>
      </c>
      <c r="P714" s="16" t="b">
        <v>1</v>
      </c>
      <c r="Q714" s="16">
        <v>0</v>
      </c>
      <c r="R714" s="16" t="b">
        <v>0</v>
      </c>
      <c r="S714" s="16">
        <v>101.000000000008</v>
      </c>
      <c r="T714" s="16" t="s">
        <v>59</v>
      </c>
      <c r="U714" s="18">
        <v>809</v>
      </c>
      <c r="V714" s="16">
        <v>1017</v>
      </c>
      <c r="W714" s="22">
        <v>1.07</v>
      </c>
    </row>
    <row r="715" spans="1:23" x14ac:dyDescent="0.3">
      <c r="A715" s="15">
        <v>713</v>
      </c>
      <c r="B715" s="16" t="s">
        <v>56</v>
      </c>
      <c r="C715" s="17" t="s">
        <v>114</v>
      </c>
      <c r="E715" s="16">
        <f t="shared" si="178"/>
        <v>471402814.07461298</v>
      </c>
      <c r="F715" s="16">
        <v>5</v>
      </c>
      <c r="G715" s="22">
        <f t="shared" si="179"/>
        <v>2.5013327762858841E+21</v>
      </c>
      <c r="H715" s="22">
        <f t="shared" si="164"/>
        <v>1310997.7512292783</v>
      </c>
      <c r="I715" s="22">
        <f t="shared" si="165"/>
        <v>1.6534687505981546E+17</v>
      </c>
      <c r="J715" s="16">
        <v>1</v>
      </c>
      <c r="K715" s="16">
        <v>11</v>
      </c>
      <c r="L715" s="16">
        <v>5</v>
      </c>
      <c r="M715" s="16">
        <v>10000</v>
      </c>
      <c r="N715" s="16">
        <v>10000</v>
      </c>
      <c r="O715" s="16">
        <v>30</v>
      </c>
      <c r="P715" s="16" t="b">
        <v>1</v>
      </c>
      <c r="Q715" s="16">
        <v>0</v>
      </c>
      <c r="R715" s="16" t="b">
        <v>0</v>
      </c>
      <c r="S715" s="16">
        <v>101.000000000008</v>
      </c>
      <c r="T715" s="16" t="s">
        <v>59</v>
      </c>
      <c r="U715" s="18">
        <v>810</v>
      </c>
      <c r="V715" s="16">
        <v>1019</v>
      </c>
      <c r="W715" s="22">
        <v>1.07</v>
      </c>
    </row>
    <row r="716" spans="1:23" x14ac:dyDescent="0.3">
      <c r="A716" s="19">
        <v>714</v>
      </c>
      <c r="B716" s="16" t="s">
        <v>56</v>
      </c>
      <c r="C716" s="17" t="s">
        <v>114</v>
      </c>
      <c r="E716" s="16">
        <f t="shared" si="178"/>
        <v>473415599.0086323</v>
      </c>
      <c r="F716" s="16">
        <v>5</v>
      </c>
      <c r="G716" s="22">
        <f t="shared" si="179"/>
        <v>2.5277643722848191E+21</v>
      </c>
      <c r="H716" s="22">
        <f t="shared" ref="H716:H752" si="180">A716^2.14+50+50*A716</f>
        <v>1314878.493317727</v>
      </c>
      <c r="I716" s="22">
        <f t="shared" ref="I716:I751" si="181">A716^6.035+A716^4+1000*A716+100</f>
        <v>1.6675136011496912E+17</v>
      </c>
      <c r="J716" s="16">
        <v>1</v>
      </c>
      <c r="K716" s="16">
        <v>11</v>
      </c>
      <c r="L716" s="16">
        <v>5</v>
      </c>
      <c r="M716" s="16">
        <v>10000</v>
      </c>
      <c r="N716" s="16">
        <v>10000</v>
      </c>
      <c r="O716" s="16">
        <v>30</v>
      </c>
      <c r="P716" s="16" t="b">
        <v>1</v>
      </c>
      <c r="Q716" s="16">
        <v>0</v>
      </c>
      <c r="R716" s="16" t="b">
        <v>0</v>
      </c>
      <c r="S716" s="16">
        <v>101.000000000008</v>
      </c>
      <c r="T716" s="16" t="s">
        <v>59</v>
      </c>
      <c r="U716" s="18">
        <v>811</v>
      </c>
      <c r="V716" s="16">
        <v>1021</v>
      </c>
      <c r="W716" s="22">
        <v>1.07</v>
      </c>
    </row>
    <row r="717" spans="1:23" x14ac:dyDescent="0.3">
      <c r="A717" s="15">
        <v>715</v>
      </c>
      <c r="B717" s="16" t="s">
        <v>56</v>
      </c>
      <c r="C717" s="17" t="s">
        <v>114</v>
      </c>
      <c r="E717" s="16">
        <f t="shared" si="178"/>
        <v>475434142.97998852</v>
      </c>
      <c r="F717" s="16">
        <v>5</v>
      </c>
      <c r="G717" s="22">
        <f t="shared" si="179"/>
        <v>2.5544376904857504E+21</v>
      </c>
      <c r="H717" s="22">
        <f t="shared" si="180"/>
        <v>1318765.356603306</v>
      </c>
      <c r="I717" s="22">
        <f t="shared" si="181"/>
        <v>1.6816578434130438E+17</v>
      </c>
      <c r="J717" s="16">
        <v>1</v>
      </c>
      <c r="K717" s="16">
        <v>11</v>
      </c>
      <c r="L717" s="16">
        <v>5</v>
      </c>
      <c r="M717" s="16">
        <v>10000</v>
      </c>
      <c r="N717" s="16">
        <v>10000</v>
      </c>
      <c r="O717" s="16">
        <v>30</v>
      </c>
      <c r="P717" s="16" t="b">
        <v>1</v>
      </c>
      <c r="Q717" s="16">
        <v>0</v>
      </c>
      <c r="R717" s="16" t="b">
        <v>0</v>
      </c>
      <c r="S717" s="16">
        <v>101.000000000008</v>
      </c>
      <c r="T717" s="16" t="s">
        <v>59</v>
      </c>
      <c r="U717" s="18">
        <v>812</v>
      </c>
      <c r="V717" s="16">
        <v>1023</v>
      </c>
      <c r="W717" s="22">
        <v>1.07</v>
      </c>
    </row>
    <row r="718" spans="1:23" x14ac:dyDescent="0.3">
      <c r="A718" s="19">
        <v>716</v>
      </c>
      <c r="B718" s="16" t="s">
        <v>56</v>
      </c>
      <c r="C718" s="17" t="s">
        <v>114</v>
      </c>
      <c r="E718" s="16">
        <f t="shared" si="178"/>
        <v>477458454.37743294</v>
      </c>
      <c r="F718" s="16">
        <v>5</v>
      </c>
      <c r="G718" s="22">
        <f t="shared" si="179"/>
        <v>2.5813545987689677E+21</v>
      </c>
      <c r="H718" s="22">
        <f t="shared" si="180"/>
        <v>1322658.3422855237</v>
      </c>
      <c r="I718" s="22">
        <f t="shared" si="181"/>
        <v>1.695902040270865E+17</v>
      </c>
      <c r="J718" s="16">
        <v>1</v>
      </c>
      <c r="K718" s="16">
        <v>11</v>
      </c>
      <c r="L718" s="16">
        <v>5</v>
      </c>
      <c r="M718" s="16">
        <v>10000</v>
      </c>
      <c r="N718" s="16">
        <v>10000</v>
      </c>
      <c r="O718" s="16">
        <v>30</v>
      </c>
      <c r="P718" s="16" t="b">
        <v>1</v>
      </c>
      <c r="Q718" s="16">
        <v>0</v>
      </c>
      <c r="R718" s="16" t="b">
        <v>0</v>
      </c>
      <c r="S718" s="16">
        <v>101.000000000008</v>
      </c>
      <c r="T718" s="16" t="s">
        <v>59</v>
      </c>
      <c r="U718" s="18">
        <v>813</v>
      </c>
      <c r="V718" s="16">
        <v>1025</v>
      </c>
      <c r="W718" s="22">
        <v>1.07</v>
      </c>
    </row>
    <row r="719" spans="1:23" x14ac:dyDescent="0.3">
      <c r="A719" s="15">
        <v>717</v>
      </c>
      <c r="B719" s="16" t="s">
        <v>56</v>
      </c>
      <c r="C719" s="17" t="s">
        <v>114</v>
      </c>
      <c r="E719" s="16">
        <f t="shared" si="178"/>
        <v>479488541.59018058</v>
      </c>
      <c r="F719" s="16">
        <v>5</v>
      </c>
      <c r="G719" s="22">
        <f t="shared" si="179"/>
        <v>2.6085169768076227E+21</v>
      </c>
      <c r="H719" s="22">
        <f t="shared" si="180"/>
        <v>1326557.4515624517</v>
      </c>
      <c r="I719" s="22">
        <f t="shared" si="181"/>
        <v>1.7102467570001616E+17</v>
      </c>
      <c r="J719" s="16">
        <v>1</v>
      </c>
      <c r="K719" s="16">
        <v>11</v>
      </c>
      <c r="L719" s="16">
        <v>5</v>
      </c>
      <c r="M719" s="16">
        <v>10000</v>
      </c>
      <c r="N719" s="16">
        <v>10000</v>
      </c>
      <c r="O719" s="16">
        <v>30</v>
      </c>
      <c r="P719" s="16" t="b">
        <v>1</v>
      </c>
      <c r="Q719" s="16">
        <v>0</v>
      </c>
      <c r="R719" s="16" t="b">
        <v>0</v>
      </c>
      <c r="S719" s="16">
        <v>101.000000000008</v>
      </c>
      <c r="T719" s="16" t="s">
        <v>59</v>
      </c>
      <c r="U719" s="18">
        <v>814</v>
      </c>
      <c r="V719" s="16">
        <v>1027</v>
      </c>
      <c r="W719" s="22">
        <v>1.07</v>
      </c>
    </row>
    <row r="720" spans="1:23" x14ac:dyDescent="0.3">
      <c r="A720" s="19">
        <v>718</v>
      </c>
      <c r="B720" s="16" t="s">
        <v>56</v>
      </c>
      <c r="C720" s="17" t="s">
        <v>114</v>
      </c>
      <c r="E720" s="16">
        <f t="shared" si="178"/>
        <v>481524413.00792021</v>
      </c>
      <c r="F720" s="16">
        <v>5</v>
      </c>
      <c r="G720" s="22">
        <f t="shared" si="179"/>
        <v>2.6359267161257416E+21</v>
      </c>
      <c r="H720" s="22">
        <f t="shared" si="180"/>
        <v>1330462.6856307273</v>
      </c>
      <c r="I720" s="22">
        <f t="shared" si="181"/>
        <v>1.7246925612791517E+17</v>
      </c>
      <c r="J720" s="16">
        <v>1</v>
      </c>
      <c r="K720" s="16">
        <v>11</v>
      </c>
      <c r="L720" s="16">
        <v>5</v>
      </c>
      <c r="M720" s="16">
        <v>10000</v>
      </c>
      <c r="N720" s="16">
        <v>10000</v>
      </c>
      <c r="O720" s="16">
        <v>30</v>
      </c>
      <c r="P720" s="16" t="b">
        <v>1</v>
      </c>
      <c r="Q720" s="16">
        <v>0</v>
      </c>
      <c r="R720" s="16" t="b">
        <v>0</v>
      </c>
      <c r="S720" s="16">
        <v>101.000000000008</v>
      </c>
      <c r="T720" s="16" t="s">
        <v>59</v>
      </c>
      <c r="U720" s="18">
        <v>815</v>
      </c>
      <c r="V720" s="16">
        <v>1029</v>
      </c>
      <c r="W720" s="22">
        <v>1.07</v>
      </c>
    </row>
    <row r="721" spans="1:23" x14ac:dyDescent="0.3">
      <c r="A721" s="15">
        <v>719</v>
      </c>
      <c r="B721" s="16" t="s">
        <v>56</v>
      </c>
      <c r="C721" s="17" t="s">
        <v>114</v>
      </c>
      <c r="E721" s="16">
        <f t="shared" si="178"/>
        <v>483566077.02080584</v>
      </c>
      <c r="F721" s="16">
        <v>5</v>
      </c>
      <c r="G721" s="22">
        <f t="shared" si="179"/>
        <v>2.663585720156106E+21</v>
      </c>
      <c r="H721" s="22">
        <f t="shared" si="180"/>
        <v>1334374.0456855444</v>
      </c>
      <c r="I721" s="22">
        <f t="shared" si="181"/>
        <v>1.7392400231940602E+17</v>
      </c>
      <c r="J721" s="16">
        <v>1</v>
      </c>
      <c r="K721" s="16">
        <v>11</v>
      </c>
      <c r="L721" s="16">
        <v>5</v>
      </c>
      <c r="M721" s="16">
        <v>10000</v>
      </c>
      <c r="N721" s="16">
        <v>10000</v>
      </c>
      <c r="O721" s="16">
        <v>30</v>
      </c>
      <c r="P721" s="16" t="b">
        <v>1</v>
      </c>
      <c r="Q721" s="16">
        <v>0</v>
      </c>
      <c r="R721" s="16" t="b">
        <v>0</v>
      </c>
      <c r="S721" s="16">
        <v>101.000000000008</v>
      </c>
      <c r="T721" s="16" t="s">
        <v>59</v>
      </c>
      <c r="U721" s="18">
        <v>816</v>
      </c>
      <c r="V721" s="16">
        <v>1031</v>
      </c>
      <c r="W721" s="22">
        <v>1.07</v>
      </c>
    </row>
    <row r="722" spans="1:23" x14ac:dyDescent="0.3">
      <c r="A722" s="19">
        <v>720</v>
      </c>
      <c r="B722" s="16" t="s">
        <v>56</v>
      </c>
      <c r="C722" s="17" t="s">
        <v>114</v>
      </c>
      <c r="E722" s="16">
        <f>A722^3.06</f>
        <v>553907746.75975621</v>
      </c>
      <c r="F722" s="16">
        <v>5</v>
      </c>
      <c r="G722" s="22">
        <f>A722^7.51+A722^4+100*A722+100</f>
        <v>2.8745313418020981E+21</v>
      </c>
      <c r="H722" s="22">
        <f t="shared" si="180"/>
        <v>1338291.5329206712</v>
      </c>
      <c r="I722" s="22">
        <f t="shared" si="181"/>
        <v>1.7538897152459923E+17</v>
      </c>
      <c r="J722" s="16">
        <v>1</v>
      </c>
      <c r="K722" s="16">
        <v>11</v>
      </c>
      <c r="L722" s="16">
        <v>5</v>
      </c>
      <c r="M722" s="16">
        <v>10000</v>
      </c>
      <c r="N722" s="16">
        <v>10000</v>
      </c>
      <c r="O722" s="16">
        <v>30</v>
      </c>
      <c r="P722" s="16" t="b">
        <v>1</v>
      </c>
      <c r="Q722" s="16">
        <v>0</v>
      </c>
      <c r="R722" s="16" t="b">
        <v>0</v>
      </c>
      <c r="S722" s="16">
        <v>101.000000000008</v>
      </c>
      <c r="T722" s="16" t="s">
        <v>59</v>
      </c>
      <c r="U722" s="18">
        <v>817</v>
      </c>
      <c r="V722" s="16">
        <v>1033</v>
      </c>
      <c r="W722" s="22">
        <v>1.07</v>
      </c>
    </row>
    <row r="723" spans="1:23" x14ac:dyDescent="0.3">
      <c r="A723" s="15">
        <v>721</v>
      </c>
      <c r="B723" s="16" t="s">
        <v>56</v>
      </c>
      <c r="C723" s="17" t="s">
        <v>114</v>
      </c>
      <c r="E723" s="16">
        <f t="shared" ref="E723:E731" si="182">A723^3.06</f>
        <v>556265224.01834548</v>
      </c>
      <c r="F723" s="16">
        <v>5</v>
      </c>
      <c r="G723" s="22">
        <f t="shared" ref="G723:G731" si="183">A723^7.51+A723^4+100*A723+100</f>
        <v>2.9046501949322554E+21</v>
      </c>
      <c r="H723" s="22">
        <f t="shared" si="180"/>
        <v>1342215.1485284492</v>
      </c>
      <c r="I723" s="22">
        <f t="shared" si="181"/>
        <v>1.7686422123577645E+17</v>
      </c>
      <c r="J723" s="16">
        <v>1</v>
      </c>
      <c r="K723" s="16">
        <v>11</v>
      </c>
      <c r="L723" s="16">
        <v>5</v>
      </c>
      <c r="M723" s="16">
        <v>10000</v>
      </c>
      <c r="N723" s="16">
        <v>10000</v>
      </c>
      <c r="O723" s="16">
        <v>30</v>
      </c>
      <c r="P723" s="16" t="b">
        <v>1</v>
      </c>
      <c r="Q723" s="16">
        <v>0</v>
      </c>
      <c r="R723" s="16" t="b">
        <v>0</v>
      </c>
      <c r="S723" s="16">
        <v>101.000000000008</v>
      </c>
      <c r="T723" s="16" t="s">
        <v>59</v>
      </c>
      <c r="U723" s="18">
        <v>818</v>
      </c>
      <c r="V723" s="16">
        <v>1035</v>
      </c>
      <c r="W723" s="22">
        <v>1.07</v>
      </c>
    </row>
    <row r="724" spans="1:23" x14ac:dyDescent="0.3">
      <c r="A724" s="19">
        <v>722</v>
      </c>
      <c r="B724" s="16" t="s">
        <v>56</v>
      </c>
      <c r="C724" s="17" t="s">
        <v>114</v>
      </c>
      <c r="E724" s="16">
        <f t="shared" si="182"/>
        <v>558629446.55770791</v>
      </c>
      <c r="F724" s="16">
        <v>5</v>
      </c>
      <c r="G724" s="22">
        <f t="shared" si="183"/>
        <v>2.9350422262153321E+21</v>
      </c>
      <c r="H724" s="22">
        <f t="shared" si="180"/>
        <v>1346144.8936997924</v>
      </c>
      <c r="I724" s="22">
        <f t="shared" si="181"/>
        <v>1.7834980918807299E+17</v>
      </c>
      <c r="J724" s="16">
        <v>1</v>
      </c>
      <c r="K724" s="16">
        <v>11</v>
      </c>
      <c r="L724" s="16">
        <v>5</v>
      </c>
      <c r="M724" s="16">
        <v>10000</v>
      </c>
      <c r="N724" s="16">
        <v>10000</v>
      </c>
      <c r="O724" s="16">
        <v>30</v>
      </c>
      <c r="P724" s="16" t="b">
        <v>1</v>
      </c>
      <c r="Q724" s="16">
        <v>0</v>
      </c>
      <c r="R724" s="16" t="b">
        <v>0</v>
      </c>
      <c r="S724" s="16">
        <v>101.000000000008</v>
      </c>
      <c r="T724" s="16" t="s">
        <v>59</v>
      </c>
      <c r="U724" s="18">
        <v>819</v>
      </c>
      <c r="V724" s="16">
        <v>1037</v>
      </c>
      <c r="W724" s="22">
        <v>1.07</v>
      </c>
    </row>
    <row r="725" spans="1:23" x14ac:dyDescent="0.3">
      <c r="A725" s="15">
        <v>723</v>
      </c>
      <c r="B725" s="16" t="s">
        <v>56</v>
      </c>
      <c r="C725" s="17" t="s">
        <v>114</v>
      </c>
      <c r="E725" s="16">
        <f t="shared" si="182"/>
        <v>561000424.295035</v>
      </c>
      <c r="F725" s="16">
        <v>5</v>
      </c>
      <c r="G725" s="22">
        <f t="shared" si="183"/>
        <v>2.9657095298604812E+21</v>
      </c>
      <c r="H725" s="22">
        <f t="shared" si="180"/>
        <v>1350080.7696242058</v>
      </c>
      <c r="I725" s="22">
        <f t="shared" si="181"/>
        <v>1.798457933601735E+17</v>
      </c>
      <c r="J725" s="16">
        <v>1</v>
      </c>
      <c r="K725" s="16">
        <v>11</v>
      </c>
      <c r="L725" s="16">
        <v>5</v>
      </c>
      <c r="M725" s="16">
        <v>10000</v>
      </c>
      <c r="N725" s="16">
        <v>10000</v>
      </c>
      <c r="O725" s="16">
        <v>30</v>
      </c>
      <c r="P725" s="16" t="b">
        <v>1</v>
      </c>
      <c r="Q725" s="16">
        <v>0</v>
      </c>
      <c r="R725" s="16" t="b">
        <v>0</v>
      </c>
      <c r="S725" s="16">
        <v>101.000000000008</v>
      </c>
      <c r="T725" s="16" t="s">
        <v>59</v>
      </c>
      <c r="U725" s="18">
        <v>820</v>
      </c>
      <c r="V725" s="16">
        <v>1039</v>
      </c>
      <c r="W725" s="22">
        <v>1.07</v>
      </c>
    </row>
    <row r="726" spans="1:23" x14ac:dyDescent="0.3">
      <c r="A726" s="19">
        <v>724</v>
      </c>
      <c r="B726" s="16" t="s">
        <v>56</v>
      </c>
      <c r="C726" s="17" t="s">
        <v>114</v>
      </c>
      <c r="E726" s="16">
        <f t="shared" si="182"/>
        <v>563378167.14833879</v>
      </c>
      <c r="F726" s="16">
        <v>5</v>
      </c>
      <c r="G726" s="22">
        <f t="shared" si="183"/>
        <v>2.9966542131992603E+21</v>
      </c>
      <c r="H726" s="22">
        <f t="shared" si="180"/>
        <v>1354022.7774897646</v>
      </c>
      <c r="I726" s="22">
        <f t="shared" si="181"/>
        <v>1.813522319749919E+17</v>
      </c>
      <c r="J726" s="16">
        <v>1</v>
      </c>
      <c r="K726" s="16">
        <v>11</v>
      </c>
      <c r="L726" s="16">
        <v>5</v>
      </c>
      <c r="M726" s="16">
        <v>10000</v>
      </c>
      <c r="N726" s="16">
        <v>10000</v>
      </c>
      <c r="O726" s="16">
        <v>30</v>
      </c>
      <c r="P726" s="16" t="b">
        <v>1</v>
      </c>
      <c r="Q726" s="16">
        <v>0</v>
      </c>
      <c r="R726" s="16" t="b">
        <v>0</v>
      </c>
      <c r="S726" s="16">
        <v>101.000000000008</v>
      </c>
      <c r="T726" s="16" t="s">
        <v>59</v>
      </c>
      <c r="U726" s="18">
        <v>821</v>
      </c>
      <c r="V726" s="16">
        <v>1041</v>
      </c>
      <c r="W726" s="22">
        <v>1.07</v>
      </c>
    </row>
    <row r="727" spans="1:23" x14ac:dyDescent="0.3">
      <c r="A727" s="15">
        <v>725</v>
      </c>
      <c r="B727" s="16" t="s">
        <v>56</v>
      </c>
      <c r="C727" s="17" t="s">
        <v>114</v>
      </c>
      <c r="E727" s="16">
        <f t="shared" si="182"/>
        <v>565762685.03646255</v>
      </c>
      <c r="F727" s="16">
        <v>5</v>
      </c>
      <c r="G727" s="22">
        <f t="shared" si="183"/>
        <v>3.0278783967496891E+21</v>
      </c>
      <c r="H727" s="22">
        <f t="shared" si="180"/>
        <v>1357970.9184831404</v>
      </c>
      <c r="I727" s="22">
        <f t="shared" si="181"/>
        <v>1.8286918350036237E+17</v>
      </c>
      <c r="J727" s="16">
        <v>1</v>
      </c>
      <c r="K727" s="16">
        <v>11</v>
      </c>
      <c r="L727" s="16">
        <v>5</v>
      </c>
      <c r="M727" s="16">
        <v>10000</v>
      </c>
      <c r="N727" s="16">
        <v>10000</v>
      </c>
      <c r="O727" s="16">
        <v>30</v>
      </c>
      <c r="P727" s="16" t="b">
        <v>1</v>
      </c>
      <c r="Q727" s="16">
        <v>0</v>
      </c>
      <c r="R727" s="16" t="b">
        <v>0</v>
      </c>
      <c r="S727" s="16">
        <v>101.000000000008</v>
      </c>
      <c r="T727" s="16" t="s">
        <v>59</v>
      </c>
      <c r="U727" s="18">
        <v>822</v>
      </c>
      <c r="V727" s="16">
        <v>1043</v>
      </c>
      <c r="W727" s="22">
        <v>1.07</v>
      </c>
    </row>
    <row r="728" spans="1:23" x14ac:dyDescent="0.3">
      <c r="A728" s="19">
        <v>726</v>
      </c>
      <c r="B728" s="16" t="s">
        <v>56</v>
      </c>
      <c r="C728" s="17" t="s">
        <v>114</v>
      </c>
      <c r="E728" s="16">
        <f t="shared" si="182"/>
        <v>568153987.87906313</v>
      </c>
      <c r="F728" s="16">
        <v>5</v>
      </c>
      <c r="G728" s="22">
        <f t="shared" si="183"/>
        <v>3.0593842142802734E+21</v>
      </c>
      <c r="H728" s="22">
        <f t="shared" si="180"/>
        <v>1361925.1937895934</v>
      </c>
      <c r="I728" s="22">
        <f t="shared" si="181"/>
        <v>1.8439670664973162E+17</v>
      </c>
      <c r="J728" s="16">
        <v>1</v>
      </c>
      <c r="K728" s="16">
        <v>11</v>
      </c>
      <c r="L728" s="16">
        <v>5</v>
      </c>
      <c r="M728" s="16">
        <v>10000</v>
      </c>
      <c r="N728" s="16">
        <v>10000</v>
      </c>
      <c r="O728" s="16">
        <v>30</v>
      </c>
      <c r="P728" s="16" t="b">
        <v>1</v>
      </c>
      <c r="Q728" s="16">
        <v>0</v>
      </c>
      <c r="R728" s="16" t="b">
        <v>0</v>
      </c>
      <c r="S728" s="16">
        <v>101.000000000008</v>
      </c>
      <c r="T728" s="16" t="s">
        <v>59</v>
      </c>
      <c r="U728" s="18">
        <v>823</v>
      </c>
      <c r="V728" s="16">
        <v>1045</v>
      </c>
      <c r="W728" s="22">
        <v>1.07</v>
      </c>
    </row>
    <row r="729" spans="1:23" x14ac:dyDescent="0.3">
      <c r="A729" s="15">
        <v>727</v>
      </c>
      <c r="B729" s="16" t="s">
        <v>56</v>
      </c>
      <c r="C729" s="17" t="s">
        <v>114</v>
      </c>
      <c r="E729" s="16">
        <f t="shared" si="182"/>
        <v>570552085.5966208</v>
      </c>
      <c r="F729" s="16">
        <v>5</v>
      </c>
      <c r="G729" s="22">
        <f t="shared" si="183"/>
        <v>3.0911738128743483E+21</v>
      </c>
      <c r="H729" s="22">
        <f t="shared" si="180"/>
        <v>1365885.6045929799</v>
      </c>
      <c r="I729" s="22">
        <f t="shared" si="181"/>
        <v>1.8593486038284736E+17</v>
      </c>
      <c r="J729" s="16">
        <v>1</v>
      </c>
      <c r="K729" s="16">
        <v>11</v>
      </c>
      <c r="L729" s="16">
        <v>5</v>
      </c>
      <c r="M729" s="16">
        <v>10000</v>
      </c>
      <c r="N729" s="16">
        <v>10000</v>
      </c>
      <c r="O729" s="16">
        <v>30</v>
      </c>
      <c r="P729" s="16" t="b">
        <v>1</v>
      </c>
      <c r="Q729" s="16">
        <v>0</v>
      </c>
      <c r="R729" s="16" t="b">
        <v>0</v>
      </c>
      <c r="S729" s="16">
        <v>101.000000000008</v>
      </c>
      <c r="T729" s="16" t="s">
        <v>59</v>
      </c>
      <c r="U729" s="18">
        <v>824</v>
      </c>
      <c r="V729" s="16">
        <v>1047</v>
      </c>
      <c r="W729" s="22">
        <v>1.07</v>
      </c>
    </row>
    <row r="730" spans="1:23" x14ac:dyDescent="0.3">
      <c r="A730" s="19">
        <v>728</v>
      </c>
      <c r="B730" s="16" t="s">
        <v>56</v>
      </c>
      <c r="C730" s="17" t="s">
        <v>114</v>
      </c>
      <c r="E730" s="16">
        <f t="shared" si="182"/>
        <v>572956988.11044264</v>
      </c>
      <c r="F730" s="16">
        <v>5</v>
      </c>
      <c r="G730" s="22">
        <f t="shared" si="183"/>
        <v>3.1232493529947208E+21</v>
      </c>
      <c r="H730" s="22">
        <f t="shared" si="180"/>
        <v>1369852.1520757505</v>
      </c>
      <c r="I730" s="22">
        <f t="shared" si="181"/>
        <v>1.8748370390644797E+17</v>
      </c>
      <c r="J730" s="16">
        <v>1</v>
      </c>
      <c r="K730" s="16">
        <v>11</v>
      </c>
      <c r="L730" s="16">
        <v>5</v>
      </c>
      <c r="M730" s="16">
        <v>10000</v>
      </c>
      <c r="N730" s="16">
        <v>10000</v>
      </c>
      <c r="O730" s="16">
        <v>30</v>
      </c>
      <c r="P730" s="16" t="b">
        <v>1</v>
      </c>
      <c r="Q730" s="16">
        <v>0</v>
      </c>
      <c r="R730" s="16" t="b">
        <v>0</v>
      </c>
      <c r="S730" s="16">
        <v>101.000000000008</v>
      </c>
      <c r="T730" s="16" t="s">
        <v>59</v>
      </c>
      <c r="U730" s="18">
        <v>825</v>
      </c>
      <c r="V730" s="16">
        <v>1049</v>
      </c>
      <c r="W730" s="22">
        <v>1.07</v>
      </c>
    </row>
    <row r="731" spans="1:23" x14ac:dyDescent="0.3">
      <c r="A731" s="15">
        <v>729</v>
      </c>
      <c r="B731" s="16" t="s">
        <v>56</v>
      </c>
      <c r="C731" s="17" t="s">
        <v>114</v>
      </c>
      <c r="E731" s="16">
        <f t="shared" si="182"/>
        <v>575368705.3426429</v>
      </c>
      <c r="F731" s="16">
        <v>5</v>
      </c>
      <c r="G731" s="22">
        <f t="shared" si="183"/>
        <v>3.1556130085484526E+21</v>
      </c>
      <c r="H731" s="22">
        <f t="shared" si="180"/>
        <v>1373824.8374189658</v>
      </c>
      <c r="I731" s="22">
        <f t="shared" si="181"/>
        <v>1.8904329667496243E+17</v>
      </c>
      <c r="J731" s="16">
        <v>1</v>
      </c>
      <c r="K731" s="16">
        <v>11</v>
      </c>
      <c r="L731" s="16">
        <v>5</v>
      </c>
      <c r="M731" s="16">
        <v>10000</v>
      </c>
      <c r="N731" s="16">
        <v>10000</v>
      </c>
      <c r="O731" s="16">
        <v>30</v>
      </c>
      <c r="P731" s="16" t="b">
        <v>1</v>
      </c>
      <c r="Q731" s="16">
        <v>0</v>
      </c>
      <c r="R731" s="16" t="b">
        <v>0</v>
      </c>
      <c r="S731" s="16">
        <v>101.000000000008</v>
      </c>
      <c r="T731" s="16" t="s">
        <v>59</v>
      </c>
      <c r="U731" s="18">
        <v>826</v>
      </c>
      <c r="V731" s="16">
        <v>1051</v>
      </c>
      <c r="W731" s="22">
        <v>1.07</v>
      </c>
    </row>
    <row r="732" spans="1:23" x14ac:dyDescent="0.3">
      <c r="A732" s="19">
        <v>730</v>
      </c>
      <c r="B732" s="16" t="s">
        <v>56</v>
      </c>
      <c r="C732" s="17" t="s">
        <v>114</v>
      </c>
      <c r="E732" s="16">
        <f>A732^3.08</f>
        <v>659226123.6901927</v>
      </c>
      <c r="F732" s="16">
        <v>5</v>
      </c>
      <c r="G732" s="22">
        <f>A732^7.52+A732^4+100*A732+100</f>
        <v>3.4055550750778416E+21</v>
      </c>
      <c r="H732" s="22">
        <f t="shared" si="180"/>
        <v>1377803.6618022823</v>
      </c>
      <c r="I732" s="22">
        <f t="shared" si="181"/>
        <v>1.9061369839119747E+17</v>
      </c>
      <c r="J732" s="16">
        <v>1</v>
      </c>
      <c r="K732" s="16">
        <v>11</v>
      </c>
      <c r="L732" s="16">
        <v>5</v>
      </c>
      <c r="M732" s="16">
        <v>10000</v>
      </c>
      <c r="N732" s="16">
        <v>10000</v>
      </c>
      <c r="O732" s="16">
        <v>30</v>
      </c>
      <c r="P732" s="16" t="b">
        <v>1</v>
      </c>
      <c r="Q732" s="16">
        <v>0</v>
      </c>
      <c r="R732" s="16" t="b">
        <v>0</v>
      </c>
      <c r="S732" s="16">
        <v>101.000000000008</v>
      </c>
      <c r="T732" s="16" t="s">
        <v>59</v>
      </c>
      <c r="U732" s="18">
        <v>827</v>
      </c>
      <c r="V732" s="16">
        <v>1053</v>
      </c>
      <c r="W732" s="22">
        <v>1.07</v>
      </c>
    </row>
    <row r="733" spans="1:23" x14ac:dyDescent="0.3">
      <c r="A733" s="15">
        <v>731</v>
      </c>
      <c r="B733" s="16" t="s">
        <v>56</v>
      </c>
      <c r="C733" s="17" t="s">
        <v>114</v>
      </c>
      <c r="E733" s="16">
        <f t="shared" ref="E733:E741" si="184">A733^3.08</f>
        <v>662011480.5883069</v>
      </c>
      <c r="F733" s="16">
        <v>5</v>
      </c>
      <c r="G733" s="22">
        <f t="shared" ref="G733:G741" si="185">A733^7.52+A733^4+100*A733+100</f>
        <v>3.4407940200288653E+21</v>
      </c>
      <c r="H733" s="22">
        <f t="shared" si="180"/>
        <v>1381788.6264039744</v>
      </c>
      <c r="I733" s="22">
        <f t="shared" si="181"/>
        <v>1.9219496900703331E+17</v>
      </c>
      <c r="J733" s="16">
        <v>1</v>
      </c>
      <c r="K733" s="16">
        <v>11</v>
      </c>
      <c r="L733" s="16">
        <v>5</v>
      </c>
      <c r="M733" s="16">
        <v>10000</v>
      </c>
      <c r="N733" s="16">
        <v>10000</v>
      </c>
      <c r="O733" s="16">
        <v>30</v>
      </c>
      <c r="P733" s="16" t="b">
        <v>1</v>
      </c>
      <c r="Q733" s="16">
        <v>0</v>
      </c>
      <c r="R733" s="16" t="b">
        <v>0</v>
      </c>
      <c r="S733" s="16">
        <v>101.000000000008</v>
      </c>
      <c r="T733" s="16" t="s">
        <v>59</v>
      </c>
      <c r="U733" s="18">
        <v>828</v>
      </c>
      <c r="V733" s="16">
        <v>1055</v>
      </c>
      <c r="W733" s="22">
        <v>1.07</v>
      </c>
    </row>
    <row r="734" spans="1:23" x14ac:dyDescent="0.3">
      <c r="A734" s="19">
        <v>732</v>
      </c>
      <c r="B734" s="16" t="s">
        <v>56</v>
      </c>
      <c r="C734" s="17" t="s">
        <v>114</v>
      </c>
      <c r="E734" s="16">
        <f t="shared" si="184"/>
        <v>664804774.27523613</v>
      </c>
      <c r="F734" s="16">
        <v>5</v>
      </c>
      <c r="G734" s="22">
        <f t="shared" si="185"/>
        <v>3.4763486769490559E+21</v>
      </c>
      <c r="H734" s="22">
        <f t="shared" si="180"/>
        <v>1385779.7324009247</v>
      </c>
      <c r="I734" s="22">
        <f t="shared" si="181"/>
        <v>1.937871687241249E+17</v>
      </c>
      <c r="J734" s="16">
        <v>1</v>
      </c>
      <c r="K734" s="16">
        <v>11</v>
      </c>
      <c r="L734" s="16">
        <v>5</v>
      </c>
      <c r="M734" s="16">
        <v>10000</v>
      </c>
      <c r="N734" s="16">
        <v>10000</v>
      </c>
      <c r="O734" s="16">
        <v>30</v>
      </c>
      <c r="P734" s="16" t="b">
        <v>1</v>
      </c>
      <c r="Q734" s="16">
        <v>0</v>
      </c>
      <c r="R734" s="16" t="b">
        <v>0</v>
      </c>
      <c r="S734" s="16">
        <v>101.000000000008</v>
      </c>
      <c r="T734" s="16" t="s">
        <v>59</v>
      </c>
      <c r="U734" s="18">
        <v>829</v>
      </c>
      <c r="V734" s="16">
        <v>1057</v>
      </c>
      <c r="W734" s="22">
        <v>1.07</v>
      </c>
    </row>
    <row r="735" spans="1:23" x14ac:dyDescent="0.3">
      <c r="A735" s="15">
        <v>733</v>
      </c>
      <c r="B735" s="16" t="s">
        <v>56</v>
      </c>
      <c r="C735" s="17" t="s">
        <v>114</v>
      </c>
      <c r="E735" s="16">
        <f t="shared" si="184"/>
        <v>667606016.47765458</v>
      </c>
      <c r="F735" s="16">
        <v>5</v>
      </c>
      <c r="G735" s="22">
        <f t="shared" si="185"/>
        <v>3.5122214372530879E+21</v>
      </c>
      <c r="H735" s="22">
        <f t="shared" si="180"/>
        <v>1389776.9809686313</v>
      </c>
      <c r="I735" s="22">
        <f t="shared" si="181"/>
        <v>1.953903579945897E+17</v>
      </c>
      <c r="J735" s="16">
        <v>1</v>
      </c>
      <c r="K735" s="16">
        <v>11</v>
      </c>
      <c r="L735" s="16">
        <v>5</v>
      </c>
      <c r="M735" s="16">
        <v>10000</v>
      </c>
      <c r="N735" s="16">
        <v>10000</v>
      </c>
      <c r="O735" s="16">
        <v>30</v>
      </c>
      <c r="P735" s="16" t="b">
        <v>1</v>
      </c>
      <c r="Q735" s="16">
        <v>0</v>
      </c>
      <c r="R735" s="16" t="b">
        <v>0</v>
      </c>
      <c r="S735" s="16">
        <v>101.000000000008</v>
      </c>
      <c r="T735" s="16" t="s">
        <v>59</v>
      </c>
      <c r="U735" s="18">
        <v>830</v>
      </c>
      <c r="V735" s="16">
        <v>1059</v>
      </c>
      <c r="W735" s="22">
        <v>1.07</v>
      </c>
    </row>
    <row r="736" spans="1:23" x14ac:dyDescent="0.3">
      <c r="A736" s="19">
        <v>734</v>
      </c>
      <c r="B736" s="16" t="s">
        <v>56</v>
      </c>
      <c r="C736" s="17" t="s">
        <v>114</v>
      </c>
      <c r="E736" s="16">
        <f t="shared" si="184"/>
        <v>670415218.92351687</v>
      </c>
      <c r="F736" s="16">
        <v>5</v>
      </c>
      <c r="G736" s="22">
        <f t="shared" si="185"/>
        <v>3.5484147071680465E+21</v>
      </c>
      <c r="H736" s="22">
        <f t="shared" si="180"/>
        <v>1393780.3732812156</v>
      </c>
      <c r="I736" s="22">
        <f t="shared" si="181"/>
        <v>1.9700459752171427E+17</v>
      </c>
      <c r="J736" s="16">
        <v>1</v>
      </c>
      <c r="K736" s="16">
        <v>11</v>
      </c>
      <c r="L736" s="16">
        <v>5</v>
      </c>
      <c r="M736" s="16">
        <v>10000</v>
      </c>
      <c r="N736" s="16">
        <v>10000</v>
      </c>
      <c r="O736" s="16">
        <v>30</v>
      </c>
      <c r="P736" s="16" t="b">
        <v>1</v>
      </c>
      <c r="Q736" s="16">
        <v>0</v>
      </c>
      <c r="R736" s="16" t="b">
        <v>0</v>
      </c>
      <c r="S736" s="16">
        <v>101.000000000008</v>
      </c>
      <c r="T736" s="16" t="s">
        <v>59</v>
      </c>
      <c r="U736" s="18">
        <v>831</v>
      </c>
      <c r="V736" s="16">
        <v>1061</v>
      </c>
      <c r="W736" s="22">
        <v>1.07</v>
      </c>
    </row>
    <row r="737" spans="1:23" x14ac:dyDescent="0.3">
      <c r="A737" s="15">
        <v>735</v>
      </c>
      <c r="B737" s="16" t="s">
        <v>56</v>
      </c>
      <c r="C737" s="17" t="s">
        <v>114</v>
      </c>
      <c r="E737" s="16">
        <f t="shared" si="184"/>
        <v>673232393.34206724</v>
      </c>
      <c r="F737" s="16">
        <v>5</v>
      </c>
      <c r="G737" s="22">
        <f t="shared" si="185"/>
        <v>3.5849309078046926E+21</v>
      </c>
      <c r="H737" s="22">
        <f t="shared" si="180"/>
        <v>1397789.9105114217</v>
      </c>
      <c r="I737" s="22">
        <f t="shared" si="181"/>
        <v>1.9862994826064669E+17</v>
      </c>
      <c r="J737" s="16">
        <v>1</v>
      </c>
      <c r="K737" s="16">
        <v>11</v>
      </c>
      <c r="L737" s="16">
        <v>5</v>
      </c>
      <c r="M737" s="16">
        <v>10000</v>
      </c>
      <c r="N737" s="16">
        <v>10000</v>
      </c>
      <c r="O737" s="16">
        <v>30</v>
      </c>
      <c r="P737" s="16" t="b">
        <v>1</v>
      </c>
      <c r="Q737" s="16">
        <v>0</v>
      </c>
      <c r="R737" s="16" t="b">
        <v>0</v>
      </c>
      <c r="S737" s="16">
        <v>101.000000000008</v>
      </c>
      <c r="T737" s="16" t="s">
        <v>59</v>
      </c>
      <c r="U737" s="18">
        <v>832</v>
      </c>
      <c r="V737" s="16">
        <v>1063</v>
      </c>
      <c r="W737" s="22">
        <v>1.07</v>
      </c>
    </row>
    <row r="738" spans="1:23" x14ac:dyDescent="0.3">
      <c r="A738" s="19">
        <v>736</v>
      </c>
      <c r="B738" s="16" t="s">
        <v>56</v>
      </c>
      <c r="C738" s="17" t="s">
        <v>114</v>
      </c>
      <c r="E738" s="16">
        <f t="shared" si="184"/>
        <v>676057551.46381855</v>
      </c>
      <c r="F738" s="16">
        <v>5</v>
      </c>
      <c r="G738" s="22">
        <f t="shared" si="185"/>
        <v>3.6217724752290198E+21</v>
      </c>
      <c r="H738" s="22">
        <f t="shared" si="180"/>
        <v>1401805.5938306146</v>
      </c>
      <c r="I738" s="22">
        <f t="shared" si="181"/>
        <v>2.0026647141909894E+17</v>
      </c>
      <c r="J738" s="16">
        <v>1</v>
      </c>
      <c r="K738" s="16">
        <v>11</v>
      </c>
      <c r="L738" s="16">
        <v>5</v>
      </c>
      <c r="M738" s="16">
        <v>10000</v>
      </c>
      <c r="N738" s="16">
        <v>10000</v>
      </c>
      <c r="O738" s="16">
        <v>30</v>
      </c>
      <c r="P738" s="16" t="b">
        <v>1</v>
      </c>
      <c r="Q738" s="16">
        <v>0</v>
      </c>
      <c r="R738" s="16" t="b">
        <v>0</v>
      </c>
      <c r="S738" s="16">
        <v>101.000000000008</v>
      </c>
      <c r="T738" s="16" t="s">
        <v>59</v>
      </c>
      <c r="U738" s="18">
        <v>833</v>
      </c>
      <c r="V738" s="16">
        <v>1065</v>
      </c>
      <c r="W738" s="22">
        <v>1.07</v>
      </c>
    </row>
    <row r="739" spans="1:23" x14ac:dyDescent="0.3">
      <c r="A739" s="15">
        <v>737</v>
      </c>
      <c r="B739" s="16" t="s">
        <v>56</v>
      </c>
      <c r="C739" s="17" t="s">
        <v>114</v>
      </c>
      <c r="E739" s="16">
        <f t="shared" si="184"/>
        <v>678890705.02056408</v>
      </c>
      <c r="F739" s="16">
        <v>5</v>
      </c>
      <c r="G739" s="22">
        <f t="shared" si="185"/>
        <v>3.6589418605341002E+21</v>
      </c>
      <c r="H739" s="22">
        <f t="shared" si="180"/>
        <v>1405827.4244087937</v>
      </c>
      <c r="I739" s="22">
        <f t="shared" si="181"/>
        <v>2.019142284580473E+17</v>
      </c>
      <c r="J739" s="16">
        <v>1</v>
      </c>
      <c r="K739" s="16">
        <v>11</v>
      </c>
      <c r="L739" s="16">
        <v>5</v>
      </c>
      <c r="M739" s="16">
        <v>10000</v>
      </c>
      <c r="N739" s="16">
        <v>10000</v>
      </c>
      <c r="O739" s="16">
        <v>30</v>
      </c>
      <c r="P739" s="16" t="b">
        <v>1</v>
      </c>
      <c r="Q739" s="16">
        <v>0</v>
      </c>
      <c r="R739" s="16" t="b">
        <v>0</v>
      </c>
      <c r="S739" s="16">
        <v>101.000000000008</v>
      </c>
      <c r="T739" s="16" t="s">
        <v>59</v>
      </c>
      <c r="U739" s="18">
        <v>834</v>
      </c>
      <c r="V739" s="16">
        <v>1067</v>
      </c>
      <c r="W739" s="22">
        <v>1.07</v>
      </c>
    </row>
    <row r="740" spans="1:23" x14ac:dyDescent="0.3">
      <c r="A740" s="19">
        <v>738</v>
      </c>
      <c r="B740" s="16" t="s">
        <v>56</v>
      </c>
      <c r="C740" s="17" t="s">
        <v>114</v>
      </c>
      <c r="E740" s="16">
        <f t="shared" si="184"/>
        <v>681731865.74537516</v>
      </c>
      <c r="F740" s="16">
        <v>5</v>
      </c>
      <c r="G740" s="22">
        <f t="shared" si="185"/>
        <v>3.6964415299123292E+21</v>
      </c>
      <c r="H740" s="22">
        <f t="shared" si="180"/>
        <v>1409855.4034145975</v>
      </c>
      <c r="I740" s="22">
        <f t="shared" si="181"/>
        <v>2.0357328109243709E+17</v>
      </c>
      <c r="J740" s="16">
        <v>1</v>
      </c>
      <c r="K740" s="16">
        <v>11</v>
      </c>
      <c r="L740" s="16">
        <v>5</v>
      </c>
      <c r="M740" s="16">
        <v>10000</v>
      </c>
      <c r="N740" s="16">
        <v>10000</v>
      </c>
      <c r="O740" s="16">
        <v>30</v>
      </c>
      <c r="P740" s="16" t="b">
        <v>1</v>
      </c>
      <c r="Q740" s="16">
        <v>0</v>
      </c>
      <c r="R740" s="16" t="b">
        <v>0</v>
      </c>
      <c r="S740" s="16">
        <v>101.000000000008</v>
      </c>
      <c r="T740" s="16" t="s">
        <v>59</v>
      </c>
      <c r="U740" s="18">
        <v>835</v>
      </c>
      <c r="V740" s="16">
        <v>1069</v>
      </c>
      <c r="W740" s="22">
        <v>1.07</v>
      </c>
    </row>
    <row r="741" spans="1:23" x14ac:dyDescent="0.3">
      <c r="A741" s="15">
        <v>739</v>
      </c>
      <c r="B741" s="16" t="s">
        <v>56</v>
      </c>
      <c r="C741" s="17" t="s">
        <v>114</v>
      </c>
      <c r="E741" s="16">
        <f t="shared" si="184"/>
        <v>684581045.37259102</v>
      </c>
      <c r="F741" s="16">
        <v>5</v>
      </c>
      <c r="G741" s="22">
        <f t="shared" si="185"/>
        <v>3.7342739647275257E+21</v>
      </c>
      <c r="H741" s="22">
        <f t="shared" si="180"/>
        <v>1413889.5320152931</v>
      </c>
      <c r="I741" s="22">
        <f t="shared" si="181"/>
        <v>2.0524369129187706E+17</v>
      </c>
      <c r="J741" s="16">
        <v>1</v>
      </c>
      <c r="K741" s="16">
        <v>11</v>
      </c>
      <c r="L741" s="16">
        <v>5</v>
      </c>
      <c r="M741" s="16">
        <v>10000</v>
      </c>
      <c r="N741" s="16">
        <v>10000</v>
      </c>
      <c r="O741" s="16">
        <v>30</v>
      </c>
      <c r="P741" s="16" t="b">
        <v>1</v>
      </c>
      <c r="Q741" s="16">
        <v>0</v>
      </c>
      <c r="R741" s="16" t="b">
        <v>0</v>
      </c>
      <c r="S741" s="16">
        <v>101.000000000008</v>
      </c>
      <c r="T741" s="16" t="s">
        <v>59</v>
      </c>
      <c r="U741" s="18">
        <v>836</v>
      </c>
      <c r="V741" s="16">
        <v>1071</v>
      </c>
      <c r="W741" s="22">
        <v>1.07</v>
      </c>
    </row>
    <row r="742" spans="1:23" x14ac:dyDescent="0.3">
      <c r="A742" s="19">
        <v>740</v>
      </c>
      <c r="B742" s="16" t="s">
        <v>56</v>
      </c>
      <c r="C742" s="17" t="s">
        <v>114</v>
      </c>
      <c r="E742" s="16">
        <f>A742^3.1</f>
        <v>784545853.07196641</v>
      </c>
      <c r="F742" s="16">
        <v>5</v>
      </c>
      <c r="G742" s="22">
        <f>A742^7.54+A742^4+100*A742+100</f>
        <v>4.3053371517408038E+21</v>
      </c>
      <c r="H742" s="22">
        <f t="shared" si="180"/>
        <v>1417929.8113767912</v>
      </c>
      <c r="I742" s="22">
        <f t="shared" si="181"/>
        <v>2.0692552128135194E+17</v>
      </c>
      <c r="J742" s="16">
        <v>1</v>
      </c>
      <c r="K742" s="16">
        <v>11</v>
      </c>
      <c r="L742" s="16">
        <v>5</v>
      </c>
      <c r="M742" s="16">
        <v>10000</v>
      </c>
      <c r="N742" s="16">
        <v>10000</v>
      </c>
      <c r="O742" s="16">
        <v>30</v>
      </c>
      <c r="P742" s="16" t="b">
        <v>1</v>
      </c>
      <c r="Q742" s="16">
        <v>0</v>
      </c>
      <c r="R742" s="16" t="b">
        <v>0</v>
      </c>
      <c r="S742" s="16">
        <v>101.000000000008</v>
      </c>
      <c r="T742" s="16" t="s">
        <v>59</v>
      </c>
      <c r="U742" s="18">
        <v>837</v>
      </c>
      <c r="V742" s="16">
        <v>1073</v>
      </c>
      <c r="W742" s="22">
        <v>1.07</v>
      </c>
    </row>
    <row r="743" spans="1:23" x14ac:dyDescent="0.3">
      <c r="A743" s="15">
        <v>741</v>
      </c>
      <c r="B743" s="16" t="s">
        <v>56</v>
      </c>
      <c r="C743" s="17" t="s">
        <v>114</v>
      </c>
      <c r="E743" s="16">
        <f t="shared" ref="E743:E806" si="186">A743^3.1</f>
        <v>787837129.82340384</v>
      </c>
      <c r="F743" s="16">
        <v>5</v>
      </c>
      <c r="G743" s="22">
        <f t="shared" ref="G743:G752" si="187">A743^7.54+A743^4+100*A743+100</f>
        <v>4.3493993796629504E+21</v>
      </c>
      <c r="H743" s="22">
        <f t="shared" si="180"/>
        <v>1421976.2426636468</v>
      </c>
      <c r="I743" s="22">
        <f t="shared" si="181"/>
        <v>2.0861883354192371E+17</v>
      </c>
      <c r="J743" s="16">
        <v>1</v>
      </c>
      <c r="K743" s="16">
        <v>11</v>
      </c>
      <c r="L743" s="16">
        <v>5</v>
      </c>
      <c r="M743" s="16">
        <v>10000</v>
      </c>
      <c r="N743" s="16">
        <v>10000</v>
      </c>
      <c r="O743" s="16">
        <v>30</v>
      </c>
      <c r="P743" s="16" t="b">
        <v>1</v>
      </c>
      <c r="Q743" s="16">
        <v>0</v>
      </c>
      <c r="R743" s="16" t="b">
        <v>0</v>
      </c>
      <c r="S743" s="16">
        <v>101.000000000008</v>
      </c>
      <c r="T743" s="16" t="s">
        <v>59</v>
      </c>
      <c r="U743" s="18">
        <v>838</v>
      </c>
      <c r="V743" s="16">
        <v>1075</v>
      </c>
      <c r="W743" s="22">
        <v>1.07</v>
      </c>
    </row>
    <row r="744" spans="1:23" x14ac:dyDescent="0.3">
      <c r="A744" s="19">
        <v>742</v>
      </c>
      <c r="B744" s="16" t="s">
        <v>56</v>
      </c>
      <c r="C744" s="17" t="s">
        <v>114</v>
      </c>
      <c r="E744" s="16">
        <f t="shared" si="186"/>
        <v>791137747.30926871</v>
      </c>
      <c r="F744" s="16">
        <v>5</v>
      </c>
      <c r="G744" s="22">
        <f t="shared" si="187"/>
        <v>4.3938522178250243E+21</v>
      </c>
      <c r="H744" s="22">
        <f t="shared" si="180"/>
        <v>1426028.8270390646</v>
      </c>
      <c r="I744" s="22">
        <f t="shared" si="181"/>
        <v>2.1032369081143664E+17</v>
      </c>
      <c r="J744" s="16">
        <v>1</v>
      </c>
      <c r="K744" s="16">
        <v>11</v>
      </c>
      <c r="L744" s="16">
        <v>5</v>
      </c>
      <c r="M744" s="16">
        <v>10000</v>
      </c>
      <c r="N744" s="16">
        <v>10000</v>
      </c>
      <c r="O744" s="16">
        <v>30</v>
      </c>
      <c r="P744" s="16" t="b">
        <v>1</v>
      </c>
      <c r="Q744" s="16">
        <v>0</v>
      </c>
      <c r="R744" s="16" t="b">
        <v>0</v>
      </c>
      <c r="S744" s="16">
        <v>101.000000000008</v>
      </c>
      <c r="T744" s="16" t="s">
        <v>59</v>
      </c>
      <c r="U744" s="18">
        <v>839</v>
      </c>
      <c r="V744" s="16">
        <v>1077</v>
      </c>
      <c r="W744" s="22">
        <v>1.07</v>
      </c>
    </row>
    <row r="745" spans="1:23" x14ac:dyDescent="0.3">
      <c r="A745" s="15">
        <v>743</v>
      </c>
      <c r="B745" s="16" t="s">
        <v>56</v>
      </c>
      <c r="C745" s="17" t="s">
        <v>114</v>
      </c>
      <c r="E745" s="16">
        <f t="shared" si="186"/>
        <v>794447719.39663541</v>
      </c>
      <c r="F745" s="16">
        <v>5</v>
      </c>
      <c r="G745" s="22">
        <f t="shared" si="187"/>
        <v>4.4386985955353659E+21</v>
      </c>
      <c r="H745" s="22">
        <f t="shared" si="180"/>
        <v>1430087.5656648942</v>
      </c>
      <c r="I745" s="22">
        <f t="shared" si="181"/>
        <v>2.120401560852215E+17</v>
      </c>
      <c r="J745" s="16">
        <v>1</v>
      </c>
      <c r="K745" s="16">
        <v>11</v>
      </c>
      <c r="L745" s="16">
        <v>5</v>
      </c>
      <c r="M745" s="16">
        <v>10000</v>
      </c>
      <c r="N745" s="16">
        <v>10000</v>
      </c>
      <c r="O745" s="16">
        <v>30</v>
      </c>
      <c r="P745" s="16" t="b">
        <v>1</v>
      </c>
      <c r="Q745" s="16">
        <v>0</v>
      </c>
      <c r="R745" s="16" t="b">
        <v>0</v>
      </c>
      <c r="S745" s="16">
        <v>101.000000000008</v>
      </c>
      <c r="T745" s="16" t="s">
        <v>59</v>
      </c>
      <c r="U745" s="18">
        <v>840</v>
      </c>
      <c r="V745" s="16">
        <v>1079</v>
      </c>
      <c r="W745" s="22">
        <v>1.07</v>
      </c>
    </row>
    <row r="746" spans="1:23" x14ac:dyDescent="0.3">
      <c r="A746" s="19">
        <v>744</v>
      </c>
      <c r="B746" s="16" t="s">
        <v>56</v>
      </c>
      <c r="C746" s="17" t="s">
        <v>114</v>
      </c>
      <c r="E746" s="16">
        <f t="shared" si="186"/>
        <v>797767059.95444405</v>
      </c>
      <c r="F746" s="16">
        <v>5</v>
      </c>
      <c r="G746" s="22">
        <f t="shared" si="187"/>
        <v>4.4839414600804891E+21</v>
      </c>
      <c r="H746" s="22">
        <f t="shared" si="180"/>
        <v>1434152.4597016447</v>
      </c>
      <c r="I746" s="22">
        <f t="shared" si="181"/>
        <v>2.1376829261680966E+17</v>
      </c>
      <c r="J746" s="16">
        <v>1</v>
      </c>
      <c r="K746" s="16">
        <v>11</v>
      </c>
      <c r="L746" s="16">
        <v>5</v>
      </c>
      <c r="M746" s="16">
        <v>10000</v>
      </c>
      <c r="N746" s="16">
        <v>10000</v>
      </c>
      <c r="O746" s="16">
        <v>30</v>
      </c>
      <c r="P746" s="16" t="b">
        <v>1</v>
      </c>
      <c r="Q746" s="16">
        <v>0</v>
      </c>
      <c r="R746" s="16" t="b">
        <v>0</v>
      </c>
      <c r="S746" s="16">
        <v>101.000000000008</v>
      </c>
      <c r="T746" s="16" t="s">
        <v>59</v>
      </c>
      <c r="U746" s="18">
        <v>841</v>
      </c>
      <c r="V746" s="16">
        <v>1081</v>
      </c>
      <c r="W746" s="22">
        <v>1.07</v>
      </c>
    </row>
    <row r="747" spans="1:23" x14ac:dyDescent="0.3">
      <c r="A747" s="15">
        <v>745</v>
      </c>
      <c r="B747" s="16" t="s">
        <v>56</v>
      </c>
      <c r="C747" s="17" t="s">
        <v>114</v>
      </c>
      <c r="E747" s="16">
        <f t="shared" si="186"/>
        <v>801095782.8535018</v>
      </c>
      <c r="F747" s="16">
        <v>5</v>
      </c>
      <c r="G747" s="22">
        <f t="shared" si="187"/>
        <v>4.5295837768111342E+21</v>
      </c>
      <c r="H747" s="22">
        <f t="shared" si="180"/>
        <v>1438223.5103084834</v>
      </c>
      <c r="I747" s="22">
        <f t="shared" si="181"/>
        <v>2.1550816391863782E+17</v>
      </c>
      <c r="J747" s="16">
        <v>1</v>
      </c>
      <c r="K747" s="16">
        <v>11</v>
      </c>
      <c r="L747" s="16">
        <v>5</v>
      </c>
      <c r="M747" s="16">
        <v>10000</v>
      </c>
      <c r="N747" s="16">
        <v>10000</v>
      </c>
      <c r="O747" s="16">
        <v>30</v>
      </c>
      <c r="P747" s="16" t="b">
        <v>1</v>
      </c>
      <c r="Q747" s="16">
        <v>0</v>
      </c>
      <c r="R747" s="16" t="b">
        <v>0</v>
      </c>
      <c r="S747" s="16">
        <v>101.000000000008</v>
      </c>
      <c r="T747" s="16" t="s">
        <v>59</v>
      </c>
      <c r="U747" s="18">
        <v>842</v>
      </c>
      <c r="V747" s="16">
        <v>1083</v>
      </c>
      <c r="W747" s="22">
        <v>1.07</v>
      </c>
    </row>
    <row r="748" spans="1:23" x14ac:dyDescent="0.3">
      <c r="A748" s="19">
        <v>746</v>
      </c>
      <c r="B748" s="16" t="s">
        <v>56</v>
      </c>
      <c r="C748" s="17" t="s">
        <v>114</v>
      </c>
      <c r="E748" s="16">
        <f t="shared" si="186"/>
        <v>804433901.96648276</v>
      </c>
      <c r="F748" s="16">
        <v>5</v>
      </c>
      <c r="G748" s="22">
        <f t="shared" si="187"/>
        <v>4.5756285292280938E+21</v>
      </c>
      <c r="H748" s="22">
        <f t="shared" si="180"/>
        <v>1442300.7186432309</v>
      </c>
      <c r="I748" s="22">
        <f t="shared" si="181"/>
        <v>2.1725983376275536E+17</v>
      </c>
      <c r="J748" s="16">
        <v>1</v>
      </c>
      <c r="K748" s="16">
        <v>11</v>
      </c>
      <c r="L748" s="16">
        <v>5</v>
      </c>
      <c r="M748" s="16">
        <v>10000</v>
      </c>
      <c r="N748" s="16">
        <v>10000</v>
      </c>
      <c r="O748" s="16">
        <v>30</v>
      </c>
      <c r="P748" s="16" t="b">
        <v>1</v>
      </c>
      <c r="Q748" s="16">
        <v>0</v>
      </c>
      <c r="R748" s="16" t="b">
        <v>0</v>
      </c>
      <c r="S748" s="16">
        <v>101.000000000008</v>
      </c>
      <c r="T748" s="16" t="s">
        <v>59</v>
      </c>
      <c r="U748" s="18">
        <v>843</v>
      </c>
      <c r="V748" s="16">
        <v>1085</v>
      </c>
      <c r="W748" s="22">
        <v>1.07</v>
      </c>
    </row>
    <row r="749" spans="1:23" x14ac:dyDescent="0.3">
      <c r="A749" s="15">
        <v>747</v>
      </c>
      <c r="B749" s="16" t="s">
        <v>56</v>
      </c>
      <c r="C749" s="17" t="s">
        <v>114</v>
      </c>
      <c r="E749" s="16">
        <f t="shared" si="186"/>
        <v>807781431.1679244</v>
      </c>
      <c r="F749" s="16">
        <v>5</v>
      </c>
      <c r="G749" s="22">
        <f t="shared" si="187"/>
        <v>4.622078719069286E+21</v>
      </c>
      <c r="H749" s="22">
        <f t="shared" si="180"/>
        <v>1446384.0858623809</v>
      </c>
      <c r="I749" s="22">
        <f t="shared" si="181"/>
        <v>2.1902336618154355E+17</v>
      </c>
      <c r="J749" s="16">
        <v>1</v>
      </c>
      <c r="K749" s="16">
        <v>11</v>
      </c>
      <c r="L749" s="16">
        <v>5</v>
      </c>
      <c r="M749" s="16">
        <v>10000</v>
      </c>
      <c r="N749" s="16">
        <v>10000</v>
      </c>
      <c r="O749" s="16">
        <v>30</v>
      </c>
      <c r="P749" s="16" t="b">
        <v>1</v>
      </c>
      <c r="Q749" s="16">
        <v>0</v>
      </c>
      <c r="R749" s="16" t="b">
        <v>0</v>
      </c>
      <c r="S749" s="16">
        <v>101.000000000008</v>
      </c>
      <c r="T749" s="16" t="s">
        <v>59</v>
      </c>
      <c r="U749" s="18">
        <v>844</v>
      </c>
      <c r="V749" s="16">
        <v>1087</v>
      </c>
      <c r="W749" s="22">
        <v>1.07</v>
      </c>
    </row>
    <row r="750" spans="1:23" x14ac:dyDescent="0.3">
      <c r="A750" s="19">
        <v>748</v>
      </c>
      <c r="B750" s="16" t="s">
        <v>56</v>
      </c>
      <c r="C750" s="17" t="s">
        <v>114</v>
      </c>
      <c r="E750" s="16">
        <f t="shared" si="186"/>
        <v>811138384.33421671</v>
      </c>
      <c r="F750" s="16">
        <v>5</v>
      </c>
      <c r="G750" s="22">
        <f t="shared" si="187"/>
        <v>4.6689373663960556E+21</v>
      </c>
      <c r="H750" s="22">
        <f t="shared" si="180"/>
        <v>1450473.61312109</v>
      </c>
      <c r="I750" s="22">
        <f t="shared" si="181"/>
        <v>2.2079882546841123E+17</v>
      </c>
      <c r="J750" s="16">
        <v>1</v>
      </c>
      <c r="K750" s="16">
        <v>11</v>
      </c>
      <c r="L750" s="16">
        <v>5</v>
      </c>
      <c r="M750" s="16">
        <v>10000</v>
      </c>
      <c r="N750" s="16">
        <v>10000</v>
      </c>
      <c r="O750" s="16">
        <v>30</v>
      </c>
      <c r="P750" s="16" t="b">
        <v>1</v>
      </c>
      <c r="Q750" s="16">
        <v>0</v>
      </c>
      <c r="R750" s="16" t="b">
        <v>0</v>
      </c>
      <c r="S750" s="16">
        <v>101.000000000008</v>
      </c>
      <c r="T750" s="16" t="s">
        <v>59</v>
      </c>
      <c r="U750" s="18">
        <v>845</v>
      </c>
      <c r="V750" s="16">
        <v>1089</v>
      </c>
      <c r="W750" s="22">
        <v>1.07</v>
      </c>
    </row>
    <row r="751" spans="1:23" x14ac:dyDescent="0.3">
      <c r="A751" s="15">
        <v>749</v>
      </c>
      <c r="B751" s="16" t="s">
        <v>56</v>
      </c>
      <c r="C751" s="17" t="s">
        <v>114</v>
      </c>
      <c r="E751" s="16">
        <f t="shared" si="186"/>
        <v>814504775.34361041</v>
      </c>
      <c r="F751" s="16">
        <v>5</v>
      </c>
      <c r="G751" s="22">
        <f t="shared" si="187"/>
        <v>4.7162075096804381E+21</v>
      </c>
      <c r="H751" s="22">
        <f t="shared" si="180"/>
        <v>1454569.3015731832</v>
      </c>
      <c r="I751" s="22">
        <f t="shared" si="181"/>
        <v>2.2258627617852602E+17</v>
      </c>
      <c r="J751" s="16">
        <v>1</v>
      </c>
      <c r="K751" s="16">
        <v>11</v>
      </c>
      <c r="L751" s="16">
        <v>5</v>
      </c>
      <c r="M751" s="16">
        <v>10000</v>
      </c>
      <c r="N751" s="16">
        <v>10000</v>
      </c>
      <c r="O751" s="16">
        <v>30</v>
      </c>
      <c r="P751" s="16" t="b">
        <v>1</v>
      </c>
      <c r="Q751" s="16">
        <v>0</v>
      </c>
      <c r="R751" s="16" t="b">
        <v>0</v>
      </c>
      <c r="S751" s="16">
        <v>101.000000000008</v>
      </c>
      <c r="T751" s="16" t="s">
        <v>59</v>
      </c>
      <c r="U751" s="18">
        <v>846</v>
      </c>
      <c r="V751" s="16">
        <v>1091</v>
      </c>
      <c r="W751" s="22">
        <v>1.07</v>
      </c>
    </row>
    <row r="752" spans="1:23" x14ac:dyDescent="0.3">
      <c r="A752" s="5">
        <v>750</v>
      </c>
      <c r="B752" s="16" t="s">
        <v>56</v>
      </c>
      <c r="C752" s="17" t="s">
        <v>117</v>
      </c>
      <c r="E752" s="12">
        <f t="shared" si="186"/>
        <v>817880618.07621872</v>
      </c>
      <c r="F752" s="16">
        <v>5</v>
      </c>
      <c r="G752" s="22">
        <f t="shared" si="187"/>
        <v>4.7638922058927828E+21</v>
      </c>
      <c r="H752" s="22">
        <f t="shared" si="180"/>
        <v>1458671.1523711684</v>
      </c>
      <c r="I752" s="22">
        <f>A752^6.08+A752^4+1000*A752+100</f>
        <v>3.0225461180263744E+17</v>
      </c>
      <c r="J752" s="16">
        <v>1</v>
      </c>
      <c r="K752" s="16">
        <v>11</v>
      </c>
      <c r="L752" s="16">
        <v>5</v>
      </c>
      <c r="M752" s="16">
        <v>10000</v>
      </c>
      <c r="N752" s="16">
        <v>10000</v>
      </c>
      <c r="O752" s="16">
        <v>30</v>
      </c>
      <c r="P752" s="16" t="b">
        <v>1</v>
      </c>
      <c r="Q752" s="16">
        <v>0</v>
      </c>
      <c r="R752" s="16" t="b">
        <v>0</v>
      </c>
      <c r="S752" s="16">
        <v>101.000000000008</v>
      </c>
      <c r="T752" s="16" t="s">
        <v>59</v>
      </c>
      <c r="U752" s="18">
        <v>847</v>
      </c>
      <c r="V752" s="16">
        <v>1093</v>
      </c>
      <c r="W752" s="22">
        <v>1.07</v>
      </c>
    </row>
    <row r="753" spans="1:23" x14ac:dyDescent="0.3">
      <c r="A753" s="19">
        <v>751</v>
      </c>
      <c r="B753" s="16" t="s">
        <v>56</v>
      </c>
      <c r="C753" s="17" t="s">
        <v>117</v>
      </c>
      <c r="E753" s="16">
        <f t="shared" si="186"/>
        <v>821265926.41400266</v>
      </c>
      <c r="F753" s="16">
        <v>5</v>
      </c>
      <c r="G753" s="22">
        <f>A753^7.56+A753^4+100*A753+100</f>
        <v>5.4933582660180766E+21</v>
      </c>
      <c r="H753" s="22">
        <f t="shared" ref="H753:H816" si="188">A753^2.14+50+50*A753</f>
        <v>1462779.1666662216</v>
      </c>
      <c r="I753" s="22">
        <f t="shared" ref="I753:I816" si="189">A753^6.08+A753^4+1000*A753+100</f>
        <v>3.0471320164189478E+17</v>
      </c>
      <c r="J753" s="16">
        <v>1</v>
      </c>
      <c r="K753" s="16">
        <v>11</v>
      </c>
      <c r="L753" s="16">
        <v>5</v>
      </c>
      <c r="M753" s="16">
        <v>10000</v>
      </c>
      <c r="N753" s="16">
        <v>10000</v>
      </c>
      <c r="O753" s="16">
        <v>30</v>
      </c>
      <c r="P753" s="16" t="b">
        <v>1</v>
      </c>
      <c r="Q753" s="16">
        <v>0</v>
      </c>
      <c r="R753" s="16" t="b">
        <v>0</v>
      </c>
      <c r="S753" s="16">
        <v>101.000000000008</v>
      </c>
      <c r="T753" s="16" t="s">
        <v>59</v>
      </c>
      <c r="U753" s="18">
        <v>848</v>
      </c>
      <c r="V753" s="16">
        <v>1095</v>
      </c>
      <c r="W753" s="22">
        <v>1.07</v>
      </c>
    </row>
    <row r="754" spans="1:23" x14ac:dyDescent="0.3">
      <c r="A754" s="15">
        <v>752</v>
      </c>
      <c r="B754" s="16" t="s">
        <v>56</v>
      </c>
      <c r="C754" s="17" t="s">
        <v>116</v>
      </c>
      <c r="E754" s="16">
        <f t="shared" si="186"/>
        <v>824660714.24077344</v>
      </c>
      <c r="F754" s="16">
        <v>5</v>
      </c>
      <c r="G754" s="22">
        <f t="shared" ref="G754:G762" si="190">A754^7.56+A754^4+100*A754+100</f>
        <v>5.5488997021748518E+21</v>
      </c>
      <c r="H754" s="22">
        <f t="shared" si="188"/>
        <v>1466893.3456082076</v>
      </c>
      <c r="I754" s="22">
        <f t="shared" si="189"/>
        <v>3.0718847851769709E+17</v>
      </c>
      <c r="J754" s="16">
        <v>1</v>
      </c>
      <c r="K754" s="16">
        <v>11</v>
      </c>
      <c r="L754" s="16">
        <v>5</v>
      </c>
      <c r="M754" s="16">
        <v>10000</v>
      </c>
      <c r="N754" s="16">
        <v>10000</v>
      </c>
      <c r="O754" s="16">
        <v>30</v>
      </c>
      <c r="P754" s="16" t="b">
        <v>1</v>
      </c>
      <c r="Q754" s="16">
        <v>0</v>
      </c>
      <c r="R754" s="16" t="b">
        <v>0</v>
      </c>
      <c r="S754" s="16">
        <v>101.000000000008</v>
      </c>
      <c r="T754" s="16" t="s">
        <v>59</v>
      </c>
      <c r="U754" s="18">
        <v>849</v>
      </c>
      <c r="V754" s="16">
        <v>1097</v>
      </c>
      <c r="W754" s="22">
        <v>1.07</v>
      </c>
    </row>
    <row r="755" spans="1:23" x14ac:dyDescent="0.3">
      <c r="A755" s="15">
        <v>753</v>
      </c>
      <c r="B755" s="16" t="s">
        <v>56</v>
      </c>
      <c r="C755" s="17" t="s">
        <v>116</v>
      </c>
      <c r="E755" s="16">
        <f t="shared" si="186"/>
        <v>828064995.44219017</v>
      </c>
      <c r="F755" s="16">
        <v>5</v>
      </c>
      <c r="G755" s="22">
        <f t="shared" si="190"/>
        <v>5.604927767852211E+21</v>
      </c>
      <c r="H755" s="22">
        <f t="shared" si="188"/>
        <v>1471013.6903456638</v>
      </c>
      <c r="I755" s="22">
        <f t="shared" si="189"/>
        <v>3.09680533272616E+17</v>
      </c>
      <c r="J755" s="16">
        <v>1</v>
      </c>
      <c r="K755" s="16">
        <v>11</v>
      </c>
      <c r="L755" s="16">
        <v>5</v>
      </c>
      <c r="M755" s="16">
        <v>10000</v>
      </c>
      <c r="N755" s="16">
        <v>10000</v>
      </c>
      <c r="O755" s="16">
        <v>30</v>
      </c>
      <c r="P755" s="16" t="b">
        <v>1</v>
      </c>
      <c r="Q755" s="16">
        <v>0</v>
      </c>
      <c r="R755" s="16" t="b">
        <v>0</v>
      </c>
      <c r="S755" s="16">
        <v>101.000000000008</v>
      </c>
      <c r="T755" s="16" t="s">
        <v>59</v>
      </c>
      <c r="U755" s="18">
        <v>850</v>
      </c>
      <c r="V755" s="16">
        <v>1099</v>
      </c>
      <c r="W755" s="22">
        <v>1.07</v>
      </c>
    </row>
    <row r="756" spans="1:23" x14ac:dyDescent="0.3">
      <c r="A756" s="19">
        <v>754</v>
      </c>
      <c r="B756" s="16" t="s">
        <v>56</v>
      </c>
      <c r="C756" s="17" t="s">
        <v>116</v>
      </c>
      <c r="E756" s="16">
        <f t="shared" si="186"/>
        <v>831478783.90576267</v>
      </c>
      <c r="F756" s="16">
        <v>5</v>
      </c>
      <c r="G756" s="22">
        <f t="shared" si="190"/>
        <v>5.6614460719234736E+21</v>
      </c>
      <c r="H756" s="22">
        <f t="shared" si="188"/>
        <v>1475140.20202583</v>
      </c>
      <c r="I756" s="22">
        <f t="shared" si="189"/>
        <v>3.1218945712205914E+17</v>
      </c>
      <c r="J756" s="16">
        <v>1</v>
      </c>
      <c r="K756" s="16">
        <v>11</v>
      </c>
      <c r="L756" s="16">
        <v>5</v>
      </c>
      <c r="M756" s="16">
        <v>10000</v>
      </c>
      <c r="N756" s="16">
        <v>10000</v>
      </c>
      <c r="O756" s="16">
        <v>30</v>
      </c>
      <c r="P756" s="16" t="b">
        <v>1</v>
      </c>
      <c r="Q756" s="16">
        <v>0</v>
      </c>
      <c r="R756" s="16" t="b">
        <v>0</v>
      </c>
      <c r="S756" s="16">
        <v>101.000000000008</v>
      </c>
      <c r="T756" s="16" t="s">
        <v>59</v>
      </c>
      <c r="U756" s="18">
        <v>851</v>
      </c>
      <c r="V756" s="16">
        <v>1101</v>
      </c>
      <c r="W756" s="22">
        <v>1.07</v>
      </c>
    </row>
    <row r="757" spans="1:23" x14ac:dyDescent="0.3">
      <c r="A757" s="15">
        <v>755</v>
      </c>
      <c r="B757" s="16" t="s">
        <v>56</v>
      </c>
      <c r="C757" s="17" t="s">
        <v>116</v>
      </c>
      <c r="E757" s="16">
        <f t="shared" si="186"/>
        <v>834902093.52084351</v>
      </c>
      <c r="F757" s="16">
        <v>5</v>
      </c>
      <c r="G757" s="22">
        <f t="shared" si="190"/>
        <v>5.7184582451828401E+21</v>
      </c>
      <c r="H757" s="22">
        <f t="shared" si="188"/>
        <v>1479272.8817946222</v>
      </c>
      <c r="I757" s="22">
        <f t="shared" si="189"/>
        <v>3.147153416552912E+17</v>
      </c>
      <c r="J757" s="16">
        <v>1</v>
      </c>
      <c r="K757" s="16">
        <v>11</v>
      </c>
      <c r="L757" s="16">
        <v>5</v>
      </c>
      <c r="M757" s="16">
        <v>10000</v>
      </c>
      <c r="N757" s="16">
        <v>10000</v>
      </c>
      <c r="O757" s="16">
        <v>30</v>
      </c>
      <c r="P757" s="16" t="b">
        <v>1</v>
      </c>
      <c r="Q757" s="16">
        <v>0</v>
      </c>
      <c r="R757" s="16" t="b">
        <v>0</v>
      </c>
      <c r="S757" s="16">
        <v>101.000000000008</v>
      </c>
      <c r="T757" s="16" t="s">
        <v>59</v>
      </c>
      <c r="U757" s="18">
        <v>852</v>
      </c>
      <c r="V757" s="16">
        <v>1103</v>
      </c>
      <c r="W757" s="22">
        <v>1.07</v>
      </c>
    </row>
    <row r="758" spans="1:23" x14ac:dyDescent="0.3">
      <c r="A758" s="15">
        <v>756</v>
      </c>
      <c r="B758" s="16" t="s">
        <v>56</v>
      </c>
      <c r="C758" s="17" t="s">
        <v>116</v>
      </c>
      <c r="E758" s="16">
        <f t="shared" si="186"/>
        <v>838334938.17862868</v>
      </c>
      <c r="F758" s="16">
        <v>5</v>
      </c>
      <c r="G758" s="22">
        <f t="shared" si="190"/>
        <v>5.7759679404491418E+21</v>
      </c>
      <c r="H758" s="22">
        <f t="shared" si="188"/>
        <v>1483411.7307966624</v>
      </c>
      <c r="I758" s="22">
        <f t="shared" si="189"/>
        <v>3.1725827883647885E+17</v>
      </c>
      <c r="J758" s="16">
        <v>1</v>
      </c>
      <c r="K758" s="16">
        <v>11</v>
      </c>
      <c r="L758" s="16">
        <v>5</v>
      </c>
      <c r="M758" s="16">
        <v>10000</v>
      </c>
      <c r="N758" s="16">
        <v>10000</v>
      </c>
      <c r="O758" s="16">
        <v>30</v>
      </c>
      <c r="P758" s="16" t="b">
        <v>1</v>
      </c>
      <c r="Q758" s="16">
        <v>0</v>
      </c>
      <c r="R758" s="16" t="b">
        <v>0</v>
      </c>
      <c r="S758" s="16">
        <v>101.000000000008</v>
      </c>
      <c r="T758" s="16" t="s">
        <v>59</v>
      </c>
      <c r="U758" s="18">
        <v>853</v>
      </c>
      <c r="V758" s="16">
        <v>1105</v>
      </c>
      <c r="W758" s="22">
        <v>1.07</v>
      </c>
    </row>
    <row r="759" spans="1:23" x14ac:dyDescent="0.3">
      <c r="A759" s="19">
        <v>757</v>
      </c>
      <c r="B759" s="16" t="s">
        <v>56</v>
      </c>
      <c r="C759" s="17" t="s">
        <v>116</v>
      </c>
      <c r="E759" s="16">
        <f t="shared" si="186"/>
        <v>841777331.77214408</v>
      </c>
      <c r="F759" s="16">
        <v>5</v>
      </c>
      <c r="G759" s="22">
        <f t="shared" si="190"/>
        <v>5.8339788326698389E+21</v>
      </c>
      <c r="H759" s="22">
        <f t="shared" si="188"/>
        <v>1487556.7501752572</v>
      </c>
      <c r="I759" s="22">
        <f t="shared" si="189"/>
        <v>3.1981836100570842E+17</v>
      </c>
      <c r="J759" s="16">
        <v>1</v>
      </c>
      <c r="K759" s="16">
        <v>11</v>
      </c>
      <c r="L759" s="16">
        <v>5</v>
      </c>
      <c r="M759" s="16">
        <v>10000</v>
      </c>
      <c r="N759" s="16">
        <v>10000</v>
      </c>
      <c r="O759" s="16">
        <v>30</v>
      </c>
      <c r="P759" s="16" t="b">
        <v>1</v>
      </c>
      <c r="Q759" s="16">
        <v>0</v>
      </c>
      <c r="R759" s="16" t="b">
        <v>0</v>
      </c>
      <c r="S759" s="16">
        <v>101.000000000008</v>
      </c>
      <c r="T759" s="16" t="s">
        <v>59</v>
      </c>
      <c r="U759" s="18">
        <v>854</v>
      </c>
      <c r="V759" s="16">
        <v>1107</v>
      </c>
      <c r="W759" s="22">
        <v>1.07</v>
      </c>
    </row>
    <row r="760" spans="1:23" x14ac:dyDescent="0.3">
      <c r="A760" s="15">
        <v>758</v>
      </c>
      <c r="B760" s="16" t="s">
        <v>56</v>
      </c>
      <c r="C760" s="17" t="s">
        <v>116</v>
      </c>
      <c r="E760" s="12">
        <f t="shared" si="186"/>
        <v>845229288.19627309</v>
      </c>
      <c r="F760" s="16">
        <v>5</v>
      </c>
      <c r="G760" s="22">
        <f t="shared" si="190"/>
        <v>5.892494619025916E+21</v>
      </c>
      <c r="H760" s="22">
        <f t="shared" si="188"/>
        <v>1491707.9410724265</v>
      </c>
      <c r="I760" s="22">
        <f t="shared" si="189"/>
        <v>3.2239568088004986E+17</v>
      </c>
      <c r="J760" s="16">
        <v>1</v>
      </c>
      <c r="K760" s="16">
        <v>11</v>
      </c>
      <c r="L760" s="16">
        <v>5</v>
      </c>
      <c r="M760" s="16">
        <v>10000</v>
      </c>
      <c r="N760" s="16">
        <v>10000</v>
      </c>
      <c r="O760" s="16">
        <v>30</v>
      </c>
      <c r="P760" s="16" t="b">
        <v>1</v>
      </c>
      <c r="Q760" s="16">
        <v>0</v>
      </c>
      <c r="R760" s="16" t="b">
        <v>0</v>
      </c>
      <c r="S760" s="16">
        <v>101.000000000008</v>
      </c>
      <c r="T760" s="16" t="s">
        <v>59</v>
      </c>
      <c r="U760" s="18">
        <v>855</v>
      </c>
      <c r="V760" s="16">
        <v>1109</v>
      </c>
      <c r="W760" s="22">
        <v>1.07</v>
      </c>
    </row>
    <row r="761" spans="1:23" x14ac:dyDescent="0.3">
      <c r="A761" s="15">
        <v>759</v>
      </c>
      <c r="B761" s="16" t="s">
        <v>56</v>
      </c>
      <c r="C761" s="17" t="s">
        <v>116</v>
      </c>
      <c r="E761" s="16">
        <f t="shared" si="186"/>
        <v>848690821.34771717</v>
      </c>
      <c r="F761" s="16">
        <v>5</v>
      </c>
      <c r="G761" s="22">
        <f t="shared" si="190"/>
        <v>5.9515190190363776E+21</v>
      </c>
      <c r="H761" s="22">
        <f t="shared" si="188"/>
        <v>1495865.3046288833</v>
      </c>
      <c r="I761" s="22">
        <f t="shared" si="189"/>
        <v>3.2499033155456416E+17</v>
      </c>
      <c r="J761" s="16">
        <v>1</v>
      </c>
      <c r="K761" s="16">
        <v>11</v>
      </c>
      <c r="L761" s="16">
        <v>5</v>
      </c>
      <c r="M761" s="16">
        <v>10000</v>
      </c>
      <c r="N761" s="16">
        <v>10000</v>
      </c>
      <c r="O761" s="16">
        <v>30</v>
      </c>
      <c r="P761" s="16" t="b">
        <v>1</v>
      </c>
      <c r="Q761" s="16">
        <v>0</v>
      </c>
      <c r="R761" s="16" t="b">
        <v>0</v>
      </c>
      <c r="S761" s="16">
        <v>101.000000000008</v>
      </c>
      <c r="T761" s="16" t="s">
        <v>59</v>
      </c>
      <c r="U761" s="18">
        <v>856</v>
      </c>
      <c r="V761" s="16">
        <v>1111</v>
      </c>
      <c r="W761" s="22">
        <v>1.07</v>
      </c>
    </row>
    <row r="762" spans="1:23" x14ac:dyDescent="0.3">
      <c r="A762" s="19">
        <v>760</v>
      </c>
      <c r="B762" s="16" t="s">
        <v>56</v>
      </c>
      <c r="C762" s="17" t="s">
        <v>116</v>
      </c>
      <c r="E762" s="16">
        <f t="shared" si="186"/>
        <v>852161945.12502027</v>
      </c>
      <c r="F762" s="16">
        <v>5</v>
      </c>
      <c r="G762" s="22">
        <f t="shared" si="190"/>
        <v>6.0110557746637161E+21</v>
      </c>
      <c r="H762" s="22">
        <f t="shared" si="188"/>
        <v>1500028.8419840508</v>
      </c>
      <c r="I762" s="22">
        <f t="shared" si="189"/>
        <v>3.2760240650336608E+17</v>
      </c>
      <c r="J762" s="16">
        <v>1</v>
      </c>
      <c r="K762" s="16">
        <v>11</v>
      </c>
      <c r="L762" s="16">
        <v>5</v>
      </c>
      <c r="M762" s="16">
        <v>10000</v>
      </c>
      <c r="N762" s="16">
        <v>10000</v>
      </c>
      <c r="O762" s="16">
        <v>30</v>
      </c>
      <c r="P762" s="16" t="b">
        <v>1</v>
      </c>
      <c r="Q762" s="16">
        <v>0</v>
      </c>
      <c r="R762" s="16" t="b">
        <v>0</v>
      </c>
      <c r="S762" s="16">
        <v>101.000000000008</v>
      </c>
      <c r="T762" s="16" t="s">
        <v>59</v>
      </c>
      <c r="U762" s="18">
        <v>857</v>
      </c>
      <c r="V762" s="16">
        <v>1113</v>
      </c>
      <c r="W762" s="22">
        <v>1.07</v>
      </c>
    </row>
    <row r="763" spans="1:23" x14ac:dyDescent="0.3">
      <c r="A763" s="15">
        <v>761</v>
      </c>
      <c r="B763" s="16" t="s">
        <v>56</v>
      </c>
      <c r="C763" s="17" t="s">
        <v>116</v>
      </c>
      <c r="E763" s="16">
        <f t="shared" si="186"/>
        <v>855642673.42855394</v>
      </c>
      <c r="F763" s="16">
        <v>5</v>
      </c>
      <c r="G763" s="22">
        <f>A763^7.57+A763^4+100*A763+100</f>
        <v>6.4875669364090885E+21</v>
      </c>
      <c r="H763" s="22">
        <f t="shared" si="188"/>
        <v>1504198.5542760617</v>
      </c>
      <c r="I763" s="22">
        <f t="shared" si="189"/>
        <v>3.3023199958065254E+17</v>
      </c>
      <c r="J763" s="16">
        <v>1</v>
      </c>
      <c r="K763" s="16">
        <v>11</v>
      </c>
      <c r="L763" s="16">
        <v>5</v>
      </c>
      <c r="M763" s="16">
        <v>10000</v>
      </c>
      <c r="N763" s="16">
        <v>10000</v>
      </c>
      <c r="O763" s="16">
        <v>30</v>
      </c>
      <c r="P763" s="16" t="b">
        <v>1</v>
      </c>
      <c r="Q763" s="16">
        <v>0</v>
      </c>
      <c r="R763" s="16" t="b">
        <v>0</v>
      </c>
      <c r="S763" s="16">
        <v>101.000000000008</v>
      </c>
      <c r="T763" s="16" t="s">
        <v>59</v>
      </c>
      <c r="U763" s="18">
        <v>858</v>
      </c>
      <c r="V763" s="16">
        <v>1115</v>
      </c>
      <c r="W763" s="22">
        <v>1.07</v>
      </c>
    </row>
    <row r="764" spans="1:23" x14ac:dyDescent="0.3">
      <c r="A764" s="15">
        <v>762</v>
      </c>
      <c r="B764" s="16" t="s">
        <v>56</v>
      </c>
      <c r="C764" s="17" t="s">
        <v>116</v>
      </c>
      <c r="E764" s="16">
        <f t="shared" si="186"/>
        <v>859133020.16051793</v>
      </c>
      <c r="F764" s="16">
        <v>5</v>
      </c>
      <c r="G764" s="22">
        <f t="shared" ref="G764:G772" si="191">A764^7.57+A764^4+100*A764+100</f>
        <v>6.552380860310767E+21</v>
      </c>
      <c r="H764" s="22">
        <f t="shared" si="188"/>
        <v>1508374.4426417619</v>
      </c>
      <c r="I764" s="22">
        <f t="shared" si="189"/>
        <v>3.3287920502174803E+17</v>
      </c>
      <c r="J764" s="16">
        <v>1</v>
      </c>
      <c r="K764" s="16">
        <v>11</v>
      </c>
      <c r="L764" s="16">
        <v>5</v>
      </c>
      <c r="M764" s="16">
        <v>10000</v>
      </c>
      <c r="N764" s="16">
        <v>10000</v>
      </c>
      <c r="O764" s="16">
        <v>30</v>
      </c>
      <c r="P764" s="16" t="b">
        <v>1</v>
      </c>
      <c r="Q764" s="16">
        <v>0</v>
      </c>
      <c r="R764" s="16" t="b">
        <v>0</v>
      </c>
      <c r="S764" s="16">
        <v>101.000000000008</v>
      </c>
      <c r="T764" s="16" t="s">
        <v>59</v>
      </c>
      <c r="U764" s="18">
        <v>859</v>
      </c>
      <c r="V764" s="16">
        <v>1117</v>
      </c>
      <c r="W764" s="22">
        <v>1.07</v>
      </c>
    </row>
    <row r="765" spans="1:23" x14ac:dyDescent="0.3">
      <c r="A765" s="19">
        <v>763</v>
      </c>
      <c r="B765" s="16" t="s">
        <v>56</v>
      </c>
      <c r="C765" s="17" t="s">
        <v>116</v>
      </c>
      <c r="E765" s="16">
        <f t="shared" si="186"/>
        <v>862632999.22494388</v>
      </c>
      <c r="F765" s="16">
        <v>5</v>
      </c>
      <c r="G765" s="22">
        <f t="shared" si="191"/>
        <v>6.6177560286192583E+21</v>
      </c>
      <c r="H765" s="22">
        <f t="shared" si="188"/>
        <v>1512556.5082167115</v>
      </c>
      <c r="I765" s="22">
        <f t="shared" si="189"/>
        <v>3.3554411744414547E+17</v>
      </c>
      <c r="J765" s="16">
        <v>1</v>
      </c>
      <c r="K765" s="16">
        <v>11</v>
      </c>
      <c r="L765" s="16">
        <v>5</v>
      </c>
      <c r="M765" s="16">
        <v>10000</v>
      </c>
      <c r="N765" s="16">
        <v>10000</v>
      </c>
      <c r="O765" s="16">
        <v>30</v>
      </c>
      <c r="P765" s="16" t="b">
        <v>1</v>
      </c>
      <c r="Q765" s="16">
        <v>0</v>
      </c>
      <c r="R765" s="16" t="b">
        <v>0</v>
      </c>
      <c r="S765" s="16">
        <v>101.000000000008</v>
      </c>
      <c r="T765" s="16" t="s">
        <v>59</v>
      </c>
      <c r="U765" s="18">
        <v>860</v>
      </c>
      <c r="V765" s="16">
        <v>1119</v>
      </c>
      <c r="W765" s="22">
        <v>1.07</v>
      </c>
    </row>
    <row r="766" spans="1:23" x14ac:dyDescent="0.3">
      <c r="A766" s="15">
        <v>764</v>
      </c>
      <c r="B766" s="16" t="s">
        <v>56</v>
      </c>
      <c r="C766" s="17" t="s">
        <v>116</v>
      </c>
      <c r="E766" s="16">
        <f t="shared" si="186"/>
        <v>866142624.52768385</v>
      </c>
      <c r="F766" s="16">
        <v>5</v>
      </c>
      <c r="G766" s="22">
        <f t="shared" si="191"/>
        <v>6.6836965561852001E+21</v>
      </c>
      <c r="H766" s="22">
        <f t="shared" si="188"/>
        <v>1516744.7521351976</v>
      </c>
      <c r="I766" s="22">
        <f t="shared" si="189"/>
        <v>3.3822683184856653E+17</v>
      </c>
      <c r="J766" s="16">
        <v>1</v>
      </c>
      <c r="K766" s="16">
        <v>11</v>
      </c>
      <c r="L766" s="16">
        <v>5</v>
      </c>
      <c r="M766" s="16">
        <v>10000</v>
      </c>
      <c r="N766" s="16">
        <v>10000</v>
      </c>
      <c r="O766" s="16">
        <v>30</v>
      </c>
      <c r="P766" s="16" t="b">
        <v>1</v>
      </c>
      <c r="Q766" s="16">
        <v>0</v>
      </c>
      <c r="R766" s="16" t="b">
        <v>0</v>
      </c>
      <c r="S766" s="16">
        <v>101.000000000008</v>
      </c>
      <c r="T766" s="16" t="s">
        <v>59</v>
      </c>
      <c r="U766" s="18">
        <v>861</v>
      </c>
      <c r="V766" s="16">
        <v>1121</v>
      </c>
      <c r="W766" s="22">
        <v>1.07</v>
      </c>
    </row>
    <row r="767" spans="1:23" x14ac:dyDescent="0.3">
      <c r="A767" s="15">
        <v>765</v>
      </c>
      <c r="B767" s="16" t="s">
        <v>56</v>
      </c>
      <c r="C767" s="17" t="s">
        <v>116</v>
      </c>
      <c r="E767" s="16">
        <f t="shared" si="186"/>
        <v>869661909.97641742</v>
      </c>
      <c r="F767" s="16">
        <v>5</v>
      </c>
      <c r="G767" s="22">
        <f t="shared" si="191"/>
        <v>6.7502065825790988E+21</v>
      </c>
      <c r="H767" s="22">
        <f t="shared" si="188"/>
        <v>1520939.1755302143</v>
      </c>
      <c r="I767" s="22">
        <f t="shared" si="189"/>
        <v>3.4092744361998163E+17</v>
      </c>
      <c r="J767" s="16">
        <v>1</v>
      </c>
      <c r="K767" s="16">
        <v>11</v>
      </c>
      <c r="L767" s="16">
        <v>5</v>
      </c>
      <c r="M767" s="16">
        <v>10000</v>
      </c>
      <c r="N767" s="16">
        <v>10000</v>
      </c>
      <c r="O767" s="16">
        <v>30</v>
      </c>
      <c r="P767" s="16" t="b">
        <v>1</v>
      </c>
      <c r="Q767" s="16">
        <v>0</v>
      </c>
      <c r="R767" s="16" t="b">
        <v>0</v>
      </c>
      <c r="S767" s="16">
        <v>101.000000000008</v>
      </c>
      <c r="T767" s="16" t="s">
        <v>59</v>
      </c>
      <c r="U767" s="18">
        <v>862</v>
      </c>
      <c r="V767" s="16">
        <v>1123</v>
      </c>
      <c r="W767" s="22">
        <v>1.07</v>
      </c>
    </row>
    <row r="768" spans="1:23" x14ac:dyDescent="0.3">
      <c r="A768" s="19">
        <v>766</v>
      </c>
      <c r="B768" s="16" t="s">
        <v>56</v>
      </c>
      <c r="C768" s="17" t="s">
        <v>116</v>
      </c>
      <c r="E768" s="12">
        <f t="shared" si="186"/>
        <v>873190869.48063445</v>
      </c>
      <c r="F768" s="16">
        <v>5</v>
      </c>
      <c r="G768" s="22">
        <f t="shared" si="191"/>
        <v>6.8172902722072184E+21</v>
      </c>
      <c r="H768" s="22">
        <f t="shared" si="188"/>
        <v>1525139.7795334919</v>
      </c>
      <c r="I768" s="22">
        <f t="shared" si="189"/>
        <v>3.4364604852868576E+17</v>
      </c>
      <c r="J768" s="16">
        <v>1</v>
      </c>
      <c r="K768" s="16">
        <v>11</v>
      </c>
      <c r="L768" s="16">
        <v>5</v>
      </c>
      <c r="M768" s="16">
        <v>10000</v>
      </c>
      <c r="N768" s="16">
        <v>10000</v>
      </c>
      <c r="O768" s="16">
        <v>30</v>
      </c>
      <c r="P768" s="16" t="b">
        <v>1</v>
      </c>
      <c r="Q768" s="16">
        <v>0</v>
      </c>
      <c r="R768" s="16" t="b">
        <v>0</v>
      </c>
      <c r="S768" s="16">
        <v>101.000000000008</v>
      </c>
      <c r="T768" s="16" t="s">
        <v>59</v>
      </c>
      <c r="U768" s="18">
        <v>863</v>
      </c>
      <c r="V768" s="16">
        <v>1125</v>
      </c>
      <c r="W768" s="22">
        <v>1.07</v>
      </c>
    </row>
    <row r="769" spans="1:23" x14ac:dyDescent="0.3">
      <c r="A769" s="15">
        <v>767</v>
      </c>
      <c r="B769" s="16" t="s">
        <v>56</v>
      </c>
      <c r="C769" s="17" t="s">
        <v>116</v>
      </c>
      <c r="E769" s="16">
        <f t="shared" si="186"/>
        <v>876729516.9516573</v>
      </c>
      <c r="F769" s="16">
        <v>5</v>
      </c>
      <c r="G769" s="22">
        <f t="shared" si="191"/>
        <v>6.8849518144276818E+21</v>
      </c>
      <c r="H769" s="22">
        <f t="shared" si="188"/>
        <v>1529346.5652754924</v>
      </c>
      <c r="I769" s="22">
        <f t="shared" si="189"/>
        <v>3.4638274273132531E+17</v>
      </c>
      <c r="J769" s="16">
        <v>1</v>
      </c>
      <c r="K769" s="16">
        <v>11</v>
      </c>
      <c r="L769" s="16">
        <v>5</v>
      </c>
      <c r="M769" s="16">
        <v>10000</v>
      </c>
      <c r="N769" s="16">
        <v>10000</v>
      </c>
      <c r="O769" s="16">
        <v>30</v>
      </c>
      <c r="P769" s="16" t="b">
        <v>1</v>
      </c>
      <c r="Q769" s="16">
        <v>0</v>
      </c>
      <c r="R769" s="16" t="b">
        <v>0</v>
      </c>
      <c r="S769" s="16">
        <v>101.000000000008</v>
      </c>
      <c r="T769" s="16" t="s">
        <v>59</v>
      </c>
      <c r="U769" s="18">
        <v>864</v>
      </c>
      <c r="V769" s="16">
        <v>1127</v>
      </c>
      <c r="W769" s="22">
        <v>1.07</v>
      </c>
    </row>
    <row r="770" spans="1:23" x14ac:dyDescent="0.3">
      <c r="A770" s="15">
        <v>768</v>
      </c>
      <c r="B770" s="16" t="s">
        <v>56</v>
      </c>
      <c r="C770" s="17" t="s">
        <v>116</v>
      </c>
      <c r="E770" s="16">
        <f t="shared" si="186"/>
        <v>880277866.30261159</v>
      </c>
      <c r="F770" s="16">
        <v>5</v>
      </c>
      <c r="G770" s="22">
        <f t="shared" si="191"/>
        <v>6.9531954236674298E+21</v>
      </c>
      <c r="H770" s="22">
        <f t="shared" si="188"/>
        <v>1533559.5338854021</v>
      </c>
      <c r="I770" s="22">
        <f t="shared" si="189"/>
        <v>3.491376227719712E+17</v>
      </c>
      <c r="J770" s="16">
        <v>1</v>
      </c>
      <c r="K770" s="16">
        <v>11</v>
      </c>
      <c r="L770" s="16">
        <v>5</v>
      </c>
      <c r="M770" s="16">
        <v>10000</v>
      </c>
      <c r="N770" s="16">
        <v>10000</v>
      </c>
      <c r="O770" s="16">
        <v>30</v>
      </c>
      <c r="P770" s="16" t="b">
        <v>1</v>
      </c>
      <c r="Q770" s="16">
        <v>0</v>
      </c>
      <c r="R770" s="16" t="b">
        <v>0</v>
      </c>
      <c r="S770" s="16">
        <v>101.000000000008</v>
      </c>
      <c r="T770" s="16" t="s">
        <v>59</v>
      </c>
      <c r="U770" s="18">
        <v>865</v>
      </c>
      <c r="V770" s="16">
        <v>1129</v>
      </c>
      <c r="W770" s="22">
        <v>1.07</v>
      </c>
    </row>
    <row r="771" spans="1:23" x14ac:dyDescent="0.3">
      <c r="A771" s="19">
        <v>769</v>
      </c>
      <c r="B771" s="16" t="s">
        <v>56</v>
      </c>
      <c r="C771" s="17" t="s">
        <v>116</v>
      </c>
      <c r="E771" s="16">
        <f t="shared" si="186"/>
        <v>883835931.44844878</v>
      </c>
      <c r="F771" s="16">
        <v>5</v>
      </c>
      <c r="G771" s="22">
        <f t="shared" si="191"/>
        <v>7.0220253395389377E+21</v>
      </c>
      <c r="H771" s="22">
        <f t="shared" si="188"/>
        <v>1537778.6864911402</v>
      </c>
      <c r="I771" s="22">
        <f t="shared" si="189"/>
        <v>3.5191078558314982E+17</v>
      </c>
      <c r="J771" s="16">
        <v>1</v>
      </c>
      <c r="K771" s="16">
        <v>11</v>
      </c>
      <c r="L771" s="16">
        <v>5</v>
      </c>
      <c r="M771" s="16">
        <v>10000</v>
      </c>
      <c r="N771" s="16">
        <v>10000</v>
      </c>
      <c r="O771" s="16">
        <v>30</v>
      </c>
      <c r="P771" s="16" t="b">
        <v>1</v>
      </c>
      <c r="Q771" s="16">
        <v>0</v>
      </c>
      <c r="R771" s="16" t="b">
        <v>0</v>
      </c>
      <c r="S771" s="16">
        <v>101.000000000008</v>
      </c>
      <c r="T771" s="16" t="s">
        <v>59</v>
      </c>
      <c r="U771" s="18">
        <v>866</v>
      </c>
      <c r="V771" s="16">
        <v>1131</v>
      </c>
      <c r="W771" s="22">
        <v>1.07</v>
      </c>
    </row>
    <row r="772" spans="1:23" x14ac:dyDescent="0.3">
      <c r="A772" s="15">
        <v>770</v>
      </c>
      <c r="B772" s="16" t="s">
        <v>56</v>
      </c>
      <c r="C772" s="17" t="s">
        <v>116</v>
      </c>
      <c r="E772" s="16">
        <f t="shared" si="186"/>
        <v>887403726.30591691</v>
      </c>
      <c r="F772" s="16">
        <v>5</v>
      </c>
      <c r="G772" s="22">
        <f t="shared" si="191"/>
        <v>7.0914458269576793E+21</v>
      </c>
      <c r="H772" s="22">
        <f t="shared" si="188"/>
        <v>1542004.0242193688</v>
      </c>
      <c r="I772" s="22">
        <f t="shared" si="189"/>
        <v>3.5470232848690982E+17</v>
      </c>
      <c r="J772" s="16">
        <v>1</v>
      </c>
      <c r="K772" s="16">
        <v>11</v>
      </c>
      <c r="L772" s="16">
        <v>5</v>
      </c>
      <c r="M772" s="16">
        <v>10000</v>
      </c>
      <c r="N772" s="16">
        <v>10000</v>
      </c>
      <c r="O772" s="16">
        <v>30</v>
      </c>
      <c r="P772" s="16" t="b">
        <v>1</v>
      </c>
      <c r="Q772" s="16">
        <v>0</v>
      </c>
      <c r="R772" s="16" t="b">
        <v>0</v>
      </c>
      <c r="S772" s="16">
        <v>101.000000000008</v>
      </c>
      <c r="T772" s="16" t="s">
        <v>59</v>
      </c>
      <c r="U772" s="18">
        <v>867</v>
      </c>
      <c r="V772" s="16">
        <v>1133</v>
      </c>
      <c r="W772" s="22">
        <v>1.07</v>
      </c>
    </row>
    <row r="773" spans="1:23" x14ac:dyDescent="0.3">
      <c r="A773" s="15">
        <v>771</v>
      </c>
      <c r="B773" s="16" t="s">
        <v>56</v>
      </c>
      <c r="C773" s="17" t="s">
        <v>116</v>
      </c>
      <c r="E773" s="16">
        <f t="shared" si="186"/>
        <v>890981264.79358947</v>
      </c>
      <c r="F773" s="16">
        <v>5</v>
      </c>
      <c r="G773" s="22">
        <f>A773^7.58+A773^4+100*A773+100</f>
        <v>7.6537132235992943E+21</v>
      </c>
      <c r="H773" s="22">
        <f t="shared" si="188"/>
        <v>1546235.5481954904</v>
      </c>
      <c r="I773" s="22">
        <f t="shared" si="189"/>
        <v>3.5751234919588371E+17</v>
      </c>
      <c r="J773" s="16">
        <v>1</v>
      </c>
      <c r="K773" s="16">
        <v>11</v>
      </c>
      <c r="L773" s="16">
        <v>5</v>
      </c>
      <c r="M773" s="16">
        <v>10000</v>
      </c>
      <c r="N773" s="16">
        <v>10000</v>
      </c>
      <c r="O773" s="16">
        <v>30</v>
      </c>
      <c r="P773" s="16" t="b">
        <v>1</v>
      </c>
      <c r="Q773" s="16">
        <v>0</v>
      </c>
      <c r="R773" s="16" t="b">
        <v>0</v>
      </c>
      <c r="S773" s="16">
        <v>101.000000000008</v>
      </c>
      <c r="T773" s="16" t="s">
        <v>59</v>
      </c>
      <c r="U773" s="18">
        <v>868</v>
      </c>
      <c r="V773" s="16">
        <v>1135</v>
      </c>
      <c r="W773" s="22">
        <v>1.07</v>
      </c>
    </row>
    <row r="774" spans="1:23" x14ac:dyDescent="0.3">
      <c r="A774" s="19">
        <v>772</v>
      </c>
      <c r="B774" s="16" t="s">
        <v>56</v>
      </c>
      <c r="C774" s="17" t="s">
        <v>116</v>
      </c>
      <c r="E774" s="16">
        <f t="shared" si="186"/>
        <v>894568560.83184242</v>
      </c>
      <c r="F774" s="16">
        <v>5</v>
      </c>
      <c r="G774" s="22">
        <f t="shared" ref="G774:G782" si="192">A774^7.58+A774^4+100*A774+100</f>
        <v>7.7292817135350736E+21</v>
      </c>
      <c r="H774" s="22">
        <f t="shared" si="188"/>
        <v>1550473.2595436496</v>
      </c>
      <c r="I774" s="22">
        <f t="shared" si="189"/>
        <v>3.6034094581432678E+17</v>
      </c>
      <c r="J774" s="16">
        <v>1</v>
      </c>
      <c r="K774" s="16">
        <v>11</v>
      </c>
      <c r="L774" s="16">
        <v>5</v>
      </c>
      <c r="M774" s="16">
        <v>10000</v>
      </c>
      <c r="N774" s="16">
        <v>10000</v>
      </c>
      <c r="O774" s="16">
        <v>30</v>
      </c>
      <c r="P774" s="16" t="b">
        <v>1</v>
      </c>
      <c r="Q774" s="16">
        <v>0</v>
      </c>
      <c r="R774" s="16" t="b">
        <v>0</v>
      </c>
      <c r="S774" s="16">
        <v>101.000000000008</v>
      </c>
      <c r="T774" s="16" t="s">
        <v>59</v>
      </c>
      <c r="U774" s="18">
        <v>869</v>
      </c>
      <c r="V774" s="16">
        <v>1137</v>
      </c>
      <c r="W774" s="22">
        <v>1.07</v>
      </c>
    </row>
    <row r="775" spans="1:23" x14ac:dyDescent="0.3">
      <c r="A775" s="15">
        <v>773</v>
      </c>
      <c r="B775" s="16" t="s">
        <v>56</v>
      </c>
      <c r="C775" s="17" t="s">
        <v>116</v>
      </c>
      <c r="E775" s="16">
        <f t="shared" si="186"/>
        <v>898165628.34285498</v>
      </c>
      <c r="F775" s="16">
        <v>5</v>
      </c>
      <c r="G775" s="22">
        <f t="shared" si="192"/>
        <v>7.8054970499029208E+21</v>
      </c>
      <c r="H775" s="22">
        <f t="shared" si="188"/>
        <v>1554717.1593867403</v>
      </c>
      <c r="I775" s="22">
        <f t="shared" si="189"/>
        <v>3.6318821683918995E+17</v>
      </c>
      <c r="J775" s="16">
        <v>1</v>
      </c>
      <c r="K775" s="16">
        <v>11</v>
      </c>
      <c r="L775" s="16">
        <v>5</v>
      </c>
      <c r="M775" s="16">
        <v>10000</v>
      </c>
      <c r="N775" s="16">
        <v>10000</v>
      </c>
      <c r="O775" s="16">
        <v>30</v>
      </c>
      <c r="P775" s="16" t="b">
        <v>1</v>
      </c>
      <c r="Q775" s="16">
        <v>0</v>
      </c>
      <c r="R775" s="16" t="b">
        <v>0</v>
      </c>
      <c r="S775" s="16">
        <v>101.000000000008</v>
      </c>
      <c r="T775" s="16" t="s">
        <v>59</v>
      </c>
      <c r="U775" s="18">
        <v>870</v>
      </c>
      <c r="V775" s="16">
        <v>1139</v>
      </c>
      <c r="W775" s="22">
        <v>1.07</v>
      </c>
    </row>
    <row r="776" spans="1:23" x14ac:dyDescent="0.3">
      <c r="A776" s="15">
        <v>774</v>
      </c>
      <c r="B776" s="16" t="s">
        <v>56</v>
      </c>
      <c r="C776" s="17" t="s">
        <v>116</v>
      </c>
      <c r="E776" s="12">
        <f t="shared" si="186"/>
        <v>901772481.25060546</v>
      </c>
      <c r="F776" s="16">
        <v>5</v>
      </c>
      <c r="G776" s="22">
        <f t="shared" si="192"/>
        <v>7.8823639219797146E+21</v>
      </c>
      <c r="H776" s="22">
        <f t="shared" si="188"/>
        <v>1558967.2488463987</v>
      </c>
      <c r="I776" s="22">
        <f t="shared" si="189"/>
        <v>3.6605426116117626E+17</v>
      </c>
      <c r="J776" s="16">
        <v>1</v>
      </c>
      <c r="K776" s="16">
        <v>11</v>
      </c>
      <c r="L776" s="16">
        <v>5</v>
      </c>
      <c r="M776" s="16">
        <v>10000</v>
      </c>
      <c r="N776" s="16">
        <v>10000</v>
      </c>
      <c r="O776" s="16">
        <v>30</v>
      </c>
      <c r="P776" s="16" t="b">
        <v>1</v>
      </c>
      <c r="Q776" s="16">
        <v>0</v>
      </c>
      <c r="R776" s="16" t="b">
        <v>0</v>
      </c>
      <c r="S776" s="16">
        <v>101.000000000008</v>
      </c>
      <c r="T776" s="16" t="s">
        <v>59</v>
      </c>
      <c r="U776" s="18">
        <v>871</v>
      </c>
      <c r="V776" s="16">
        <v>1141</v>
      </c>
      <c r="W776" s="22">
        <v>1.07</v>
      </c>
    </row>
    <row r="777" spans="1:23" x14ac:dyDescent="0.3">
      <c r="A777" s="19">
        <v>775</v>
      </c>
      <c r="B777" s="16" t="s">
        <v>56</v>
      </c>
      <c r="C777" s="17" t="s">
        <v>116</v>
      </c>
      <c r="E777" s="16">
        <f t="shared" si="186"/>
        <v>905389133.48088765</v>
      </c>
      <c r="F777" s="16">
        <v>5</v>
      </c>
      <c r="G777" s="22">
        <f t="shared" si="192"/>
        <v>7.9598870469084405E+21</v>
      </c>
      <c r="H777" s="22">
        <f t="shared" si="188"/>
        <v>1563223.5290430218</v>
      </c>
      <c r="I777" s="22">
        <f t="shared" si="189"/>
        <v>3.689391780658016E+17</v>
      </c>
      <c r="J777" s="16">
        <v>1</v>
      </c>
      <c r="K777" s="16">
        <v>11</v>
      </c>
      <c r="L777" s="16">
        <v>5</v>
      </c>
      <c r="M777" s="16">
        <v>10000</v>
      </c>
      <c r="N777" s="16">
        <v>10000</v>
      </c>
      <c r="O777" s="16">
        <v>30</v>
      </c>
      <c r="P777" s="16" t="b">
        <v>1</v>
      </c>
      <c r="Q777" s="16">
        <v>0</v>
      </c>
      <c r="R777" s="16" t="b">
        <v>0</v>
      </c>
      <c r="S777" s="16">
        <v>101.000000000008</v>
      </c>
      <c r="T777" s="16" t="s">
        <v>59</v>
      </c>
      <c r="U777" s="18">
        <v>872</v>
      </c>
      <c r="V777" s="16">
        <v>1143</v>
      </c>
      <c r="W777" s="22">
        <v>1.07</v>
      </c>
    </row>
    <row r="778" spans="1:23" x14ac:dyDescent="0.3">
      <c r="A778" s="15">
        <v>776</v>
      </c>
      <c r="B778" s="16" t="s">
        <v>56</v>
      </c>
      <c r="C778" s="17" t="s">
        <v>116</v>
      </c>
      <c r="E778" s="16">
        <f t="shared" si="186"/>
        <v>909015598.96128166</v>
      </c>
      <c r="F778" s="16">
        <v>5</v>
      </c>
      <c r="G778" s="22">
        <f t="shared" si="192"/>
        <v>8.0380711698276454E+21</v>
      </c>
      <c r="H778" s="22">
        <f t="shared" si="188"/>
        <v>1567486.001095762</v>
      </c>
      <c r="I778" s="22">
        <f t="shared" si="189"/>
        <v>3.7184306723445939E+17</v>
      </c>
      <c r="J778" s="16">
        <v>1</v>
      </c>
      <c r="K778" s="16">
        <v>11</v>
      </c>
      <c r="L778" s="16">
        <v>5</v>
      </c>
      <c r="M778" s="16">
        <v>10000</v>
      </c>
      <c r="N778" s="16">
        <v>10000</v>
      </c>
      <c r="O778" s="16">
        <v>30</v>
      </c>
      <c r="P778" s="16" t="b">
        <v>1</v>
      </c>
      <c r="Q778" s="16">
        <v>0</v>
      </c>
      <c r="R778" s="16" t="b">
        <v>0</v>
      </c>
      <c r="S778" s="16">
        <v>101.000000000008</v>
      </c>
      <c r="T778" s="16" t="s">
        <v>59</v>
      </c>
      <c r="U778" s="18">
        <v>873</v>
      </c>
      <c r="V778" s="16">
        <v>1145</v>
      </c>
      <c r="W778" s="22">
        <v>1.07</v>
      </c>
    </row>
    <row r="779" spans="1:23" x14ac:dyDescent="0.3">
      <c r="A779" s="15">
        <v>777</v>
      </c>
      <c r="B779" s="16" t="s">
        <v>56</v>
      </c>
      <c r="C779" s="17" t="s">
        <v>116</v>
      </c>
      <c r="E779" s="16">
        <f t="shared" si="186"/>
        <v>912651891.62117016</v>
      </c>
      <c r="F779" s="16">
        <v>5</v>
      </c>
      <c r="G779" s="22">
        <f t="shared" si="192"/>
        <v>8.116921064000981E+21</v>
      </c>
      <c r="H779" s="22">
        <f t="shared" si="188"/>
        <v>1571754.6661225271</v>
      </c>
      <c r="I779" s="22">
        <f t="shared" si="189"/>
        <v>3.7476602874547866E+17</v>
      </c>
      <c r="J779" s="16">
        <v>1</v>
      </c>
      <c r="K779" s="16">
        <v>11</v>
      </c>
      <c r="L779" s="16">
        <v>5</v>
      </c>
      <c r="M779" s="16">
        <v>10000</v>
      </c>
      <c r="N779" s="16">
        <v>10000</v>
      </c>
      <c r="O779" s="16">
        <v>30</v>
      </c>
      <c r="P779" s="16" t="b">
        <v>1</v>
      </c>
      <c r="Q779" s="16">
        <v>0</v>
      </c>
      <c r="R779" s="16" t="b">
        <v>0</v>
      </c>
      <c r="S779" s="16">
        <v>101.000000000008</v>
      </c>
      <c r="T779" s="16" t="s">
        <v>59</v>
      </c>
      <c r="U779" s="18">
        <v>874</v>
      </c>
      <c r="V779" s="16">
        <v>1147</v>
      </c>
      <c r="W779" s="22">
        <v>1.07</v>
      </c>
    </row>
    <row r="780" spans="1:23" x14ac:dyDescent="0.3">
      <c r="A780" s="19">
        <v>778</v>
      </c>
      <c r="B780" s="16" t="s">
        <v>56</v>
      </c>
      <c r="C780" s="17" t="s">
        <v>116</v>
      </c>
      <c r="E780" s="16">
        <f t="shared" si="186"/>
        <v>916298025.39172781</v>
      </c>
      <c r="F780" s="16">
        <v>5</v>
      </c>
      <c r="G780" s="22">
        <f t="shared" si="192"/>
        <v>8.1964415309476706E+21</v>
      </c>
      <c r="H780" s="22">
        <f t="shared" si="188"/>
        <v>1576029.5252399859</v>
      </c>
      <c r="I780" s="22">
        <f t="shared" si="189"/>
        <v>3.7770816307520461E+17</v>
      </c>
      <c r="J780" s="16">
        <v>1</v>
      </c>
      <c r="K780" s="16">
        <v>11</v>
      </c>
      <c r="L780" s="16">
        <v>5</v>
      </c>
      <c r="M780" s="16">
        <v>10000</v>
      </c>
      <c r="N780" s="16">
        <v>10000</v>
      </c>
      <c r="O780" s="16">
        <v>30</v>
      </c>
      <c r="P780" s="16" t="b">
        <v>1</v>
      </c>
      <c r="Q780" s="16">
        <v>0</v>
      </c>
      <c r="R780" s="16" t="b">
        <v>0</v>
      </c>
      <c r="S780" s="16">
        <v>101.000000000008</v>
      </c>
      <c r="T780" s="16" t="s">
        <v>59</v>
      </c>
      <c r="U780" s="18">
        <v>875</v>
      </c>
      <c r="V780" s="16">
        <v>1149</v>
      </c>
      <c r="W780" s="22">
        <v>1.07</v>
      </c>
    </row>
    <row r="781" spans="1:23" x14ac:dyDescent="0.3">
      <c r="A781" s="15">
        <v>779</v>
      </c>
      <c r="B781" s="16" t="s">
        <v>56</v>
      </c>
      <c r="C781" s="17" t="s">
        <v>116</v>
      </c>
      <c r="E781" s="16">
        <f t="shared" si="186"/>
        <v>919954014.20593178</v>
      </c>
      <c r="F781" s="16">
        <v>5</v>
      </c>
      <c r="G781" s="22">
        <f t="shared" si="192"/>
        <v>8.276637400572757E+21</v>
      </c>
      <c r="H781" s="22">
        <f t="shared" si="188"/>
        <v>1580310.579563576</v>
      </c>
      <c r="I781" s="22">
        <f t="shared" si="189"/>
        <v>3.806695710990519E+17</v>
      </c>
      <c r="J781" s="16">
        <v>1</v>
      </c>
      <c r="K781" s="16">
        <v>11</v>
      </c>
      <c r="L781" s="16">
        <v>5</v>
      </c>
      <c r="M781" s="16">
        <v>10000</v>
      </c>
      <c r="N781" s="16">
        <v>10000</v>
      </c>
      <c r="O781" s="16">
        <v>30</v>
      </c>
      <c r="P781" s="16" t="b">
        <v>1</v>
      </c>
      <c r="Q781" s="16">
        <v>0</v>
      </c>
      <c r="R781" s="16" t="b">
        <v>0</v>
      </c>
      <c r="S781" s="16">
        <v>101.000000000008</v>
      </c>
      <c r="T781" s="16" t="s">
        <v>59</v>
      </c>
      <c r="U781" s="18">
        <v>876</v>
      </c>
      <c r="V781" s="16">
        <v>1151</v>
      </c>
      <c r="W781" s="22">
        <v>1.07</v>
      </c>
    </row>
    <row r="782" spans="1:23" x14ac:dyDescent="0.3">
      <c r="A782" s="15">
        <v>780</v>
      </c>
      <c r="B782" s="16" t="s">
        <v>56</v>
      </c>
      <c r="C782" s="17" t="s">
        <v>116</v>
      </c>
      <c r="E782" s="16">
        <f t="shared" si="186"/>
        <v>923619871.99853754</v>
      </c>
      <c r="F782" s="16">
        <v>5</v>
      </c>
      <c r="G782" s="22">
        <f t="shared" si="192"/>
        <v>8.3575135312980843E+21</v>
      </c>
      <c r="H782" s="22">
        <f t="shared" si="188"/>
        <v>1584597.830207502</v>
      </c>
      <c r="I782" s="22">
        <f t="shared" si="189"/>
        <v>3.836503540925801E+17</v>
      </c>
      <c r="J782" s="16">
        <v>1</v>
      </c>
      <c r="K782" s="16">
        <v>11</v>
      </c>
      <c r="L782" s="16">
        <v>5</v>
      </c>
      <c r="M782" s="16">
        <v>10000</v>
      </c>
      <c r="N782" s="16">
        <v>10000</v>
      </c>
      <c r="O782" s="16">
        <v>30</v>
      </c>
      <c r="P782" s="16" t="b">
        <v>1</v>
      </c>
      <c r="Q782" s="16">
        <v>0</v>
      </c>
      <c r="R782" s="16" t="b">
        <v>0</v>
      </c>
      <c r="S782" s="16">
        <v>101.000000000008</v>
      </c>
      <c r="T782" s="16" t="s">
        <v>59</v>
      </c>
      <c r="U782" s="18">
        <v>877</v>
      </c>
      <c r="V782" s="16">
        <v>1153</v>
      </c>
      <c r="W782" s="22">
        <v>1.07</v>
      </c>
    </row>
    <row r="783" spans="1:23" x14ac:dyDescent="0.3">
      <c r="A783" s="19">
        <v>781</v>
      </c>
      <c r="B783" s="16" t="s">
        <v>56</v>
      </c>
      <c r="C783" s="17" t="s">
        <v>116</v>
      </c>
      <c r="E783" s="16">
        <f t="shared" si="186"/>
        <v>927295612.7060926</v>
      </c>
      <c r="F783" s="16">
        <v>5</v>
      </c>
      <c r="G783" s="22">
        <f>A783^7.59+A783^4+100*A783+100</f>
        <v>9.0203075906266611E+21</v>
      </c>
      <c r="H783" s="22">
        <f t="shared" si="188"/>
        <v>1588891.2782847318</v>
      </c>
      <c r="I783" s="22">
        <f t="shared" si="189"/>
        <v>3.8665061373255712E+17</v>
      </c>
      <c r="J783" s="16">
        <v>1</v>
      </c>
      <c r="K783" s="16">
        <v>11</v>
      </c>
      <c r="L783" s="16">
        <v>5</v>
      </c>
      <c r="M783" s="16">
        <v>10000</v>
      </c>
      <c r="N783" s="16">
        <v>10000</v>
      </c>
      <c r="O783" s="16">
        <v>30</v>
      </c>
      <c r="P783" s="16" t="b">
        <v>1</v>
      </c>
      <c r="Q783" s="16">
        <v>0</v>
      </c>
      <c r="R783" s="16" t="b">
        <v>0</v>
      </c>
      <c r="S783" s="16">
        <v>101.000000000008</v>
      </c>
      <c r="T783" s="16" t="s">
        <v>59</v>
      </c>
      <c r="U783" s="18">
        <v>878</v>
      </c>
      <c r="V783" s="16">
        <v>1155</v>
      </c>
      <c r="W783" s="22">
        <v>1.07</v>
      </c>
    </row>
    <row r="784" spans="1:23" x14ac:dyDescent="0.3">
      <c r="A784" s="15">
        <v>782</v>
      </c>
      <c r="B784" s="16" t="s">
        <v>56</v>
      </c>
      <c r="C784" s="17" t="s">
        <v>116</v>
      </c>
      <c r="E784" s="12">
        <f t="shared" si="186"/>
        <v>930981250.26694131</v>
      </c>
      <c r="F784" s="16">
        <v>5</v>
      </c>
      <c r="G784" s="22">
        <f t="shared" ref="G784:G792" si="193">A784^7.59+A784^4+100*A784+100</f>
        <v>9.1083404607027371E+21</v>
      </c>
      <c r="H784" s="22">
        <f t="shared" si="188"/>
        <v>1593190.924907021</v>
      </c>
      <c r="I784" s="22">
        <f t="shared" si="189"/>
        <v>3.8967045209804909E+17</v>
      </c>
      <c r="J784" s="16">
        <v>1</v>
      </c>
      <c r="K784" s="16">
        <v>11</v>
      </c>
      <c r="L784" s="16">
        <v>5</v>
      </c>
      <c r="M784" s="16">
        <v>10000</v>
      </c>
      <c r="N784" s="16">
        <v>10000</v>
      </c>
      <c r="O784" s="16">
        <v>30</v>
      </c>
      <c r="P784" s="16" t="b">
        <v>1</v>
      </c>
      <c r="Q784" s="16">
        <v>0</v>
      </c>
      <c r="R784" s="16" t="b">
        <v>0</v>
      </c>
      <c r="S784" s="16">
        <v>101.000000000008</v>
      </c>
      <c r="T784" s="16" t="s">
        <v>59</v>
      </c>
      <c r="U784" s="18">
        <v>879</v>
      </c>
      <c r="V784" s="16">
        <v>1157</v>
      </c>
      <c r="W784" s="22">
        <v>1.07</v>
      </c>
    </row>
    <row r="785" spans="1:23" x14ac:dyDescent="0.3">
      <c r="A785" s="15">
        <v>783</v>
      </c>
      <c r="B785" s="16" t="s">
        <v>56</v>
      </c>
      <c r="C785" s="17" t="s">
        <v>116</v>
      </c>
      <c r="E785" s="16">
        <f t="shared" si="186"/>
        <v>934676798.62119949</v>
      </c>
      <c r="F785" s="16">
        <v>5</v>
      </c>
      <c r="G785" s="22">
        <f t="shared" si="193"/>
        <v>9.1971183276666997E+21</v>
      </c>
      <c r="H785" s="22">
        <f t="shared" si="188"/>
        <v>1597496.7711848854</v>
      </c>
      <c r="I785" s="22">
        <f t="shared" si="189"/>
        <v>3.9270997167146938E+17</v>
      </c>
      <c r="J785" s="16">
        <v>1</v>
      </c>
      <c r="K785" s="16">
        <v>11</v>
      </c>
      <c r="L785" s="16">
        <v>5</v>
      </c>
      <c r="M785" s="16">
        <v>10000</v>
      </c>
      <c r="N785" s="16">
        <v>10000</v>
      </c>
      <c r="O785" s="16">
        <v>30</v>
      </c>
      <c r="P785" s="16" t="b">
        <v>1</v>
      </c>
      <c r="Q785" s="16">
        <v>0</v>
      </c>
      <c r="R785" s="16" t="b">
        <v>0</v>
      </c>
      <c r="S785" s="16">
        <v>101.000000000008</v>
      </c>
      <c r="T785" s="16" t="s">
        <v>59</v>
      </c>
      <c r="U785" s="18">
        <v>880</v>
      </c>
      <c r="V785" s="16">
        <v>1159</v>
      </c>
      <c r="W785" s="22">
        <v>1.07</v>
      </c>
    </row>
    <row r="786" spans="1:23" x14ac:dyDescent="0.3">
      <c r="A786" s="19">
        <v>784</v>
      </c>
      <c r="B786" s="16" t="s">
        <v>56</v>
      </c>
      <c r="C786" s="17" t="s">
        <v>116</v>
      </c>
      <c r="E786" s="16">
        <f t="shared" si="186"/>
        <v>938382271.71077216</v>
      </c>
      <c r="F786" s="16">
        <v>5</v>
      </c>
      <c r="G786" s="22">
        <f t="shared" si="193"/>
        <v>9.286646532654329E+21</v>
      </c>
      <c r="H786" s="22">
        <f t="shared" si="188"/>
        <v>1601808.8182276315</v>
      </c>
      <c r="I786" s="22">
        <f t="shared" si="189"/>
        <v>3.9576927533967757E+17</v>
      </c>
      <c r="J786" s="16">
        <v>1</v>
      </c>
      <c r="K786" s="16">
        <v>11</v>
      </c>
      <c r="L786" s="16">
        <v>5</v>
      </c>
      <c r="M786" s="16">
        <v>10000</v>
      </c>
      <c r="N786" s="16">
        <v>10000</v>
      </c>
      <c r="O786" s="16">
        <v>30</v>
      </c>
      <c r="P786" s="16" t="b">
        <v>1</v>
      </c>
      <c r="Q786" s="16">
        <v>0</v>
      </c>
      <c r="R786" s="16" t="b">
        <v>0</v>
      </c>
      <c r="S786" s="16">
        <v>101.000000000008</v>
      </c>
      <c r="T786" s="16" t="s">
        <v>59</v>
      </c>
      <c r="U786" s="18">
        <v>881</v>
      </c>
      <c r="V786" s="16">
        <v>1161</v>
      </c>
      <c r="W786" s="22">
        <v>1.07</v>
      </c>
    </row>
    <row r="787" spans="1:23" x14ac:dyDescent="0.3">
      <c r="A787" s="15">
        <v>785</v>
      </c>
      <c r="B787" s="16" t="s">
        <v>56</v>
      </c>
      <c r="C787" s="17" t="s">
        <v>116</v>
      </c>
      <c r="E787" s="16">
        <f t="shared" si="186"/>
        <v>942097683.47934699</v>
      </c>
      <c r="F787" s="16">
        <v>5</v>
      </c>
      <c r="G787" s="22">
        <f t="shared" si="193"/>
        <v>9.3769304482032449E+21</v>
      </c>
      <c r="H787" s="22">
        <f t="shared" si="188"/>
        <v>1606127.0671433471</v>
      </c>
      <c r="I787" s="22">
        <f t="shared" si="189"/>
        <v>3.9884846639503616E+17</v>
      </c>
      <c r="J787" s="16">
        <v>1</v>
      </c>
      <c r="K787" s="16">
        <v>11</v>
      </c>
      <c r="L787" s="16">
        <v>5</v>
      </c>
      <c r="M787" s="16">
        <v>10000</v>
      </c>
      <c r="N787" s="16">
        <v>10000</v>
      </c>
      <c r="O787" s="16">
        <v>30</v>
      </c>
      <c r="P787" s="16" t="b">
        <v>1</v>
      </c>
      <c r="Q787" s="16">
        <v>0</v>
      </c>
      <c r="R787" s="16" t="b">
        <v>0</v>
      </c>
      <c r="S787" s="16">
        <v>101.000000000008</v>
      </c>
      <c r="T787" s="16" t="s">
        <v>59</v>
      </c>
      <c r="U787" s="18">
        <v>882</v>
      </c>
      <c r="V787" s="16">
        <v>1163</v>
      </c>
      <c r="W787" s="22">
        <v>1.07</v>
      </c>
    </row>
    <row r="788" spans="1:23" x14ac:dyDescent="0.3">
      <c r="A788" s="15">
        <v>786</v>
      </c>
      <c r="B788" s="16" t="s">
        <v>56</v>
      </c>
      <c r="C788" s="17" t="s">
        <v>116</v>
      </c>
      <c r="E788" s="16">
        <f t="shared" si="186"/>
        <v>945823047.87238622</v>
      </c>
      <c r="F788" s="16">
        <v>5</v>
      </c>
      <c r="G788" s="22">
        <f t="shared" si="193"/>
        <v>9.4679754783973934E+21</v>
      </c>
      <c r="H788" s="22">
        <f t="shared" si="188"/>
        <v>1610451.5190389003</v>
      </c>
      <c r="I788" s="22">
        <f t="shared" si="189"/>
        <v>4.0194764853650086E+17</v>
      </c>
      <c r="J788" s="16">
        <v>1</v>
      </c>
      <c r="K788" s="16">
        <v>11</v>
      </c>
      <c r="L788" s="16">
        <v>5</v>
      </c>
      <c r="M788" s="16">
        <v>10000</v>
      </c>
      <c r="N788" s="16">
        <v>10000</v>
      </c>
      <c r="O788" s="16">
        <v>30</v>
      </c>
      <c r="P788" s="16" t="b">
        <v>1</v>
      </c>
      <c r="Q788" s="16">
        <v>0</v>
      </c>
      <c r="R788" s="16" t="b">
        <v>0</v>
      </c>
      <c r="S788" s="16">
        <v>101.000000000008</v>
      </c>
      <c r="T788" s="16" t="s">
        <v>59</v>
      </c>
      <c r="U788" s="18">
        <v>883</v>
      </c>
      <c r="V788" s="16">
        <v>1165</v>
      </c>
      <c r="W788" s="22">
        <v>1.07</v>
      </c>
    </row>
    <row r="789" spans="1:23" x14ac:dyDescent="0.3">
      <c r="A789" s="19">
        <v>787</v>
      </c>
      <c r="B789" s="16" t="s">
        <v>56</v>
      </c>
      <c r="C789" s="17" t="s">
        <v>116</v>
      </c>
      <c r="E789" s="16">
        <f t="shared" si="186"/>
        <v>949558378.83713245</v>
      </c>
      <c r="F789" s="16">
        <v>5</v>
      </c>
      <c r="G789" s="22">
        <f t="shared" si="193"/>
        <v>9.5597870590114545E+21</v>
      </c>
      <c r="H789" s="22">
        <f t="shared" si="188"/>
        <v>1614782.1750199515</v>
      </c>
      <c r="I789" s="22">
        <f t="shared" si="189"/>
        <v>4.0506692587069171E+17</v>
      </c>
      <c r="J789" s="16">
        <v>1</v>
      </c>
      <c r="K789" s="16">
        <v>11</v>
      </c>
      <c r="L789" s="16">
        <v>5</v>
      </c>
      <c r="M789" s="16">
        <v>10000</v>
      </c>
      <c r="N789" s="16">
        <v>10000</v>
      </c>
      <c r="O789" s="16">
        <v>30</v>
      </c>
      <c r="P789" s="16" t="b">
        <v>1</v>
      </c>
      <c r="Q789" s="16">
        <v>0</v>
      </c>
      <c r="R789" s="16" t="b">
        <v>0</v>
      </c>
      <c r="S789" s="16">
        <v>101.000000000008</v>
      </c>
      <c r="T789" s="16" t="s">
        <v>59</v>
      </c>
      <c r="U789" s="18">
        <v>884</v>
      </c>
      <c r="V789" s="16">
        <v>1167</v>
      </c>
      <c r="W789" s="22">
        <v>1.07</v>
      </c>
    </row>
    <row r="790" spans="1:23" x14ac:dyDescent="0.3">
      <c r="A790" s="15">
        <v>788</v>
      </c>
      <c r="B790" s="16" t="s">
        <v>56</v>
      </c>
      <c r="C790" s="17" t="s">
        <v>116</v>
      </c>
      <c r="E790" s="16">
        <f t="shared" si="186"/>
        <v>953303690.32259703</v>
      </c>
      <c r="F790" s="16">
        <v>5</v>
      </c>
      <c r="G790" s="22">
        <f t="shared" si="193"/>
        <v>9.6523706576565017E+21</v>
      </c>
      <c r="H790" s="22">
        <f t="shared" si="188"/>
        <v>1619119.0361909501</v>
      </c>
      <c r="I790" s="22">
        <f t="shared" si="189"/>
        <v>4.0820640291298586E+17</v>
      </c>
      <c r="J790" s="16">
        <v>1</v>
      </c>
      <c r="K790" s="16">
        <v>11</v>
      </c>
      <c r="L790" s="16">
        <v>5</v>
      </c>
      <c r="M790" s="16">
        <v>10000</v>
      </c>
      <c r="N790" s="16">
        <v>10000</v>
      </c>
      <c r="O790" s="16">
        <v>30</v>
      </c>
      <c r="P790" s="16" t="b">
        <v>1</v>
      </c>
      <c r="Q790" s="16">
        <v>0</v>
      </c>
      <c r="R790" s="16" t="b">
        <v>0</v>
      </c>
      <c r="S790" s="16">
        <v>101.000000000008</v>
      </c>
      <c r="T790" s="16" t="s">
        <v>59</v>
      </c>
      <c r="U790" s="18">
        <v>885</v>
      </c>
      <c r="V790" s="16">
        <v>1169</v>
      </c>
      <c r="W790" s="22">
        <v>1.07</v>
      </c>
    </row>
    <row r="791" spans="1:23" x14ac:dyDescent="0.3">
      <c r="A791" s="15">
        <v>789</v>
      </c>
      <c r="B791" s="16" t="s">
        <v>56</v>
      </c>
      <c r="C791" s="17" t="s">
        <v>116</v>
      </c>
      <c r="E791" s="16">
        <f t="shared" si="186"/>
        <v>957058996.27956545</v>
      </c>
      <c r="F791" s="16">
        <v>5</v>
      </c>
      <c r="G791" s="22">
        <f t="shared" si="193"/>
        <v>9.7457317739250204E+21</v>
      </c>
      <c r="H791" s="22">
        <f t="shared" si="188"/>
        <v>1623462.1036551329</v>
      </c>
      <c r="I791" s="22">
        <f t="shared" si="189"/>
        <v>4.1136618458858496E+17</v>
      </c>
      <c r="J791" s="16">
        <v>1</v>
      </c>
      <c r="K791" s="16">
        <v>11</v>
      </c>
      <c r="L791" s="16">
        <v>5</v>
      </c>
      <c r="M791" s="16">
        <v>10000</v>
      </c>
      <c r="N791" s="16">
        <v>10000</v>
      </c>
      <c r="O791" s="16">
        <v>30</v>
      </c>
      <c r="P791" s="16" t="b">
        <v>1</v>
      </c>
      <c r="Q791" s="16">
        <v>0</v>
      </c>
      <c r="R791" s="16" t="b">
        <v>0</v>
      </c>
      <c r="S791" s="16">
        <v>101.000000000008</v>
      </c>
      <c r="T791" s="16" t="s">
        <v>59</v>
      </c>
      <c r="U791" s="18">
        <v>886</v>
      </c>
      <c r="V791" s="16">
        <v>1171</v>
      </c>
      <c r="W791" s="22">
        <v>1.07</v>
      </c>
    </row>
    <row r="792" spans="1:23" x14ac:dyDescent="0.3">
      <c r="A792" s="19">
        <v>790</v>
      </c>
      <c r="B792" s="16" t="s">
        <v>56</v>
      </c>
      <c r="C792" s="17" t="s">
        <v>116</v>
      </c>
      <c r="E792" s="12">
        <f t="shared" si="186"/>
        <v>960824310.66060579</v>
      </c>
      <c r="F792" s="16">
        <v>5</v>
      </c>
      <c r="G792" s="22">
        <f t="shared" si="193"/>
        <v>9.8398759395376885E+21</v>
      </c>
      <c r="H792" s="22">
        <f t="shared" si="188"/>
        <v>1627811.3785145523</v>
      </c>
      <c r="I792" s="22">
        <f t="shared" si="189"/>
        <v>4.1454637623361472E+17</v>
      </c>
      <c r="J792" s="16">
        <v>1</v>
      </c>
      <c r="K792" s="16">
        <v>11</v>
      </c>
      <c r="L792" s="16">
        <v>5</v>
      </c>
      <c r="M792" s="16">
        <v>10000</v>
      </c>
      <c r="N792" s="16">
        <v>10000</v>
      </c>
      <c r="O792" s="16">
        <v>30</v>
      </c>
      <c r="P792" s="16" t="b">
        <v>1</v>
      </c>
      <c r="Q792" s="16">
        <v>0</v>
      </c>
      <c r="R792" s="16" t="b">
        <v>0</v>
      </c>
      <c r="S792" s="16">
        <v>101.000000000008</v>
      </c>
      <c r="T792" s="16" t="s">
        <v>59</v>
      </c>
      <c r="U792" s="18">
        <v>887</v>
      </c>
      <c r="V792" s="16">
        <v>1173</v>
      </c>
      <c r="W792" s="22">
        <v>1.07</v>
      </c>
    </row>
    <row r="793" spans="1:23" x14ac:dyDescent="0.3">
      <c r="A793" s="15">
        <v>791</v>
      </c>
      <c r="B793" s="16" t="s">
        <v>56</v>
      </c>
      <c r="C793" s="17" t="s">
        <v>116</v>
      </c>
      <c r="E793" s="16">
        <f t="shared" si="186"/>
        <v>964599647.42003667</v>
      </c>
      <c r="F793" s="16">
        <v>5</v>
      </c>
      <c r="G793" s="22">
        <f>A793^7.6+A793^4+100*A793+100</f>
        <v>1.0620409795286011E+22</v>
      </c>
      <c r="H793" s="22">
        <f t="shared" si="188"/>
        <v>1632166.8618700388</v>
      </c>
      <c r="I793" s="22">
        <f t="shared" si="189"/>
        <v>4.1774708359619098E+17</v>
      </c>
      <c r="J793" s="16">
        <v>1</v>
      </c>
      <c r="K793" s="16">
        <v>11</v>
      </c>
      <c r="L793" s="16">
        <v>5</v>
      </c>
      <c r="M793" s="16">
        <v>10000</v>
      </c>
      <c r="N793" s="16">
        <v>10000</v>
      </c>
      <c r="O793" s="16">
        <v>30</v>
      </c>
      <c r="P793" s="16" t="b">
        <v>1</v>
      </c>
      <c r="Q793" s="16">
        <v>0</v>
      </c>
      <c r="R793" s="16" t="b">
        <v>0</v>
      </c>
      <c r="S793" s="16">
        <v>101.000000000008</v>
      </c>
      <c r="T793" s="16" t="s">
        <v>59</v>
      </c>
      <c r="U793" s="18">
        <v>888</v>
      </c>
      <c r="V793" s="16">
        <v>1175</v>
      </c>
      <c r="W793" s="22">
        <v>1.07</v>
      </c>
    </row>
    <row r="794" spans="1:23" x14ac:dyDescent="0.3">
      <c r="A794" s="15">
        <v>792</v>
      </c>
      <c r="B794" s="16" t="s">
        <v>56</v>
      </c>
      <c r="C794" s="17" t="s">
        <v>116</v>
      </c>
      <c r="E794" s="16">
        <f t="shared" si="186"/>
        <v>968385020.51394808</v>
      </c>
      <c r="F794" s="16">
        <v>5</v>
      </c>
      <c r="G794" s="22">
        <f t="shared" ref="G794:G802" si="194">A794^7.6+A794^4+100*A794+100</f>
        <v>1.0722878377350121E+22</v>
      </c>
      <c r="H794" s="22">
        <f t="shared" si="188"/>
        <v>1636528.5548212328</v>
      </c>
      <c r="I794" s="22">
        <f t="shared" si="189"/>
        <v>4.2096841283752749E+17</v>
      </c>
      <c r="J794" s="16">
        <v>1</v>
      </c>
      <c r="K794" s="16">
        <v>11</v>
      </c>
      <c r="L794" s="16">
        <v>5</v>
      </c>
      <c r="M794" s="16">
        <v>10000</v>
      </c>
      <c r="N794" s="16">
        <v>10000</v>
      </c>
      <c r="O794" s="16">
        <v>30</v>
      </c>
      <c r="P794" s="16" t="b">
        <v>1</v>
      </c>
      <c r="Q794" s="16">
        <v>0</v>
      </c>
      <c r="R794" s="16" t="b">
        <v>0</v>
      </c>
      <c r="S794" s="16">
        <v>101.000000000008</v>
      </c>
      <c r="T794" s="16" t="s">
        <v>59</v>
      </c>
      <c r="U794" s="18">
        <v>889</v>
      </c>
      <c r="V794" s="16">
        <v>1177</v>
      </c>
      <c r="W794" s="22">
        <v>1.07</v>
      </c>
    </row>
    <row r="795" spans="1:23" x14ac:dyDescent="0.3">
      <c r="A795" s="19">
        <v>793</v>
      </c>
      <c r="B795" s="16" t="s">
        <v>56</v>
      </c>
      <c r="C795" s="17" t="s">
        <v>116</v>
      </c>
      <c r="E795" s="16">
        <f t="shared" si="186"/>
        <v>972180443.90020001</v>
      </c>
      <c r="F795" s="16">
        <v>5</v>
      </c>
      <c r="G795" s="22">
        <f t="shared" si="194"/>
        <v>1.08262044315792E+22</v>
      </c>
      <c r="H795" s="22">
        <f t="shared" si="188"/>
        <v>1640896.4584665862</v>
      </c>
      <c r="I795" s="22">
        <f t="shared" si="189"/>
        <v>4.2421047053301114E+17</v>
      </c>
      <c r="J795" s="16">
        <v>1</v>
      </c>
      <c r="K795" s="16">
        <v>11</v>
      </c>
      <c r="L795" s="16">
        <v>5</v>
      </c>
      <c r="M795" s="16">
        <v>10000</v>
      </c>
      <c r="N795" s="16">
        <v>10000</v>
      </c>
      <c r="O795" s="16">
        <v>30</v>
      </c>
      <c r="P795" s="16" t="b">
        <v>1</v>
      </c>
      <c r="Q795" s="16">
        <v>0</v>
      </c>
      <c r="R795" s="16" t="b">
        <v>0</v>
      </c>
      <c r="S795" s="16">
        <v>101.000000000008</v>
      </c>
      <c r="T795" s="16" t="s">
        <v>59</v>
      </c>
      <c r="U795" s="18">
        <v>890</v>
      </c>
      <c r="V795" s="16">
        <v>1179</v>
      </c>
      <c r="W795" s="22">
        <v>1.07</v>
      </c>
    </row>
    <row r="796" spans="1:23" x14ac:dyDescent="0.3">
      <c r="A796" s="15">
        <v>794</v>
      </c>
      <c r="B796" s="16" t="s">
        <v>56</v>
      </c>
      <c r="C796" s="17" t="s">
        <v>116</v>
      </c>
      <c r="E796" s="16">
        <f t="shared" si="186"/>
        <v>975985931.53842258</v>
      </c>
      <c r="F796" s="16">
        <v>5</v>
      </c>
      <c r="G796" s="22">
        <f t="shared" si="194"/>
        <v>1.0930394038534083E+22</v>
      </c>
      <c r="H796" s="22">
        <f t="shared" si="188"/>
        <v>1645270.5739033539</v>
      </c>
      <c r="I796" s="22">
        <f t="shared" si="189"/>
        <v>4.2747336367329709E+17</v>
      </c>
      <c r="J796" s="16">
        <v>1</v>
      </c>
      <c r="K796" s="16">
        <v>11</v>
      </c>
      <c r="L796" s="16">
        <v>5</v>
      </c>
      <c r="M796" s="16">
        <v>10000</v>
      </c>
      <c r="N796" s="16">
        <v>10000</v>
      </c>
      <c r="O796" s="16">
        <v>30</v>
      </c>
      <c r="P796" s="16" t="b">
        <v>1</v>
      </c>
      <c r="Q796" s="16">
        <v>0</v>
      </c>
      <c r="R796" s="16" t="b">
        <v>0</v>
      </c>
      <c r="S796" s="16">
        <v>101.000000000008</v>
      </c>
      <c r="T796" s="16" t="s">
        <v>59</v>
      </c>
      <c r="U796" s="18">
        <v>891</v>
      </c>
      <c r="V796" s="16">
        <v>1181</v>
      </c>
      <c r="W796" s="22">
        <v>1.07</v>
      </c>
    </row>
    <row r="797" spans="1:23" x14ac:dyDescent="0.3">
      <c r="A797" s="15">
        <v>795</v>
      </c>
      <c r="B797" s="16" t="s">
        <v>56</v>
      </c>
      <c r="C797" s="17" t="s">
        <v>116</v>
      </c>
      <c r="E797" s="16">
        <f t="shared" si="186"/>
        <v>979801497.38997984</v>
      </c>
      <c r="F797" s="16">
        <v>5</v>
      </c>
      <c r="G797" s="22">
        <f t="shared" si="194"/>
        <v>1.1035453314149655E+22</v>
      </c>
      <c r="H797" s="22">
        <f t="shared" si="188"/>
        <v>1649650.9022275943</v>
      </c>
      <c r="I797" s="22">
        <f t="shared" si="189"/>
        <v>4.3075719966539251E+17</v>
      </c>
      <c r="J797" s="16">
        <v>1</v>
      </c>
      <c r="K797" s="16">
        <v>11</v>
      </c>
      <c r="L797" s="16">
        <v>5</v>
      </c>
      <c r="M797" s="16">
        <v>10000</v>
      </c>
      <c r="N797" s="16">
        <v>10000</v>
      </c>
      <c r="O797" s="16">
        <v>30</v>
      </c>
      <c r="P797" s="16" t="b">
        <v>1</v>
      </c>
      <c r="Q797" s="16">
        <v>0</v>
      </c>
      <c r="R797" s="16" t="b">
        <v>0</v>
      </c>
      <c r="S797" s="16">
        <v>101.000000000008</v>
      </c>
      <c r="T797" s="16" t="s">
        <v>59</v>
      </c>
      <c r="U797" s="18">
        <v>892</v>
      </c>
      <c r="V797" s="16">
        <v>1183</v>
      </c>
      <c r="W797" s="22">
        <v>1.07</v>
      </c>
    </row>
    <row r="798" spans="1:23" x14ac:dyDescent="0.3">
      <c r="A798" s="19">
        <v>796</v>
      </c>
      <c r="B798" s="16" t="s">
        <v>56</v>
      </c>
      <c r="C798" s="17" t="s">
        <v>116</v>
      </c>
      <c r="E798" s="16">
        <f t="shared" si="186"/>
        <v>983627155.41802025</v>
      </c>
      <c r="F798" s="16">
        <v>5</v>
      </c>
      <c r="G798" s="22">
        <f t="shared" si="194"/>
        <v>1.1141388409896362E+22</v>
      </c>
      <c r="H798" s="22">
        <f t="shared" si="188"/>
        <v>1654037.4445341961</v>
      </c>
      <c r="I798" s="22">
        <f t="shared" si="189"/>
        <v>4.3406208633375974E+17</v>
      </c>
      <c r="J798" s="16">
        <v>1</v>
      </c>
      <c r="K798" s="16">
        <v>11</v>
      </c>
      <c r="L798" s="16">
        <v>5</v>
      </c>
      <c r="M798" s="16">
        <v>10000</v>
      </c>
      <c r="N798" s="16">
        <v>10000</v>
      </c>
      <c r="O798" s="16">
        <v>30</v>
      </c>
      <c r="P798" s="16" t="b">
        <v>1</v>
      </c>
      <c r="Q798" s="16">
        <v>0</v>
      </c>
      <c r="R798" s="16" t="b">
        <v>0</v>
      </c>
      <c r="S798" s="16">
        <v>101.000000000008</v>
      </c>
      <c r="T798" s="16" t="s">
        <v>59</v>
      </c>
      <c r="U798" s="18">
        <v>893</v>
      </c>
      <c r="V798" s="16">
        <v>1185</v>
      </c>
      <c r="W798" s="22">
        <v>1.07</v>
      </c>
    </row>
    <row r="799" spans="1:23" x14ac:dyDescent="0.3">
      <c r="A799" s="15">
        <v>797</v>
      </c>
      <c r="B799" s="16" t="s">
        <v>56</v>
      </c>
      <c r="C799" s="17" t="s">
        <v>116</v>
      </c>
      <c r="E799" s="16">
        <f t="shared" si="186"/>
        <v>987462919.5874368</v>
      </c>
      <c r="F799" s="16">
        <v>5</v>
      </c>
      <c r="G799" s="22">
        <f t="shared" si="194"/>
        <v>1.1248205512940804E+22</v>
      </c>
      <c r="H799" s="22">
        <f t="shared" si="188"/>
        <v>1658430.201916845</v>
      </c>
      <c r="I799" s="22">
        <f t="shared" si="189"/>
        <v>4.3738813192140902E+17</v>
      </c>
      <c r="J799" s="16">
        <v>1</v>
      </c>
      <c r="K799" s="16">
        <v>11</v>
      </c>
      <c r="L799" s="16">
        <v>5</v>
      </c>
      <c r="M799" s="16">
        <v>10000</v>
      </c>
      <c r="N799" s="16">
        <v>10000</v>
      </c>
      <c r="O799" s="16">
        <v>30</v>
      </c>
      <c r="P799" s="16" t="b">
        <v>1</v>
      </c>
      <c r="Q799" s="16">
        <v>0</v>
      </c>
      <c r="R799" s="16" t="b">
        <v>0</v>
      </c>
      <c r="S799" s="16">
        <v>101.000000000008</v>
      </c>
      <c r="T799" s="16" t="s">
        <v>59</v>
      </c>
      <c r="U799" s="18">
        <v>894</v>
      </c>
      <c r="V799" s="16">
        <v>1187</v>
      </c>
      <c r="W799" s="22">
        <v>1.07</v>
      </c>
    </row>
    <row r="800" spans="1:23" x14ac:dyDescent="0.3">
      <c r="A800" s="15">
        <v>798</v>
      </c>
      <c r="B800" s="16" t="s">
        <v>56</v>
      </c>
      <c r="C800" s="17" t="s">
        <v>116</v>
      </c>
      <c r="E800" s="12">
        <f t="shared" si="186"/>
        <v>991308803.8648833</v>
      </c>
      <c r="F800" s="16">
        <v>5</v>
      </c>
      <c r="G800" s="22">
        <f t="shared" si="194"/>
        <v>1.1355910846308294E+22</v>
      </c>
      <c r="H800" s="22">
        <f t="shared" si="188"/>
        <v>1662829.1754680627</v>
      </c>
      <c r="I800" s="22">
        <f t="shared" si="189"/>
        <v>4.4073544509098618E+17</v>
      </c>
      <c r="J800" s="16">
        <v>1</v>
      </c>
      <c r="K800" s="16">
        <v>11</v>
      </c>
      <c r="L800" s="16">
        <v>5</v>
      </c>
      <c r="M800" s="16">
        <v>10000</v>
      </c>
      <c r="N800" s="16">
        <v>10000</v>
      </c>
      <c r="O800" s="16">
        <v>30</v>
      </c>
      <c r="P800" s="16" t="b">
        <v>1</v>
      </c>
      <c r="Q800" s="16">
        <v>0</v>
      </c>
      <c r="R800" s="16" t="b">
        <v>0</v>
      </c>
      <c r="S800" s="16">
        <v>101.000000000008</v>
      </c>
      <c r="T800" s="16" t="s">
        <v>59</v>
      </c>
      <c r="U800" s="18">
        <v>895</v>
      </c>
      <c r="V800" s="16">
        <v>1189</v>
      </c>
      <c r="W800" s="22">
        <v>1.07</v>
      </c>
    </row>
    <row r="801" spans="1:23" x14ac:dyDescent="0.3">
      <c r="A801" s="19">
        <v>799</v>
      </c>
      <c r="B801" s="16" t="s">
        <v>56</v>
      </c>
      <c r="C801" s="17" t="s">
        <v>116</v>
      </c>
      <c r="E801" s="16">
        <f t="shared" si="186"/>
        <v>995164822.2187531</v>
      </c>
      <c r="F801" s="16">
        <v>5</v>
      </c>
      <c r="G801" s="22">
        <f t="shared" si="194"/>
        <v>1.1464510669044824E+22</v>
      </c>
      <c r="H801" s="22">
        <f t="shared" si="188"/>
        <v>1667234.3662791785</v>
      </c>
      <c r="I801" s="22">
        <f t="shared" si="189"/>
        <v>4.4410413492587578E+17</v>
      </c>
      <c r="J801" s="16">
        <v>1</v>
      </c>
      <c r="K801" s="16">
        <v>11</v>
      </c>
      <c r="L801" s="16">
        <v>5</v>
      </c>
      <c r="M801" s="16">
        <v>10000</v>
      </c>
      <c r="N801" s="16">
        <v>10000</v>
      </c>
      <c r="O801" s="16">
        <v>30</v>
      </c>
      <c r="P801" s="16" t="b">
        <v>1</v>
      </c>
      <c r="Q801" s="16">
        <v>0</v>
      </c>
      <c r="R801" s="16" t="b">
        <v>0</v>
      </c>
      <c r="S801" s="16">
        <v>101.000000000008</v>
      </c>
      <c r="T801" s="16" t="s">
        <v>59</v>
      </c>
      <c r="U801" s="18">
        <v>896</v>
      </c>
      <c r="V801" s="16">
        <v>1191</v>
      </c>
      <c r="W801" s="22">
        <v>1.07</v>
      </c>
    </row>
    <row r="802" spans="1:23" x14ac:dyDescent="0.3">
      <c r="A802" s="15">
        <v>800</v>
      </c>
      <c r="B802" s="16" t="s">
        <v>56</v>
      </c>
      <c r="C802" s="17" t="s">
        <v>119</v>
      </c>
      <c r="E802" s="16">
        <f t="shared" si="186"/>
        <v>999030988.61920655</v>
      </c>
      <c r="F802" s="16">
        <v>5</v>
      </c>
      <c r="G802" s="22">
        <f t="shared" si="194"/>
        <v>1.1574011276380384E+22</v>
      </c>
      <c r="H802" s="22">
        <f t="shared" si="188"/>
        <v>1671645.7754403581</v>
      </c>
      <c r="I802" s="22">
        <f t="shared" si="189"/>
        <v>4.4749431093130138E+17</v>
      </c>
      <c r="J802" s="16">
        <v>1</v>
      </c>
      <c r="K802" s="16">
        <v>11</v>
      </c>
      <c r="L802" s="16">
        <v>5</v>
      </c>
      <c r="M802" s="16">
        <v>10000</v>
      </c>
      <c r="N802" s="16">
        <v>10000</v>
      </c>
      <c r="O802" s="16">
        <v>30</v>
      </c>
      <c r="P802" s="16" t="b">
        <v>1</v>
      </c>
      <c r="Q802" s="16">
        <v>0</v>
      </c>
      <c r="R802" s="16" t="b">
        <v>0</v>
      </c>
      <c r="S802" s="16">
        <v>101.000000000008</v>
      </c>
      <c r="T802" s="16" t="s">
        <v>59</v>
      </c>
      <c r="U802" s="18">
        <v>897</v>
      </c>
      <c r="V802" s="16">
        <v>1193</v>
      </c>
      <c r="W802" s="22">
        <v>1.07</v>
      </c>
    </row>
    <row r="803" spans="1:23" x14ac:dyDescent="0.3">
      <c r="A803" s="15">
        <v>801</v>
      </c>
      <c r="B803" s="16" t="s">
        <v>56</v>
      </c>
      <c r="C803" s="17" t="s">
        <v>119</v>
      </c>
      <c r="E803" s="16">
        <f t="shared" si="186"/>
        <v>1002907317.0381449</v>
      </c>
      <c r="F803" s="16">
        <v>5</v>
      </c>
      <c r="G803" s="22">
        <f>A803^7.61+A803^4+100*A803+100</f>
        <v>1.2492329979631018E+22</v>
      </c>
      <c r="H803" s="22">
        <f t="shared" si="188"/>
        <v>1676063.4040405878</v>
      </c>
      <c r="I803" s="22">
        <f t="shared" si="189"/>
        <v>4.5090608303542144E+17</v>
      </c>
      <c r="J803" s="16">
        <v>1</v>
      </c>
      <c r="K803" s="16">
        <v>11</v>
      </c>
      <c r="L803" s="16">
        <v>5</v>
      </c>
      <c r="M803" s="16">
        <v>10000</v>
      </c>
      <c r="N803" s="16">
        <v>10000</v>
      </c>
      <c r="O803" s="16">
        <v>30</v>
      </c>
      <c r="P803" s="16" t="b">
        <v>1</v>
      </c>
      <c r="Q803" s="16">
        <v>0</v>
      </c>
      <c r="R803" s="16" t="b">
        <v>0</v>
      </c>
      <c r="S803" s="16">
        <v>101.000000000008</v>
      </c>
      <c r="T803" s="16" t="s">
        <v>59</v>
      </c>
      <c r="U803" s="18">
        <v>898</v>
      </c>
      <c r="V803" s="16">
        <v>1195</v>
      </c>
      <c r="W803" s="22">
        <v>1.07</v>
      </c>
    </row>
    <row r="804" spans="1:23" x14ac:dyDescent="0.3">
      <c r="A804" s="19">
        <v>802</v>
      </c>
      <c r="B804" s="16" t="s">
        <v>56</v>
      </c>
      <c r="C804" s="17" t="s">
        <v>118</v>
      </c>
      <c r="E804" s="16">
        <f t="shared" si="186"/>
        <v>1006793821.4492126</v>
      </c>
      <c r="F804" s="16">
        <v>5</v>
      </c>
      <c r="G804" s="22">
        <f t="shared" ref="G804:G812" si="195">A804^7.61+A804^4+100*A804+100</f>
        <v>1.2611505762294462E+22</v>
      </c>
      <c r="H804" s="22">
        <f t="shared" si="188"/>
        <v>1680487.2531676814</v>
      </c>
      <c r="I804" s="22">
        <f t="shared" si="189"/>
        <v>4.5433956159043488E+17</v>
      </c>
      <c r="J804" s="16">
        <v>1</v>
      </c>
      <c r="K804" s="16">
        <v>11</v>
      </c>
      <c r="L804" s="16">
        <v>5</v>
      </c>
      <c r="M804" s="16">
        <v>10000</v>
      </c>
      <c r="N804" s="16">
        <v>10000</v>
      </c>
      <c r="O804" s="16">
        <v>30</v>
      </c>
      <c r="P804" s="16" t="b">
        <v>1</v>
      </c>
      <c r="Q804" s="16">
        <v>0</v>
      </c>
      <c r="R804" s="16" t="b">
        <v>0</v>
      </c>
      <c r="S804" s="16">
        <v>101.000000000008</v>
      </c>
      <c r="T804" s="16" t="s">
        <v>59</v>
      </c>
      <c r="U804" s="18">
        <v>899</v>
      </c>
      <c r="V804" s="16">
        <v>1197</v>
      </c>
      <c r="W804" s="22">
        <v>1.07</v>
      </c>
    </row>
    <row r="805" spans="1:23" x14ac:dyDescent="0.3">
      <c r="A805" s="15">
        <v>803</v>
      </c>
      <c r="B805" s="16" t="s">
        <v>56</v>
      </c>
      <c r="C805" s="17" t="s">
        <v>118</v>
      </c>
      <c r="E805" s="16">
        <f t="shared" si="186"/>
        <v>1010690515.8278023</v>
      </c>
      <c r="F805" s="16">
        <v>5</v>
      </c>
      <c r="G805" s="22">
        <f t="shared" si="195"/>
        <v>1.2731667837564274E+22</v>
      </c>
      <c r="H805" s="22">
        <f t="shared" si="188"/>
        <v>1684917.3239082897</v>
      </c>
      <c r="I805" s="22">
        <f t="shared" si="189"/>
        <v>4.5779485737367968E+17</v>
      </c>
      <c r="J805" s="16">
        <v>1</v>
      </c>
      <c r="K805" s="16">
        <v>11</v>
      </c>
      <c r="L805" s="16">
        <v>5</v>
      </c>
      <c r="M805" s="16">
        <v>10000</v>
      </c>
      <c r="N805" s="16">
        <v>10000</v>
      </c>
      <c r="O805" s="16">
        <v>30</v>
      </c>
      <c r="P805" s="16" t="b">
        <v>1</v>
      </c>
      <c r="Q805" s="16">
        <v>0</v>
      </c>
      <c r="R805" s="16" t="b">
        <v>0</v>
      </c>
      <c r="S805" s="16">
        <v>101.000000000008</v>
      </c>
      <c r="T805" s="16" t="s">
        <v>59</v>
      </c>
      <c r="U805" s="18">
        <v>900</v>
      </c>
      <c r="V805" s="16">
        <v>1199</v>
      </c>
      <c r="W805" s="22">
        <v>1.07</v>
      </c>
    </row>
    <row r="806" spans="1:23" x14ac:dyDescent="0.3">
      <c r="A806" s="15">
        <v>804</v>
      </c>
      <c r="B806" s="16" t="s">
        <v>56</v>
      </c>
      <c r="C806" s="17" t="s">
        <v>118</v>
      </c>
      <c r="E806" s="16">
        <f t="shared" si="186"/>
        <v>1014597414.1510532</v>
      </c>
      <c r="F806" s="16">
        <v>5</v>
      </c>
      <c r="G806" s="22">
        <f t="shared" si="195"/>
        <v>1.2852823124419686E+22</v>
      </c>
      <c r="H806" s="22">
        <f t="shared" si="188"/>
        <v>1689353.6173479035</v>
      </c>
      <c r="I806" s="22">
        <f t="shared" si="189"/>
        <v>4.6127208158874662E+17</v>
      </c>
      <c r="J806" s="16">
        <v>1</v>
      </c>
      <c r="K806" s="16">
        <v>11</v>
      </c>
      <c r="L806" s="16">
        <v>5</v>
      </c>
      <c r="M806" s="16">
        <v>10000</v>
      </c>
      <c r="N806" s="16">
        <v>10000</v>
      </c>
      <c r="O806" s="16">
        <v>30</v>
      </c>
      <c r="P806" s="16" t="b">
        <v>1</v>
      </c>
      <c r="Q806" s="16">
        <v>0</v>
      </c>
      <c r="R806" s="16" t="b">
        <v>0</v>
      </c>
      <c r="S806" s="16">
        <v>101.000000000008</v>
      </c>
      <c r="T806" s="16" t="s">
        <v>59</v>
      </c>
      <c r="U806" s="18">
        <v>901</v>
      </c>
      <c r="V806" s="16">
        <v>1201</v>
      </c>
      <c r="W806" s="22">
        <v>1.07</v>
      </c>
    </row>
    <row r="807" spans="1:23" x14ac:dyDescent="0.3">
      <c r="A807" s="19">
        <v>805</v>
      </c>
      <c r="B807" s="16" t="s">
        <v>56</v>
      </c>
      <c r="C807" s="17" t="s">
        <v>118</v>
      </c>
      <c r="E807" s="16">
        <f t="shared" ref="E807:E852" si="196">A807^3.1</f>
        <v>1018514530.3978407</v>
      </c>
      <c r="F807" s="16">
        <v>5</v>
      </c>
      <c r="G807" s="22">
        <f t="shared" si="195"/>
        <v>1.2974978581675576E+22</v>
      </c>
      <c r="H807" s="22">
        <f t="shared" si="188"/>
        <v>1693796.1345708442</v>
      </c>
      <c r="I807" s="22">
        <f t="shared" si="189"/>
        <v>4.6477134586657402E+17</v>
      </c>
      <c r="J807" s="16">
        <v>1</v>
      </c>
      <c r="K807" s="16">
        <v>11</v>
      </c>
      <c r="L807" s="16">
        <v>5</v>
      </c>
      <c r="M807" s="16">
        <v>10000</v>
      </c>
      <c r="N807" s="16">
        <v>10000</v>
      </c>
      <c r="O807" s="16">
        <v>30</v>
      </c>
      <c r="P807" s="16" t="b">
        <v>1</v>
      </c>
      <c r="Q807" s="16">
        <v>0</v>
      </c>
      <c r="R807" s="16" t="b">
        <v>0</v>
      </c>
      <c r="S807" s="16">
        <v>101.000000000008</v>
      </c>
      <c r="T807" s="16" t="s">
        <v>59</v>
      </c>
      <c r="U807" s="18">
        <v>902</v>
      </c>
      <c r="V807" s="16">
        <v>1203</v>
      </c>
      <c r="W807" s="22">
        <v>1.07</v>
      </c>
    </row>
    <row r="808" spans="1:23" x14ac:dyDescent="0.3">
      <c r="A808" s="15">
        <v>806</v>
      </c>
      <c r="B808" s="16" t="s">
        <v>56</v>
      </c>
      <c r="C808" s="17" t="s">
        <v>118</v>
      </c>
      <c r="E808" s="12">
        <f t="shared" si="196"/>
        <v>1022441878.5487739</v>
      </c>
      <c r="F808" s="16">
        <v>5</v>
      </c>
      <c r="G808" s="22">
        <f t="shared" si="195"/>
        <v>1.3098141208162119E+22</v>
      </c>
      <c r="H808" s="22">
        <f t="shared" si="188"/>
        <v>1698244.8766602718</v>
      </c>
      <c r="I808" s="22">
        <f t="shared" si="189"/>
        <v>4.6829276226656032E+17</v>
      </c>
      <c r="J808" s="16">
        <v>1</v>
      </c>
      <c r="K808" s="16">
        <v>11</v>
      </c>
      <c r="L808" s="16">
        <v>5</v>
      </c>
      <c r="M808" s="16">
        <v>10000</v>
      </c>
      <c r="N808" s="16">
        <v>10000</v>
      </c>
      <c r="O808" s="16">
        <v>30</v>
      </c>
      <c r="P808" s="16" t="b">
        <v>1</v>
      </c>
      <c r="Q808" s="16">
        <v>0</v>
      </c>
      <c r="R808" s="16" t="b">
        <v>0</v>
      </c>
      <c r="S808" s="16">
        <v>101.000000000008</v>
      </c>
      <c r="T808" s="16" t="s">
        <v>59</v>
      </c>
      <c r="U808" s="18">
        <v>903</v>
      </c>
      <c r="V808" s="16">
        <v>1205</v>
      </c>
      <c r="W808" s="22">
        <v>1.07</v>
      </c>
    </row>
    <row r="809" spans="1:23" x14ac:dyDescent="0.3">
      <c r="A809" s="15">
        <v>807</v>
      </c>
      <c r="B809" s="16" t="s">
        <v>56</v>
      </c>
      <c r="C809" s="17" t="s">
        <v>118</v>
      </c>
      <c r="E809" s="16">
        <f t="shared" si="196"/>
        <v>1026379472.5862099</v>
      </c>
      <c r="F809" s="16">
        <v>5</v>
      </c>
      <c r="G809" s="22">
        <f t="shared" si="195"/>
        <v>1.3222318042904827E+22</v>
      </c>
      <c r="H809" s="22">
        <f t="shared" si="188"/>
        <v>1702699.8446982019</v>
      </c>
      <c r="I809" s="22">
        <f t="shared" si="189"/>
        <v>4.7183644327768064E+17</v>
      </c>
      <c r="J809" s="16">
        <v>1</v>
      </c>
      <c r="K809" s="16">
        <v>11</v>
      </c>
      <c r="L809" s="16">
        <v>5</v>
      </c>
      <c r="M809" s="16">
        <v>10000</v>
      </c>
      <c r="N809" s="16">
        <v>10000</v>
      </c>
      <c r="O809" s="16">
        <v>30</v>
      </c>
      <c r="P809" s="16" t="b">
        <v>1</v>
      </c>
      <c r="Q809" s="16">
        <v>0</v>
      </c>
      <c r="R809" s="16" t="b">
        <v>0</v>
      </c>
      <c r="S809" s="16">
        <v>101.000000000008</v>
      </c>
      <c r="T809" s="16" t="s">
        <v>59</v>
      </c>
      <c r="U809" s="18">
        <v>904</v>
      </c>
      <c r="V809" s="16">
        <v>1207</v>
      </c>
      <c r="W809" s="22">
        <v>1.07</v>
      </c>
    </row>
    <row r="810" spans="1:23" x14ac:dyDescent="0.3">
      <c r="A810" s="19">
        <v>808</v>
      </c>
      <c r="B810" s="16" t="s">
        <v>56</v>
      </c>
      <c r="C810" s="17" t="s">
        <v>118</v>
      </c>
      <c r="E810" s="16">
        <f t="shared" si="196"/>
        <v>1030327326.4942323</v>
      </c>
      <c r="F810" s="16">
        <v>5</v>
      </c>
      <c r="G810" s="22">
        <f t="shared" si="195"/>
        <v>1.334751616530455E+22</v>
      </c>
      <c r="H810" s="22">
        <f t="shared" si="188"/>
        <v>1707161.0397654797</v>
      </c>
      <c r="I810" s="22">
        <f t="shared" si="189"/>
        <v>4.7540250181958202E+17</v>
      </c>
      <c r="J810" s="16">
        <v>1</v>
      </c>
      <c r="K810" s="16">
        <v>11</v>
      </c>
      <c r="L810" s="16">
        <v>5</v>
      </c>
      <c r="M810" s="16">
        <v>10000</v>
      </c>
      <c r="N810" s="16">
        <v>10000</v>
      </c>
      <c r="O810" s="16">
        <v>30</v>
      </c>
      <c r="P810" s="16" t="b">
        <v>1</v>
      </c>
      <c r="Q810" s="16">
        <v>0</v>
      </c>
      <c r="R810" s="16" t="b">
        <v>0</v>
      </c>
      <c r="S810" s="16">
        <v>101.000000000008</v>
      </c>
      <c r="T810" s="16" t="s">
        <v>59</v>
      </c>
      <c r="U810" s="18">
        <v>905</v>
      </c>
      <c r="V810" s="16">
        <v>1209</v>
      </c>
      <c r="W810" s="22">
        <v>1.07</v>
      </c>
    </row>
    <row r="811" spans="1:23" x14ac:dyDescent="0.3">
      <c r="A811" s="15">
        <v>809</v>
      </c>
      <c r="B811" s="16" t="s">
        <v>56</v>
      </c>
      <c r="C811" s="17" t="s">
        <v>118</v>
      </c>
      <c r="E811" s="16">
        <f t="shared" si="196"/>
        <v>1034285454.258665</v>
      </c>
      <c r="F811" s="16">
        <v>5</v>
      </c>
      <c r="G811" s="22">
        <f t="shared" si="195"/>
        <v>1.3473742695319617E+22</v>
      </c>
      <c r="H811" s="22">
        <f t="shared" si="188"/>
        <v>1711628.4629418142</v>
      </c>
      <c r="I811" s="22">
        <f t="shared" si="189"/>
        <v>4.7899105124371526E+17</v>
      </c>
      <c r="J811" s="16">
        <v>1</v>
      </c>
      <c r="K811" s="16">
        <v>11</v>
      </c>
      <c r="L811" s="16">
        <v>5</v>
      </c>
      <c r="M811" s="16">
        <v>10000</v>
      </c>
      <c r="N811" s="16">
        <v>10000</v>
      </c>
      <c r="O811" s="16">
        <v>30</v>
      </c>
      <c r="P811" s="16" t="b">
        <v>1</v>
      </c>
      <c r="Q811" s="16">
        <v>0</v>
      </c>
      <c r="R811" s="16" t="b">
        <v>0</v>
      </c>
      <c r="S811" s="16">
        <v>101.000000000008</v>
      </c>
      <c r="T811" s="16" t="s">
        <v>59</v>
      </c>
      <c r="U811" s="18">
        <v>906</v>
      </c>
      <c r="V811" s="16">
        <v>1211</v>
      </c>
      <c r="W811" s="22">
        <v>1.07</v>
      </c>
    </row>
    <row r="812" spans="1:23" x14ac:dyDescent="0.3">
      <c r="A812" s="15">
        <v>810</v>
      </c>
      <c r="B812" s="16" t="s">
        <v>56</v>
      </c>
      <c r="C812" s="17" t="s">
        <v>118</v>
      </c>
      <c r="E812" s="16">
        <f t="shared" si="196"/>
        <v>1038253869.8670565</v>
      </c>
      <c r="F812" s="16">
        <v>5</v>
      </c>
      <c r="G812" s="22">
        <f t="shared" si="195"/>
        <v>1.3601004793646333E+22</v>
      </c>
      <c r="H812" s="22">
        <f t="shared" si="188"/>
        <v>1716102.1153057588</v>
      </c>
      <c r="I812" s="22">
        <f t="shared" si="189"/>
        <v>4.8260220533442163E+17</v>
      </c>
      <c r="J812" s="16">
        <v>1</v>
      </c>
      <c r="K812" s="16">
        <v>11</v>
      </c>
      <c r="L812" s="16">
        <v>5</v>
      </c>
      <c r="M812" s="16">
        <v>10000</v>
      </c>
      <c r="N812" s="16">
        <v>10000</v>
      </c>
      <c r="O812" s="16">
        <v>30</v>
      </c>
      <c r="P812" s="16" t="b">
        <v>1</v>
      </c>
      <c r="Q812" s="16">
        <v>0</v>
      </c>
      <c r="R812" s="16" t="b">
        <v>0</v>
      </c>
      <c r="S812" s="16">
        <v>101.000000000008</v>
      </c>
      <c r="T812" s="16" t="s">
        <v>59</v>
      </c>
      <c r="U812" s="18">
        <v>907</v>
      </c>
      <c r="V812" s="16">
        <v>1213</v>
      </c>
      <c r="W812" s="22">
        <v>1.07</v>
      </c>
    </row>
    <row r="813" spans="1:23" x14ac:dyDescent="0.3">
      <c r="A813" s="19">
        <v>811</v>
      </c>
      <c r="B813" s="16" t="s">
        <v>56</v>
      </c>
      <c r="C813" s="17" t="s">
        <v>118</v>
      </c>
      <c r="E813" s="16">
        <f t="shared" si="196"/>
        <v>1042232587.3086859</v>
      </c>
      <c r="F813" s="16">
        <v>5</v>
      </c>
      <c r="G813" s="22">
        <f>A813^7.62+A813^4+100*A813+100</f>
        <v>1.4680434480518428E+22</v>
      </c>
      <c r="H813" s="22">
        <f t="shared" si="188"/>
        <v>1720581.9979347235</v>
      </c>
      <c r="I813" s="22">
        <f t="shared" si="189"/>
        <v>4.8623607831008506E+17</v>
      </c>
      <c r="J813" s="16">
        <v>1</v>
      </c>
      <c r="K813" s="16">
        <v>11</v>
      </c>
      <c r="L813" s="16">
        <v>5</v>
      </c>
      <c r="M813" s="16">
        <v>10000</v>
      </c>
      <c r="N813" s="16">
        <v>10000</v>
      </c>
      <c r="O813" s="16">
        <v>30</v>
      </c>
      <c r="P813" s="16" t="b">
        <v>1</v>
      </c>
      <c r="Q813" s="16">
        <v>0</v>
      </c>
      <c r="R813" s="16" t="b">
        <v>0</v>
      </c>
      <c r="S813" s="16">
        <v>101.000000000008</v>
      </c>
      <c r="T813" s="16" t="s">
        <v>59</v>
      </c>
      <c r="U813" s="18">
        <v>908</v>
      </c>
      <c r="V813" s="16">
        <v>1215</v>
      </c>
      <c r="W813" s="22">
        <v>1.07</v>
      </c>
    </row>
    <row r="814" spans="1:23" x14ac:dyDescent="0.3">
      <c r="A814" s="15">
        <v>812</v>
      </c>
      <c r="B814" s="16" t="s">
        <v>56</v>
      </c>
      <c r="C814" s="17" t="s">
        <v>118</v>
      </c>
      <c r="E814" s="16">
        <f t="shared" si="196"/>
        <v>1046221620.5745572</v>
      </c>
      <c r="F814" s="16">
        <v>5</v>
      </c>
      <c r="G814" s="22">
        <f t="shared" ref="G814:G822" si="197">A814^7.62+A814^4+100*A814+100</f>
        <v>1.4818933284690888E+22</v>
      </c>
      <c r="H814" s="22">
        <f t="shared" si="188"/>
        <v>1725068.1119049687</v>
      </c>
      <c r="I814" s="22">
        <f t="shared" si="189"/>
        <v>4.8989278482420262E+17</v>
      </c>
      <c r="J814" s="16">
        <v>1</v>
      </c>
      <c r="K814" s="16">
        <v>11</v>
      </c>
      <c r="L814" s="16">
        <v>5</v>
      </c>
      <c r="M814" s="16">
        <v>10000</v>
      </c>
      <c r="N814" s="16">
        <v>10000</v>
      </c>
      <c r="O814" s="16">
        <v>30</v>
      </c>
      <c r="P814" s="16" t="b">
        <v>1</v>
      </c>
      <c r="Q814" s="16">
        <v>0</v>
      </c>
      <c r="R814" s="16" t="b">
        <v>0</v>
      </c>
      <c r="S814" s="16">
        <v>101.000000000008</v>
      </c>
      <c r="T814" s="16" t="s">
        <v>59</v>
      </c>
      <c r="U814" s="18">
        <v>909</v>
      </c>
      <c r="V814" s="16">
        <v>1217</v>
      </c>
      <c r="W814" s="22">
        <v>1.07</v>
      </c>
    </row>
    <row r="815" spans="1:23" x14ac:dyDescent="0.3">
      <c r="A815" s="15">
        <v>813</v>
      </c>
      <c r="B815" s="16" t="s">
        <v>56</v>
      </c>
      <c r="C815" s="17" t="s">
        <v>118</v>
      </c>
      <c r="E815" s="16">
        <f t="shared" si="196"/>
        <v>1050220983.6574047</v>
      </c>
      <c r="F815" s="16">
        <v>5</v>
      </c>
      <c r="G815" s="22">
        <f t="shared" si="197"/>
        <v>1.495856584400679E+22</v>
      </c>
      <c r="H815" s="22">
        <f t="shared" si="188"/>
        <v>1729560.4582916172</v>
      </c>
      <c r="I815" s="22">
        <f t="shared" si="189"/>
        <v>4.9357243996655277E+17</v>
      </c>
      <c r="J815" s="16">
        <v>1</v>
      </c>
      <c r="K815" s="16">
        <v>11</v>
      </c>
      <c r="L815" s="16">
        <v>5</v>
      </c>
      <c r="M815" s="16">
        <v>10000</v>
      </c>
      <c r="N815" s="16">
        <v>10000</v>
      </c>
      <c r="O815" s="16">
        <v>30</v>
      </c>
      <c r="P815" s="16" t="b">
        <v>1</v>
      </c>
      <c r="Q815" s="16">
        <v>0</v>
      </c>
      <c r="R815" s="16" t="b">
        <v>0</v>
      </c>
      <c r="S815" s="16">
        <v>101.000000000008</v>
      </c>
      <c r="T815" s="16" t="s">
        <v>59</v>
      </c>
      <c r="U815" s="18">
        <v>910</v>
      </c>
      <c r="V815" s="16">
        <v>1219</v>
      </c>
      <c r="W815" s="22">
        <v>1.07</v>
      </c>
    </row>
    <row r="816" spans="1:23" x14ac:dyDescent="0.3">
      <c r="A816" s="19">
        <v>814</v>
      </c>
      <c r="B816" s="16" t="s">
        <v>56</v>
      </c>
      <c r="C816" s="17" t="s">
        <v>118</v>
      </c>
      <c r="E816" s="12">
        <f t="shared" si="196"/>
        <v>1054230690.5516856</v>
      </c>
      <c r="F816" s="16">
        <v>5</v>
      </c>
      <c r="G816" s="22">
        <f t="shared" si="197"/>
        <v>1.5099340027739186E+22</v>
      </c>
      <c r="H816" s="22">
        <f t="shared" si="188"/>
        <v>1734059.0381686629</v>
      </c>
      <c r="I816" s="22">
        <f t="shared" si="189"/>
        <v>4.9727515926427219E+17</v>
      </c>
      <c r="J816" s="16">
        <v>1</v>
      </c>
      <c r="K816" s="16">
        <v>11</v>
      </c>
      <c r="L816" s="16">
        <v>5</v>
      </c>
      <c r="M816" s="16">
        <v>10000</v>
      </c>
      <c r="N816" s="16">
        <v>10000</v>
      </c>
      <c r="O816" s="16">
        <v>30</v>
      </c>
      <c r="P816" s="16" t="b">
        <v>1</v>
      </c>
      <c r="Q816" s="16">
        <v>0</v>
      </c>
      <c r="R816" s="16" t="b">
        <v>0</v>
      </c>
      <c r="S816" s="16">
        <v>101.000000000008</v>
      </c>
      <c r="T816" s="16" t="s">
        <v>59</v>
      </c>
      <c r="U816" s="18">
        <v>911</v>
      </c>
      <c r="V816" s="16">
        <v>1221</v>
      </c>
      <c r="W816" s="22">
        <v>1.07</v>
      </c>
    </row>
    <row r="817" spans="1:23" x14ac:dyDescent="0.3">
      <c r="A817" s="15">
        <v>815</v>
      </c>
      <c r="B817" s="16" t="s">
        <v>56</v>
      </c>
      <c r="C817" s="17" t="s">
        <v>118</v>
      </c>
      <c r="E817" s="16">
        <f t="shared" si="196"/>
        <v>1058250755.2535775</v>
      </c>
      <c r="F817" s="16">
        <v>5</v>
      </c>
      <c r="G817" s="22">
        <f t="shared" si="197"/>
        <v>1.524126375000701E+22</v>
      </c>
      <c r="H817" s="22">
        <f t="shared" ref="H817:H852" si="198">A817^2.14+50+50*A817</f>
        <v>1738563.8526089531</v>
      </c>
      <c r="I817" s="22">
        <f t="shared" ref="I817:I852" si="199">A817^6.08+A817^4+1000*A817+100</f>
        <v>5.0100105868300416E+17</v>
      </c>
      <c r="J817" s="16">
        <v>1</v>
      </c>
      <c r="K817" s="16">
        <v>11</v>
      </c>
      <c r="L817" s="16">
        <v>5</v>
      </c>
      <c r="M817" s="16">
        <v>10000</v>
      </c>
      <c r="N817" s="16">
        <v>10000</v>
      </c>
      <c r="O817" s="16">
        <v>30</v>
      </c>
      <c r="P817" s="16" t="b">
        <v>1</v>
      </c>
      <c r="Q817" s="16">
        <v>0</v>
      </c>
      <c r="R817" s="16" t="b">
        <v>0</v>
      </c>
      <c r="S817" s="16">
        <v>101.000000000008</v>
      </c>
      <c r="T817" s="16" t="s">
        <v>59</v>
      </c>
      <c r="U817" s="18">
        <v>912</v>
      </c>
      <c r="V817" s="16">
        <v>1223</v>
      </c>
      <c r="W817" s="22">
        <v>1.07</v>
      </c>
    </row>
    <row r="818" spans="1:23" x14ac:dyDescent="0.3">
      <c r="A818" s="15">
        <v>816</v>
      </c>
      <c r="B818" s="16" t="s">
        <v>56</v>
      </c>
      <c r="C818" s="17" t="s">
        <v>118</v>
      </c>
      <c r="E818" s="16">
        <f t="shared" si="196"/>
        <v>1062281191.7609704</v>
      </c>
      <c r="F818" s="16">
        <v>5</v>
      </c>
      <c r="G818" s="22">
        <f t="shared" si="197"/>
        <v>1.5384344969974303E+22</v>
      </c>
      <c r="H818" s="22">
        <f t="shared" si="198"/>
        <v>1743074.9026841992</v>
      </c>
      <c r="I818" s="22">
        <f t="shared" si="199"/>
        <v>5.0475025462800544E+17</v>
      </c>
      <c r="J818" s="16">
        <v>1</v>
      </c>
      <c r="K818" s="16">
        <v>11</v>
      </c>
      <c r="L818" s="16">
        <v>5</v>
      </c>
      <c r="M818" s="16">
        <v>10000</v>
      </c>
      <c r="N818" s="16">
        <v>10000</v>
      </c>
      <c r="O818" s="16">
        <v>30</v>
      </c>
      <c r="P818" s="16" t="b">
        <v>1</v>
      </c>
      <c r="Q818" s="16">
        <v>0</v>
      </c>
      <c r="R818" s="16" t="b">
        <v>0</v>
      </c>
      <c r="S818" s="16">
        <v>101.000000000008</v>
      </c>
      <c r="T818" s="16" t="s">
        <v>59</v>
      </c>
      <c r="U818" s="18">
        <v>913</v>
      </c>
      <c r="V818" s="16">
        <v>1225</v>
      </c>
      <c r="W818" s="22">
        <v>1.07</v>
      </c>
    </row>
    <row r="819" spans="1:23" x14ac:dyDescent="0.3">
      <c r="A819" s="19">
        <v>817</v>
      </c>
      <c r="B819" s="16" t="s">
        <v>56</v>
      </c>
      <c r="C819" s="17" t="s">
        <v>118</v>
      </c>
      <c r="E819" s="16">
        <f t="shared" si="196"/>
        <v>1066322014.0734884</v>
      </c>
      <c r="F819" s="16">
        <v>5</v>
      </c>
      <c r="G819" s="22">
        <f t="shared" si="197"/>
        <v>1.5528591692052063E+22</v>
      </c>
      <c r="H819" s="22">
        <f t="shared" si="198"/>
        <v>1747592.1894649996</v>
      </c>
      <c r="I819" s="22">
        <f t="shared" si="199"/>
        <v>5.085228639452832E+17</v>
      </c>
      <c r="J819" s="16">
        <v>1</v>
      </c>
      <c r="K819" s="16">
        <v>11</v>
      </c>
      <c r="L819" s="16">
        <v>5</v>
      </c>
      <c r="M819" s="16">
        <v>10000</v>
      </c>
      <c r="N819" s="16">
        <v>10000</v>
      </c>
      <c r="O819" s="16">
        <v>30</v>
      </c>
      <c r="P819" s="16" t="b">
        <v>1</v>
      </c>
      <c r="Q819" s="16">
        <v>0</v>
      </c>
      <c r="R819" s="16" t="b">
        <v>0</v>
      </c>
      <c r="S819" s="16">
        <v>101.000000000008</v>
      </c>
      <c r="T819" s="16" t="s">
        <v>59</v>
      </c>
      <c r="U819" s="18">
        <v>914</v>
      </c>
      <c r="V819" s="16">
        <v>1227</v>
      </c>
      <c r="W819" s="22">
        <v>1.07</v>
      </c>
    </row>
    <row r="820" spans="1:23" x14ac:dyDescent="0.3">
      <c r="A820" s="15">
        <v>818</v>
      </c>
      <c r="B820" s="16" t="s">
        <v>56</v>
      </c>
      <c r="C820" s="17" t="s">
        <v>118</v>
      </c>
      <c r="E820" s="16">
        <f t="shared" si="196"/>
        <v>1070373236.1924511</v>
      </c>
      <c r="F820" s="16">
        <v>5</v>
      </c>
      <c r="G820" s="22">
        <f t="shared" si="197"/>
        <v>1.5674011966098324E+22</v>
      </c>
      <c r="H820" s="22">
        <f t="shared" si="198"/>
        <v>1752115.714020804</v>
      </c>
      <c r="I820" s="22">
        <f t="shared" si="199"/>
        <v>5.123190039227031E+17</v>
      </c>
      <c r="J820" s="16">
        <v>1</v>
      </c>
      <c r="K820" s="16">
        <v>11</v>
      </c>
      <c r="L820" s="16">
        <v>5</v>
      </c>
      <c r="M820" s="16">
        <v>10000</v>
      </c>
      <c r="N820" s="16">
        <v>10000</v>
      </c>
      <c r="O820" s="16">
        <v>30</v>
      </c>
      <c r="P820" s="16" t="b">
        <v>1</v>
      </c>
      <c r="Q820" s="16">
        <v>0</v>
      </c>
      <c r="R820" s="16" t="b">
        <v>0</v>
      </c>
      <c r="S820" s="16">
        <v>101.000000000008</v>
      </c>
      <c r="T820" s="16" t="s">
        <v>59</v>
      </c>
      <c r="U820" s="18">
        <v>915</v>
      </c>
      <c r="V820" s="16">
        <v>1229</v>
      </c>
      <c r="W820" s="22">
        <v>1.07</v>
      </c>
    </row>
    <row r="821" spans="1:23" x14ac:dyDescent="0.3">
      <c r="A821" s="15">
        <v>819</v>
      </c>
      <c r="B821" s="16" t="s">
        <v>56</v>
      </c>
      <c r="C821" s="17" t="s">
        <v>118</v>
      </c>
      <c r="E821" s="16">
        <f t="shared" si="196"/>
        <v>1074434872.1209097</v>
      </c>
      <c r="F821" s="16">
        <v>5</v>
      </c>
      <c r="G821" s="22">
        <f t="shared" si="197"/>
        <v>1.5820613887620968E+22</v>
      </c>
      <c r="H821" s="22">
        <f t="shared" si="198"/>
        <v>1756645.477419958</v>
      </c>
      <c r="I821" s="22">
        <f t="shared" si="199"/>
        <v>5.161387922911504E+17</v>
      </c>
      <c r="J821" s="16">
        <v>1</v>
      </c>
      <c r="K821" s="16">
        <v>11</v>
      </c>
      <c r="L821" s="16">
        <v>5</v>
      </c>
      <c r="M821" s="16">
        <v>10000</v>
      </c>
      <c r="N821" s="16">
        <v>10000</v>
      </c>
      <c r="O821" s="16">
        <v>30</v>
      </c>
      <c r="P821" s="16" t="b">
        <v>1</v>
      </c>
      <c r="Q821" s="16">
        <v>0</v>
      </c>
      <c r="R821" s="16" t="b">
        <v>0</v>
      </c>
      <c r="S821" s="16">
        <v>101.000000000008</v>
      </c>
      <c r="T821" s="16" t="s">
        <v>59</v>
      </c>
      <c r="U821" s="18">
        <v>916</v>
      </c>
      <c r="V821" s="16">
        <v>1231</v>
      </c>
      <c r="W821" s="22">
        <v>1.07</v>
      </c>
    </row>
    <row r="822" spans="1:23" x14ac:dyDescent="0.3">
      <c r="A822" s="19">
        <v>820</v>
      </c>
      <c r="B822" s="16" t="s">
        <v>56</v>
      </c>
      <c r="C822" s="17" t="s">
        <v>118</v>
      </c>
      <c r="E822" s="16">
        <f t="shared" si="196"/>
        <v>1078506935.8636103</v>
      </c>
      <c r="F822" s="16">
        <v>5</v>
      </c>
      <c r="G822" s="22">
        <f t="shared" si="197"/>
        <v>1.5968405597979589E+22</v>
      </c>
      <c r="H822" s="22">
        <f t="shared" si="198"/>
        <v>1761181.4807296612</v>
      </c>
      <c r="I822" s="22">
        <f t="shared" si="199"/>
        <v>5.1998234722560294E+17</v>
      </c>
      <c r="J822" s="16">
        <v>1</v>
      </c>
      <c r="K822" s="16">
        <v>11</v>
      </c>
      <c r="L822" s="16">
        <v>5</v>
      </c>
      <c r="M822" s="16">
        <v>10000</v>
      </c>
      <c r="N822" s="16">
        <v>10000</v>
      </c>
      <c r="O822" s="16">
        <v>30</v>
      </c>
      <c r="P822" s="16" t="b">
        <v>1</v>
      </c>
      <c r="Q822" s="16">
        <v>0</v>
      </c>
      <c r="R822" s="16" t="b">
        <v>0</v>
      </c>
      <c r="S822" s="16">
        <v>101.000000000008</v>
      </c>
      <c r="T822" s="16" t="s">
        <v>59</v>
      </c>
      <c r="U822" s="18">
        <v>917</v>
      </c>
      <c r="V822" s="16">
        <v>1233</v>
      </c>
      <c r="W822" s="22">
        <v>1.07</v>
      </c>
    </row>
    <row r="823" spans="1:23" x14ac:dyDescent="0.3">
      <c r="A823" s="15">
        <v>821</v>
      </c>
      <c r="B823" s="16" t="s">
        <v>56</v>
      </c>
      <c r="C823" s="17" t="s">
        <v>118</v>
      </c>
      <c r="E823" s="16">
        <f t="shared" si="196"/>
        <v>1082589441.4270291</v>
      </c>
      <c r="F823" s="16">
        <v>5</v>
      </c>
      <c r="G823" s="22">
        <f>A823^7.63+A823^4+100*A823+100</f>
        <v>1.7236071572980386E+22</v>
      </c>
      <c r="H823" s="22">
        <f t="shared" si="198"/>
        <v>1765723.7250160137</v>
      </c>
      <c r="I823" s="22">
        <f t="shared" si="199"/>
        <v>5.2384978734632E+17</v>
      </c>
      <c r="J823" s="16">
        <v>1</v>
      </c>
      <c r="K823" s="16">
        <v>11</v>
      </c>
      <c r="L823" s="16">
        <v>5</v>
      </c>
      <c r="M823" s="16">
        <v>10000</v>
      </c>
      <c r="N823" s="16">
        <v>10000</v>
      </c>
      <c r="O823" s="16">
        <v>30</v>
      </c>
      <c r="P823" s="16" t="b">
        <v>1</v>
      </c>
      <c r="Q823" s="16">
        <v>0</v>
      </c>
      <c r="R823" s="16" t="b">
        <v>0</v>
      </c>
      <c r="S823" s="16">
        <v>101.000000000008</v>
      </c>
      <c r="T823" s="16" t="s">
        <v>59</v>
      </c>
      <c r="U823" s="18">
        <v>918</v>
      </c>
      <c r="V823" s="16">
        <v>1235</v>
      </c>
      <c r="W823" s="22">
        <v>1.07</v>
      </c>
    </row>
    <row r="824" spans="1:23" x14ac:dyDescent="0.3">
      <c r="A824" s="15">
        <v>822</v>
      </c>
      <c r="B824" s="16" t="s">
        <v>56</v>
      </c>
      <c r="C824" s="17" t="s">
        <v>118</v>
      </c>
      <c r="E824" s="12">
        <f t="shared" si="196"/>
        <v>1086682402.8193393</v>
      </c>
      <c r="F824" s="16">
        <v>5</v>
      </c>
      <c r="G824" s="22">
        <f t="shared" ref="G824:G832" si="200">A824^7.63+A824^4+100*A824+100</f>
        <v>1.7396904036107974E+22</v>
      </c>
      <c r="H824" s="22">
        <f t="shared" si="198"/>
        <v>1770272.2113439906</v>
      </c>
      <c r="I824" s="22">
        <f t="shared" si="199"/>
        <v>5.2774123171993517E+17</v>
      </c>
      <c r="J824" s="16">
        <v>1</v>
      </c>
      <c r="K824" s="16">
        <v>11</v>
      </c>
      <c r="L824" s="16">
        <v>5</v>
      </c>
      <c r="M824" s="16">
        <v>10000</v>
      </c>
      <c r="N824" s="16">
        <v>10000</v>
      </c>
      <c r="O824" s="16">
        <v>30</v>
      </c>
      <c r="P824" s="16" t="b">
        <v>1</v>
      </c>
      <c r="Q824" s="16">
        <v>0</v>
      </c>
      <c r="R824" s="16" t="b">
        <v>0</v>
      </c>
      <c r="S824" s="16">
        <v>101.000000000008</v>
      </c>
      <c r="T824" s="16" t="s">
        <v>59</v>
      </c>
      <c r="U824" s="18">
        <v>919</v>
      </c>
      <c r="V824" s="16">
        <v>1237</v>
      </c>
      <c r="W824" s="22">
        <v>1.07</v>
      </c>
    </row>
    <row r="825" spans="1:23" x14ac:dyDescent="0.3">
      <c r="A825" s="19">
        <v>823</v>
      </c>
      <c r="B825" s="16" t="s">
        <v>56</v>
      </c>
      <c r="C825" s="17" t="s">
        <v>118</v>
      </c>
      <c r="E825" s="16">
        <f t="shared" si="196"/>
        <v>1090785834.0504129</v>
      </c>
      <c r="F825" s="16">
        <v>5</v>
      </c>
      <c r="G825" s="22">
        <f t="shared" si="200"/>
        <v>1.7559038969434593E+22</v>
      </c>
      <c r="H825" s="22">
        <f t="shared" si="198"/>
        <v>1774826.9407774457</v>
      </c>
      <c r="I825" s="22">
        <f t="shared" si="199"/>
        <v>5.3165679986060717E+17</v>
      </c>
      <c r="J825" s="16">
        <v>1</v>
      </c>
      <c r="K825" s="16">
        <v>11</v>
      </c>
      <c r="L825" s="16">
        <v>5</v>
      </c>
      <c r="M825" s="16">
        <v>10000</v>
      </c>
      <c r="N825" s="16">
        <v>10000</v>
      </c>
      <c r="O825" s="16">
        <v>30</v>
      </c>
      <c r="P825" s="16" t="b">
        <v>1</v>
      </c>
      <c r="Q825" s="16">
        <v>0</v>
      </c>
      <c r="R825" s="16" t="b">
        <v>0</v>
      </c>
      <c r="S825" s="16">
        <v>101.000000000008</v>
      </c>
      <c r="T825" s="16" t="s">
        <v>59</v>
      </c>
      <c r="U825" s="18">
        <v>920</v>
      </c>
      <c r="V825" s="16">
        <v>1239</v>
      </c>
      <c r="W825" s="22">
        <v>1.07</v>
      </c>
    </row>
    <row r="826" spans="1:23" x14ac:dyDescent="0.3">
      <c r="A826" s="15">
        <v>824</v>
      </c>
      <c r="B826" s="16" t="s">
        <v>56</v>
      </c>
      <c r="C826" s="17" t="s">
        <v>118</v>
      </c>
      <c r="E826" s="16">
        <f t="shared" si="196"/>
        <v>1094899749.131845</v>
      </c>
      <c r="F826" s="16">
        <v>5</v>
      </c>
      <c r="G826" s="22">
        <f t="shared" si="200"/>
        <v>1.7722485318922562E+22</v>
      </c>
      <c r="H826" s="22">
        <f t="shared" si="198"/>
        <v>1779387.9143791336</v>
      </c>
      <c r="I826" s="22">
        <f t="shared" si="199"/>
        <v>5.3559661173114714E+17</v>
      </c>
      <c r="J826" s="16">
        <v>1</v>
      </c>
      <c r="K826" s="16">
        <v>11</v>
      </c>
      <c r="L826" s="16">
        <v>5</v>
      </c>
      <c r="M826" s="16">
        <v>10000</v>
      </c>
      <c r="N826" s="16">
        <v>10000</v>
      </c>
      <c r="O826" s="16">
        <v>30</v>
      </c>
      <c r="P826" s="16" t="b">
        <v>1</v>
      </c>
      <c r="Q826" s="16">
        <v>0</v>
      </c>
      <c r="R826" s="16" t="b">
        <v>0</v>
      </c>
      <c r="S826" s="16">
        <v>101.000000000008</v>
      </c>
      <c r="T826" s="16" t="s">
        <v>59</v>
      </c>
      <c r="U826" s="18">
        <v>921</v>
      </c>
      <c r="V826" s="16">
        <v>1241</v>
      </c>
      <c r="W826" s="22">
        <v>1.07</v>
      </c>
    </row>
    <row r="827" spans="1:23" x14ac:dyDescent="0.3">
      <c r="A827" s="15">
        <v>825</v>
      </c>
      <c r="B827" s="16" t="s">
        <v>56</v>
      </c>
      <c r="C827" s="17" t="s">
        <v>118</v>
      </c>
      <c r="E827" s="16">
        <f t="shared" si="196"/>
        <v>1099024162.0769126</v>
      </c>
      <c r="F827" s="16">
        <v>5</v>
      </c>
      <c r="G827" s="22">
        <f t="shared" si="200"/>
        <v>1.7887252081003559E+22</v>
      </c>
      <c r="H827" s="22">
        <f t="shared" si="198"/>
        <v>1783955.1332106828</v>
      </c>
      <c r="I827" s="22">
        <f t="shared" si="199"/>
        <v>5.3956078774415258E+17</v>
      </c>
      <c r="J827" s="16">
        <v>1</v>
      </c>
      <c r="K827" s="16">
        <v>11</v>
      </c>
      <c r="L827" s="16">
        <v>5</v>
      </c>
      <c r="M827" s="16">
        <v>10000</v>
      </c>
      <c r="N827" s="16">
        <v>10000</v>
      </c>
      <c r="O827" s="16">
        <v>30</v>
      </c>
      <c r="P827" s="16" t="b">
        <v>1</v>
      </c>
      <c r="Q827" s="16">
        <v>0</v>
      </c>
      <c r="R827" s="16" t="b">
        <v>0</v>
      </c>
      <c r="S827" s="16">
        <v>101.000000000008</v>
      </c>
      <c r="T827" s="16" t="s">
        <v>59</v>
      </c>
      <c r="U827" s="18">
        <v>922</v>
      </c>
      <c r="V827" s="16">
        <v>1243</v>
      </c>
      <c r="W827" s="22">
        <v>1.07</v>
      </c>
    </row>
    <row r="828" spans="1:23" x14ac:dyDescent="0.3">
      <c r="A828" s="19">
        <v>826</v>
      </c>
      <c r="B828" s="16" t="s">
        <v>56</v>
      </c>
      <c r="C828" s="17" t="s">
        <v>118</v>
      </c>
      <c r="E828" s="16">
        <f t="shared" si="196"/>
        <v>1103159086.9006071</v>
      </c>
      <c r="F828" s="16">
        <v>5</v>
      </c>
      <c r="G828" s="22">
        <f t="shared" si="200"/>
        <v>1.8053348302802053E+22</v>
      </c>
      <c r="H828" s="22">
        <f t="shared" si="198"/>
        <v>1788528.5983326279</v>
      </c>
      <c r="I828" s="22">
        <f t="shared" si="199"/>
        <v>5.4354944876315136E+17</v>
      </c>
      <c r="J828" s="16">
        <v>1</v>
      </c>
      <c r="K828" s="16">
        <v>11</v>
      </c>
      <c r="L828" s="16">
        <v>5</v>
      </c>
      <c r="M828" s="16">
        <v>10000</v>
      </c>
      <c r="N828" s="16">
        <v>10000</v>
      </c>
      <c r="O828" s="16">
        <v>30</v>
      </c>
      <c r="P828" s="16" t="b">
        <v>1</v>
      </c>
      <c r="Q828" s="16">
        <v>0</v>
      </c>
      <c r="R828" s="16" t="b">
        <v>0</v>
      </c>
      <c r="S828" s="16">
        <v>101.000000000008</v>
      </c>
      <c r="T828" s="16" t="s">
        <v>59</v>
      </c>
      <c r="U828" s="18">
        <v>923</v>
      </c>
      <c r="V828" s="16">
        <v>1245</v>
      </c>
      <c r="W828" s="22">
        <v>1.07</v>
      </c>
    </row>
    <row r="829" spans="1:23" x14ac:dyDescent="0.3">
      <c r="A829" s="15">
        <v>827</v>
      </c>
      <c r="B829" s="16" t="s">
        <v>56</v>
      </c>
      <c r="C829" s="17" t="s">
        <v>118</v>
      </c>
      <c r="E829" s="16">
        <f t="shared" si="196"/>
        <v>1107304537.6196215</v>
      </c>
      <c r="F829" s="16">
        <v>5</v>
      </c>
      <c r="G829" s="22">
        <f t="shared" si="200"/>
        <v>1.8220783082358526E+22</v>
      </c>
      <c r="H829" s="22">
        <f t="shared" si="198"/>
        <v>1793108.3108043971</v>
      </c>
      <c r="I829" s="22">
        <f t="shared" si="199"/>
        <v>5.4756271610374579E+17</v>
      </c>
      <c r="J829" s="16">
        <v>1</v>
      </c>
      <c r="K829" s="16">
        <v>11</v>
      </c>
      <c r="L829" s="16">
        <v>5</v>
      </c>
      <c r="M829" s="16">
        <v>10000</v>
      </c>
      <c r="N829" s="16">
        <v>10000</v>
      </c>
      <c r="O829" s="16">
        <v>30</v>
      </c>
      <c r="P829" s="16" t="b">
        <v>1</v>
      </c>
      <c r="Q829" s="16">
        <v>0</v>
      </c>
      <c r="R829" s="16" t="b">
        <v>0</v>
      </c>
      <c r="S829" s="16">
        <v>101.000000000008</v>
      </c>
      <c r="T829" s="16" t="s">
        <v>59</v>
      </c>
      <c r="U829" s="18">
        <v>924</v>
      </c>
      <c r="V829" s="16">
        <v>1247</v>
      </c>
      <c r="W829" s="22">
        <v>1.07</v>
      </c>
    </row>
    <row r="830" spans="1:23" x14ac:dyDescent="0.3">
      <c r="A830" s="15">
        <v>828</v>
      </c>
      <c r="B830" s="16" t="s">
        <v>56</v>
      </c>
      <c r="C830" s="17" t="s">
        <v>118</v>
      </c>
      <c r="E830" s="16">
        <f t="shared" si="196"/>
        <v>1111460528.2523336</v>
      </c>
      <c r="F830" s="16">
        <v>5</v>
      </c>
      <c r="G830" s="22">
        <f t="shared" si="200"/>
        <v>1.8389565568854216E+22</v>
      </c>
      <c r="H830" s="22">
        <f t="shared" si="198"/>
        <v>1797694.2716843062</v>
      </c>
      <c r="I830" s="22">
        <f t="shared" si="199"/>
        <v>5.5160071153473446E+17</v>
      </c>
      <c r="J830" s="16">
        <v>1</v>
      </c>
      <c r="K830" s="16">
        <v>11</v>
      </c>
      <c r="L830" s="16">
        <v>5</v>
      </c>
      <c r="M830" s="16">
        <v>10000</v>
      </c>
      <c r="N830" s="16">
        <v>10000</v>
      </c>
      <c r="O830" s="16">
        <v>30</v>
      </c>
      <c r="P830" s="16" t="b">
        <v>1</v>
      </c>
      <c r="Q830" s="16">
        <v>0</v>
      </c>
      <c r="R830" s="16" t="b">
        <v>0</v>
      </c>
      <c r="S830" s="16">
        <v>101.000000000008</v>
      </c>
      <c r="T830" s="16" t="s">
        <v>59</v>
      </c>
      <c r="U830" s="18">
        <v>925</v>
      </c>
      <c r="V830" s="16">
        <v>1249</v>
      </c>
      <c r="W830" s="22">
        <v>1.07</v>
      </c>
    </row>
    <row r="831" spans="1:23" x14ac:dyDescent="0.3">
      <c r="A831" s="19">
        <v>829</v>
      </c>
      <c r="B831" s="16" t="s">
        <v>56</v>
      </c>
      <c r="C831" s="17" t="s">
        <v>118</v>
      </c>
      <c r="E831" s="16">
        <f t="shared" si="196"/>
        <v>1115627072.8188269</v>
      </c>
      <c r="F831" s="16">
        <v>5</v>
      </c>
      <c r="G831" s="22">
        <f t="shared" si="200"/>
        <v>1.8559704962836109E+22</v>
      </c>
      <c r="H831" s="22">
        <f t="shared" si="198"/>
        <v>1802286.4820295782</v>
      </c>
      <c r="I831" s="22">
        <f t="shared" si="199"/>
        <v>5.5566355727926944E+17</v>
      </c>
      <c r="J831" s="16">
        <v>1</v>
      </c>
      <c r="K831" s="16">
        <v>11</v>
      </c>
      <c r="L831" s="16">
        <v>5</v>
      </c>
      <c r="M831" s="16">
        <v>10000</v>
      </c>
      <c r="N831" s="16">
        <v>10000</v>
      </c>
      <c r="O831" s="16">
        <v>30</v>
      </c>
      <c r="P831" s="16" t="b">
        <v>1</v>
      </c>
      <c r="Q831" s="16">
        <v>0</v>
      </c>
      <c r="R831" s="16" t="b">
        <v>0</v>
      </c>
      <c r="S831" s="16">
        <v>101.000000000008</v>
      </c>
      <c r="T831" s="16" t="s">
        <v>59</v>
      </c>
      <c r="U831" s="18">
        <v>926</v>
      </c>
      <c r="V831" s="16">
        <v>1251</v>
      </c>
      <c r="W831" s="22">
        <v>1.07</v>
      </c>
    </row>
    <row r="832" spans="1:23" x14ac:dyDescent="0.3">
      <c r="A832" s="15">
        <v>830</v>
      </c>
      <c r="B832" s="16" t="s">
        <v>56</v>
      </c>
      <c r="C832" s="17" t="s">
        <v>118</v>
      </c>
      <c r="E832" s="12">
        <f t="shared" si="196"/>
        <v>1119804185.3408651</v>
      </c>
      <c r="F832" s="16">
        <v>5</v>
      </c>
      <c r="G832" s="22">
        <f t="shared" si="200"/>
        <v>1.8731210516442456E+22</v>
      </c>
      <c r="H832" s="22">
        <f t="shared" si="198"/>
        <v>1806884.9428963403</v>
      </c>
      <c r="I832" s="22">
        <f t="shared" si="199"/>
        <v>5.5975137601599597E+17</v>
      </c>
      <c r="J832" s="16">
        <v>1</v>
      </c>
      <c r="K832" s="16">
        <v>11</v>
      </c>
      <c r="L832" s="16">
        <v>5</v>
      </c>
      <c r="M832" s="16">
        <v>10000</v>
      </c>
      <c r="N832" s="16">
        <v>10000</v>
      </c>
      <c r="O832" s="16">
        <v>30</v>
      </c>
      <c r="P832" s="16" t="b">
        <v>1</v>
      </c>
      <c r="Q832" s="16">
        <v>0</v>
      </c>
      <c r="R832" s="16" t="b">
        <v>0</v>
      </c>
      <c r="S832" s="16">
        <v>101.000000000008</v>
      </c>
      <c r="T832" s="16" t="s">
        <v>59</v>
      </c>
      <c r="U832" s="18">
        <v>927</v>
      </c>
      <c r="V832" s="16">
        <v>1253</v>
      </c>
      <c r="W832" s="22">
        <v>1.07</v>
      </c>
    </row>
    <row r="833" spans="1:23" x14ac:dyDescent="0.3">
      <c r="A833" s="15">
        <v>831</v>
      </c>
      <c r="B833" s="16" t="s">
        <v>56</v>
      </c>
      <c r="C833" s="17" t="s">
        <v>118</v>
      </c>
      <c r="E833" s="16">
        <f t="shared" si="196"/>
        <v>1123991879.8419273</v>
      </c>
      <c r="F833" s="16">
        <v>5</v>
      </c>
      <c r="G833" s="22">
        <f>A833^7.64+A833^4+100*A833+100</f>
        <v>2.0218634513722695E+22</v>
      </c>
      <c r="H833" s="22">
        <f t="shared" si="198"/>
        <v>1811489.6553396226</v>
      </c>
      <c r="I833" s="22">
        <f t="shared" si="199"/>
        <v>5.6386429088020282E+17</v>
      </c>
      <c r="J833" s="16">
        <v>1</v>
      </c>
      <c r="K833" s="16">
        <v>11</v>
      </c>
      <c r="L833" s="16">
        <v>5</v>
      </c>
      <c r="M833" s="16">
        <v>10000</v>
      </c>
      <c r="N833" s="16">
        <v>10000</v>
      </c>
      <c r="O833" s="16">
        <v>30</v>
      </c>
      <c r="P833" s="16" t="b">
        <v>1</v>
      </c>
      <c r="Q833" s="16">
        <v>0</v>
      </c>
      <c r="R833" s="16" t="b">
        <v>0</v>
      </c>
      <c r="S833" s="16">
        <v>101.000000000008</v>
      </c>
      <c r="T833" s="16" t="s">
        <v>59</v>
      </c>
      <c r="U833" s="18">
        <v>928</v>
      </c>
      <c r="V833" s="16">
        <v>1255</v>
      </c>
      <c r="W833" s="22">
        <v>1.07</v>
      </c>
    </row>
    <row r="834" spans="1:23" x14ac:dyDescent="0.3">
      <c r="A834" s="19">
        <v>832</v>
      </c>
      <c r="B834" s="16" t="s">
        <v>56</v>
      </c>
      <c r="C834" s="17" t="s">
        <v>118</v>
      </c>
      <c r="E834" s="16">
        <f t="shared" si="196"/>
        <v>1128190170.3471489</v>
      </c>
      <c r="F834" s="16">
        <v>5</v>
      </c>
      <c r="G834" s="22">
        <f t="shared" ref="G834:G842" si="201">A834^7.64+A834^4+100*A834+100</f>
        <v>2.040526376009715E+22</v>
      </c>
      <c r="H834" s="22">
        <f t="shared" si="198"/>
        <v>1816100.6204133595</v>
      </c>
      <c r="I834" s="22">
        <f t="shared" si="199"/>
        <v>5.6800242546494406E+17</v>
      </c>
      <c r="J834" s="16">
        <v>1</v>
      </c>
      <c r="K834" s="16">
        <v>11</v>
      </c>
      <c r="L834" s="16">
        <v>5</v>
      </c>
      <c r="M834" s="16">
        <v>10000</v>
      </c>
      <c r="N834" s="16">
        <v>10000</v>
      </c>
      <c r="O834" s="16">
        <v>30</v>
      </c>
      <c r="P834" s="16" t="b">
        <v>1</v>
      </c>
      <c r="Q834" s="16">
        <v>0</v>
      </c>
      <c r="R834" s="16" t="b">
        <v>0</v>
      </c>
      <c r="S834" s="16">
        <v>101.000000000008</v>
      </c>
      <c r="T834" s="16" t="s">
        <v>59</v>
      </c>
      <c r="U834" s="18">
        <v>929</v>
      </c>
      <c r="V834" s="16">
        <v>1257</v>
      </c>
      <c r="W834" s="22">
        <v>1.07</v>
      </c>
    </row>
    <row r="835" spans="1:23" x14ac:dyDescent="0.3">
      <c r="A835" s="15">
        <v>833</v>
      </c>
      <c r="B835" s="16" t="s">
        <v>56</v>
      </c>
      <c r="C835" s="17" t="s">
        <v>118</v>
      </c>
      <c r="E835" s="16">
        <f t="shared" si="196"/>
        <v>1132399070.8833888</v>
      </c>
      <c r="F835" s="16">
        <v>5</v>
      </c>
      <c r="G835" s="22">
        <f t="shared" si="201"/>
        <v>2.0593388409880989E+22</v>
      </c>
      <c r="H835" s="22">
        <f t="shared" si="198"/>
        <v>1820717.8391704031</v>
      </c>
      <c r="I835" s="22">
        <f t="shared" si="199"/>
        <v>5.7216590382223053E+17</v>
      </c>
      <c r="J835" s="16">
        <v>1</v>
      </c>
      <c r="K835" s="16">
        <v>11</v>
      </c>
      <c r="L835" s="16">
        <v>5</v>
      </c>
      <c r="M835" s="16">
        <v>10000</v>
      </c>
      <c r="N835" s="16">
        <v>10000</v>
      </c>
      <c r="O835" s="16">
        <v>30</v>
      </c>
      <c r="P835" s="16" t="b">
        <v>1</v>
      </c>
      <c r="Q835" s="16">
        <v>0</v>
      </c>
      <c r="R835" s="16" t="b">
        <v>0</v>
      </c>
      <c r="S835" s="16">
        <v>101.000000000008</v>
      </c>
      <c r="T835" s="16" t="s">
        <v>59</v>
      </c>
      <c r="U835" s="18">
        <v>930</v>
      </c>
      <c r="V835" s="16">
        <v>1259</v>
      </c>
      <c r="W835" s="22">
        <v>1.07</v>
      </c>
    </row>
    <row r="836" spans="1:23" x14ac:dyDescent="0.3">
      <c r="A836" s="15">
        <v>834</v>
      </c>
      <c r="B836" s="16" t="s">
        <v>56</v>
      </c>
      <c r="C836" s="17" t="s">
        <v>118</v>
      </c>
      <c r="E836" s="16">
        <f t="shared" si="196"/>
        <v>1136618595.4791627</v>
      </c>
      <c r="F836" s="16">
        <v>5</v>
      </c>
      <c r="G836" s="22">
        <f t="shared" si="201"/>
        <v>2.0783018628480605E+22</v>
      </c>
      <c r="H836" s="22">
        <f t="shared" si="198"/>
        <v>1825341.3126625058</v>
      </c>
      <c r="I836" s="22">
        <f t="shared" si="199"/>
        <v>5.7635485046414106E+17</v>
      </c>
      <c r="J836" s="16">
        <v>1</v>
      </c>
      <c r="K836" s="16">
        <v>11</v>
      </c>
      <c r="L836" s="16">
        <v>5</v>
      </c>
      <c r="M836" s="16">
        <v>10000</v>
      </c>
      <c r="N836" s="16">
        <v>10000</v>
      </c>
      <c r="O836" s="16">
        <v>30</v>
      </c>
      <c r="P836" s="16" t="b">
        <v>1</v>
      </c>
      <c r="Q836" s="16">
        <v>0</v>
      </c>
      <c r="R836" s="16" t="b">
        <v>0</v>
      </c>
      <c r="S836" s="16">
        <v>101.000000000008</v>
      </c>
      <c r="T836" s="16" t="s">
        <v>59</v>
      </c>
      <c r="U836" s="18">
        <v>931</v>
      </c>
      <c r="V836" s="16">
        <v>1261</v>
      </c>
      <c r="W836" s="22">
        <v>1.07</v>
      </c>
    </row>
    <row r="837" spans="1:23" x14ac:dyDescent="0.3">
      <c r="A837" s="19">
        <v>835</v>
      </c>
      <c r="B837" s="16" t="s">
        <v>56</v>
      </c>
      <c r="C837" s="17" t="s">
        <v>118</v>
      </c>
      <c r="E837" s="16">
        <f t="shared" si="196"/>
        <v>1140848758.1646862</v>
      </c>
      <c r="F837" s="16">
        <v>5</v>
      </c>
      <c r="G837" s="22">
        <f t="shared" si="201"/>
        <v>2.0974164638083953E+22</v>
      </c>
      <c r="H837" s="22">
        <f t="shared" si="198"/>
        <v>1829971.0419403424</v>
      </c>
      <c r="I837" s="22">
        <f t="shared" si="199"/>
        <v>5.8056939036398362E+17</v>
      </c>
      <c r="J837" s="16">
        <v>1</v>
      </c>
      <c r="K837" s="16">
        <v>11</v>
      </c>
      <c r="L837" s="16">
        <v>5</v>
      </c>
      <c r="M837" s="16">
        <v>10000</v>
      </c>
      <c r="N837" s="16">
        <v>10000</v>
      </c>
      <c r="O837" s="16">
        <v>30</v>
      </c>
      <c r="P837" s="16" t="b">
        <v>1</v>
      </c>
      <c r="Q837" s="16">
        <v>0</v>
      </c>
      <c r="R837" s="16" t="b">
        <v>0</v>
      </c>
      <c r="S837" s="16">
        <v>101.000000000008</v>
      </c>
      <c r="T837" s="16" t="s">
        <v>59</v>
      </c>
      <c r="U837" s="18">
        <v>932</v>
      </c>
      <c r="V837" s="16">
        <v>1263</v>
      </c>
      <c r="W837" s="22">
        <v>1.07</v>
      </c>
    </row>
    <row r="838" spans="1:23" x14ac:dyDescent="0.3">
      <c r="A838" s="15">
        <v>836</v>
      </c>
      <c r="B838" s="16" t="s">
        <v>56</v>
      </c>
      <c r="C838" s="17" t="s">
        <v>118</v>
      </c>
      <c r="E838" s="16">
        <f t="shared" si="196"/>
        <v>1145089572.9718549</v>
      </c>
      <c r="F838" s="16">
        <v>5</v>
      </c>
      <c r="G838" s="22">
        <f t="shared" si="201"/>
        <v>2.1166836717909216E+22</v>
      </c>
      <c r="H838" s="22">
        <f t="shared" si="198"/>
        <v>1834607.0280535107</v>
      </c>
      <c r="I838" s="22">
        <f t="shared" si="199"/>
        <v>5.8480964895746829E+17</v>
      </c>
      <c r="J838" s="16">
        <v>1</v>
      </c>
      <c r="K838" s="16">
        <v>11</v>
      </c>
      <c r="L838" s="16">
        <v>5</v>
      </c>
      <c r="M838" s="16">
        <v>10000</v>
      </c>
      <c r="N838" s="16">
        <v>10000</v>
      </c>
      <c r="O838" s="16">
        <v>30</v>
      </c>
      <c r="P838" s="16" t="b">
        <v>1</v>
      </c>
      <c r="Q838" s="16">
        <v>0</v>
      </c>
      <c r="R838" s="16" t="b">
        <v>0</v>
      </c>
      <c r="S838" s="16">
        <v>101.000000000008</v>
      </c>
      <c r="T838" s="16" t="s">
        <v>59</v>
      </c>
      <c r="U838" s="18">
        <v>933</v>
      </c>
      <c r="V838" s="16">
        <v>1265</v>
      </c>
      <c r="W838" s="22">
        <v>1.07</v>
      </c>
    </row>
    <row r="839" spans="1:23" x14ac:dyDescent="0.3">
      <c r="A839" s="15">
        <v>837</v>
      </c>
      <c r="B839" s="16" t="s">
        <v>56</v>
      </c>
      <c r="C839" s="17" t="s">
        <v>118</v>
      </c>
      <c r="E839" s="16">
        <f t="shared" si="196"/>
        <v>1149341053.9342444</v>
      </c>
      <c r="F839" s="16">
        <v>5</v>
      </c>
      <c r="G839" s="22">
        <f t="shared" si="201"/>
        <v>2.1361045204453839E+22</v>
      </c>
      <c r="H839" s="22">
        <f t="shared" si="198"/>
        <v>1839249.272050516</v>
      </c>
      <c r="I839" s="22">
        <f t="shared" si="199"/>
        <v>5.8907575214382106E+17</v>
      </c>
      <c r="J839" s="16">
        <v>1</v>
      </c>
      <c r="K839" s="16">
        <v>11</v>
      </c>
      <c r="L839" s="16">
        <v>5</v>
      </c>
      <c r="M839" s="16">
        <v>10000</v>
      </c>
      <c r="N839" s="16">
        <v>10000</v>
      </c>
      <c r="O839" s="16">
        <v>30</v>
      </c>
      <c r="P839" s="16" t="b">
        <v>1</v>
      </c>
      <c r="Q839" s="16">
        <v>0</v>
      </c>
      <c r="R839" s="16" t="b">
        <v>0</v>
      </c>
      <c r="S839" s="16">
        <v>101.000000000008</v>
      </c>
      <c r="T839" s="16" t="s">
        <v>59</v>
      </c>
      <c r="U839" s="18">
        <v>934</v>
      </c>
      <c r="V839" s="16">
        <v>1267</v>
      </c>
      <c r="W839" s="22">
        <v>1.07</v>
      </c>
    </row>
    <row r="840" spans="1:23" x14ac:dyDescent="0.3">
      <c r="A840" s="19">
        <v>838</v>
      </c>
      <c r="B840" s="16" t="s">
        <v>56</v>
      </c>
      <c r="C840" s="17" t="s">
        <v>118</v>
      </c>
      <c r="E840" s="12">
        <f t="shared" si="196"/>
        <v>1153603215.0871029</v>
      </c>
      <c r="F840" s="16">
        <v>5</v>
      </c>
      <c r="G840" s="22">
        <f t="shared" si="201"/>
        <v>2.1556800491744704E+22</v>
      </c>
      <c r="H840" s="22">
        <f t="shared" si="198"/>
        <v>1843897.7749787902</v>
      </c>
      <c r="I840" s="22">
        <f t="shared" si="199"/>
        <v>5.9336782628698253E+17</v>
      </c>
      <c r="J840" s="16">
        <v>1</v>
      </c>
      <c r="K840" s="16">
        <v>11</v>
      </c>
      <c r="L840" s="16">
        <v>5</v>
      </c>
      <c r="M840" s="16">
        <v>10000</v>
      </c>
      <c r="N840" s="16">
        <v>10000</v>
      </c>
      <c r="O840" s="16">
        <v>30</v>
      </c>
      <c r="P840" s="16" t="b">
        <v>1</v>
      </c>
      <c r="Q840" s="16">
        <v>0</v>
      </c>
      <c r="R840" s="16" t="b">
        <v>0</v>
      </c>
      <c r="S840" s="16">
        <v>101.000000000008</v>
      </c>
      <c r="T840" s="16" t="s">
        <v>59</v>
      </c>
      <c r="U840" s="18">
        <v>935</v>
      </c>
      <c r="V840" s="16">
        <v>1269</v>
      </c>
      <c r="W840" s="22">
        <v>1.07</v>
      </c>
    </row>
    <row r="841" spans="1:23" x14ac:dyDescent="0.3">
      <c r="A841" s="15">
        <v>839</v>
      </c>
      <c r="B841" s="16" t="s">
        <v>56</v>
      </c>
      <c r="C841" s="17" t="s">
        <v>118</v>
      </c>
      <c r="E841" s="16">
        <f t="shared" si="196"/>
        <v>1157876070.4673643</v>
      </c>
      <c r="F841" s="16">
        <v>5</v>
      </c>
      <c r="G841" s="22">
        <f t="shared" si="201"/>
        <v>2.1754113031589178E+22</v>
      </c>
      <c r="H841" s="22">
        <f t="shared" si="198"/>
        <v>1848552.5378846913</v>
      </c>
      <c r="I841" s="22">
        <f t="shared" si="199"/>
        <v>5.976859982167319E+17</v>
      </c>
      <c r="J841" s="16">
        <v>1</v>
      </c>
      <c r="K841" s="16">
        <v>11</v>
      </c>
      <c r="L841" s="16">
        <v>5</v>
      </c>
      <c r="M841" s="16">
        <v>10000</v>
      </c>
      <c r="N841" s="16">
        <v>10000</v>
      </c>
      <c r="O841" s="16">
        <v>30</v>
      </c>
      <c r="P841" s="16" t="b">
        <v>1</v>
      </c>
      <c r="Q841" s="16">
        <v>0</v>
      </c>
      <c r="R841" s="16" t="b">
        <v>0</v>
      </c>
      <c r="S841" s="16">
        <v>101.000000000008</v>
      </c>
      <c r="T841" s="16" t="s">
        <v>59</v>
      </c>
      <c r="U841" s="18">
        <v>936</v>
      </c>
      <c r="V841" s="16">
        <v>1271</v>
      </c>
      <c r="W841" s="22">
        <v>1.07</v>
      </c>
    </row>
    <row r="842" spans="1:23" x14ac:dyDescent="0.3">
      <c r="A842" s="15">
        <v>840</v>
      </c>
      <c r="B842" s="16" t="s">
        <v>56</v>
      </c>
      <c r="C842" s="17" t="s">
        <v>118</v>
      </c>
      <c r="E842" s="16">
        <f t="shared" si="196"/>
        <v>1162159634.1136353</v>
      </c>
      <c r="F842" s="16">
        <v>5</v>
      </c>
      <c r="G842" s="22">
        <f t="shared" si="201"/>
        <v>2.1952993333826669E+22</v>
      </c>
      <c r="H842" s="22">
        <f t="shared" si="198"/>
        <v>1853213.5618135089</v>
      </c>
      <c r="I842" s="22">
        <f t="shared" si="199"/>
        <v>6.020303952298656E+17</v>
      </c>
      <c r="J842" s="16">
        <v>1</v>
      </c>
      <c r="K842" s="16">
        <v>11</v>
      </c>
      <c r="L842" s="16">
        <v>5</v>
      </c>
      <c r="M842" s="16">
        <v>10000</v>
      </c>
      <c r="N842" s="16">
        <v>10000</v>
      </c>
      <c r="O842" s="16">
        <v>30</v>
      </c>
      <c r="P842" s="16" t="b">
        <v>1</v>
      </c>
      <c r="Q842" s="16">
        <v>0</v>
      </c>
      <c r="R842" s="16" t="b">
        <v>0</v>
      </c>
      <c r="S842" s="16">
        <v>101.000000000008</v>
      </c>
      <c r="T842" s="16" t="s">
        <v>59</v>
      </c>
      <c r="U842" s="18">
        <v>937</v>
      </c>
      <c r="V842" s="16">
        <v>1273</v>
      </c>
      <c r="W842" s="22">
        <v>1.07</v>
      </c>
    </row>
    <row r="843" spans="1:23" x14ac:dyDescent="0.3">
      <c r="A843" s="19">
        <v>841</v>
      </c>
      <c r="B843" s="16" t="s">
        <v>56</v>
      </c>
      <c r="C843" s="17" t="s">
        <v>118</v>
      </c>
      <c r="E843" s="16">
        <f t="shared" si="196"/>
        <v>1166453920.0661964</v>
      </c>
      <c r="F843" s="16">
        <v>5</v>
      </c>
      <c r="G843" s="22">
        <f>A843^7.65+A843^4+100*A843+100</f>
        <v>2.3696781706346096E+22</v>
      </c>
      <c r="H843" s="22">
        <f t="shared" si="198"/>
        <v>1857880.8478094456</v>
      </c>
      <c r="I843" s="22">
        <f t="shared" si="199"/>
        <v>6.0640114509134349E+17</v>
      </c>
      <c r="J843" s="16">
        <v>1</v>
      </c>
      <c r="K843" s="16">
        <v>11</v>
      </c>
      <c r="L843" s="16">
        <v>5</v>
      </c>
      <c r="M843" s="16">
        <v>10000</v>
      </c>
      <c r="N843" s="16">
        <v>10000</v>
      </c>
      <c r="O843" s="16">
        <v>30</v>
      </c>
      <c r="P843" s="16" t="b">
        <v>1</v>
      </c>
      <c r="Q843" s="16">
        <v>0</v>
      </c>
      <c r="R843" s="16" t="b">
        <v>0</v>
      </c>
      <c r="S843" s="16">
        <v>101.000000000008</v>
      </c>
      <c r="T843" s="16" t="s">
        <v>59</v>
      </c>
      <c r="U843" s="18">
        <v>938</v>
      </c>
      <c r="V843" s="16">
        <v>1275</v>
      </c>
      <c r="W843" s="22">
        <v>1.07</v>
      </c>
    </row>
    <row r="844" spans="1:23" x14ac:dyDescent="0.3">
      <c r="A844" s="15">
        <v>842</v>
      </c>
      <c r="B844" s="16" t="s">
        <v>56</v>
      </c>
      <c r="C844" s="17" t="s">
        <v>118</v>
      </c>
      <c r="E844" s="16">
        <f t="shared" si="196"/>
        <v>1170758942.3669891</v>
      </c>
      <c r="F844" s="16">
        <v>5</v>
      </c>
      <c r="G844" s="22">
        <f t="shared" ref="G844:G852" si="202">A844^7.65+A844^4+100*A844+100</f>
        <v>2.3913189200068803E+22</v>
      </c>
      <c r="H844" s="22">
        <f t="shared" si="198"/>
        <v>1862554.3969156523</v>
      </c>
      <c r="I844" s="22">
        <f t="shared" si="199"/>
        <v>6.1079837603546189E+17</v>
      </c>
      <c r="J844" s="16">
        <v>1</v>
      </c>
      <c r="K844" s="16">
        <v>11</v>
      </c>
      <c r="L844" s="16">
        <v>5</v>
      </c>
      <c r="M844" s="16">
        <v>10000</v>
      </c>
      <c r="N844" s="16">
        <v>10000</v>
      </c>
      <c r="O844" s="16">
        <v>30</v>
      </c>
      <c r="P844" s="16" t="b">
        <v>1</v>
      </c>
      <c r="Q844" s="16">
        <v>0</v>
      </c>
      <c r="R844" s="16" t="b">
        <v>0</v>
      </c>
      <c r="S844" s="16">
        <v>101.000000000008</v>
      </c>
      <c r="T844" s="16" t="s">
        <v>59</v>
      </c>
      <c r="U844" s="18">
        <v>939</v>
      </c>
      <c r="V844" s="16">
        <v>1277</v>
      </c>
      <c r="W844" s="22">
        <v>1.07</v>
      </c>
    </row>
    <row r="845" spans="1:23" x14ac:dyDescent="0.3">
      <c r="A845" s="15">
        <v>843</v>
      </c>
      <c r="B845" s="16" t="s">
        <v>56</v>
      </c>
      <c r="C845" s="17" t="s">
        <v>118</v>
      </c>
      <c r="E845" s="16">
        <f t="shared" si="196"/>
        <v>1175074715.0596452</v>
      </c>
      <c r="F845" s="16">
        <v>5</v>
      </c>
      <c r="G845" s="22">
        <f t="shared" si="202"/>
        <v>2.4131312616566801E+22</v>
      </c>
      <c r="H845" s="22">
        <f t="shared" si="198"/>
        <v>1867234.2101742029</v>
      </c>
      <c r="I845" s="22">
        <f t="shared" si="199"/>
        <v>6.1522221676700672E+17</v>
      </c>
      <c r="J845" s="16">
        <v>1</v>
      </c>
      <c r="K845" s="16">
        <v>11</v>
      </c>
      <c r="L845" s="16">
        <v>5</v>
      </c>
      <c r="M845" s="16">
        <v>10000</v>
      </c>
      <c r="N845" s="16">
        <v>10000</v>
      </c>
      <c r="O845" s="16">
        <v>30</v>
      </c>
      <c r="P845" s="16" t="b">
        <v>1</v>
      </c>
      <c r="Q845" s="16">
        <v>0</v>
      </c>
      <c r="R845" s="16" t="b">
        <v>0</v>
      </c>
      <c r="S845" s="16">
        <v>101.000000000008</v>
      </c>
      <c r="T845" s="16" t="s">
        <v>59</v>
      </c>
      <c r="U845" s="18">
        <v>940</v>
      </c>
      <c r="V845" s="16">
        <v>1279</v>
      </c>
      <c r="W845" s="22">
        <v>1.07</v>
      </c>
    </row>
    <row r="846" spans="1:23" x14ac:dyDescent="0.3">
      <c r="A846" s="19">
        <v>844</v>
      </c>
      <c r="B846" s="16" t="s">
        <v>56</v>
      </c>
      <c r="C846" s="17" t="s">
        <v>118</v>
      </c>
      <c r="E846" s="16">
        <f t="shared" si="196"/>
        <v>1179401252.1894479</v>
      </c>
      <c r="F846" s="16">
        <v>5</v>
      </c>
      <c r="G846" s="22">
        <f t="shared" si="202"/>
        <v>2.4351163501875804E+22</v>
      </c>
      <c r="H846" s="22">
        <f t="shared" si="198"/>
        <v>1871920.2886261162</v>
      </c>
      <c r="I846" s="22">
        <f t="shared" si="199"/>
        <v>6.1967279646242957E+17</v>
      </c>
      <c r="J846" s="16">
        <v>1</v>
      </c>
      <c r="K846" s="16">
        <v>11</v>
      </c>
      <c r="L846" s="16">
        <v>5</v>
      </c>
      <c r="M846" s="16">
        <v>10000</v>
      </c>
      <c r="N846" s="16">
        <v>10000</v>
      </c>
      <c r="O846" s="16">
        <v>30</v>
      </c>
      <c r="P846" s="16" t="b">
        <v>1</v>
      </c>
      <c r="Q846" s="16">
        <v>0</v>
      </c>
      <c r="R846" s="16" t="b">
        <v>0</v>
      </c>
      <c r="S846" s="16">
        <v>101.000000000008</v>
      </c>
      <c r="T846" s="16" t="s">
        <v>59</v>
      </c>
      <c r="U846" s="18">
        <v>941</v>
      </c>
      <c r="V846" s="16">
        <v>1281</v>
      </c>
      <c r="W846" s="22">
        <v>1.07</v>
      </c>
    </row>
    <row r="847" spans="1:23" x14ac:dyDescent="0.3">
      <c r="A847" s="15">
        <v>845</v>
      </c>
      <c r="B847" s="16" t="s">
        <v>56</v>
      </c>
      <c r="C847" s="17" t="s">
        <v>118</v>
      </c>
      <c r="E847" s="16">
        <f t="shared" si="196"/>
        <v>1183738567.80335</v>
      </c>
      <c r="F847" s="16">
        <v>5</v>
      </c>
      <c r="G847" s="22">
        <f t="shared" si="202"/>
        <v>2.4572753465895914E+22</v>
      </c>
      <c r="H847" s="22">
        <f t="shared" si="198"/>
        <v>1876612.6333113408</v>
      </c>
      <c r="I847" s="22">
        <f t="shared" si="199"/>
        <v>6.2415024477099814E+17</v>
      </c>
      <c r="J847" s="16">
        <v>1</v>
      </c>
      <c r="K847" s="16">
        <v>11</v>
      </c>
      <c r="L847" s="16">
        <v>5</v>
      </c>
      <c r="M847" s="16">
        <v>10000</v>
      </c>
      <c r="N847" s="16">
        <v>10000</v>
      </c>
      <c r="O847" s="16">
        <v>30</v>
      </c>
      <c r="P847" s="16" t="b">
        <v>1</v>
      </c>
      <c r="Q847" s="16">
        <v>0</v>
      </c>
      <c r="R847" s="16" t="b">
        <v>0</v>
      </c>
      <c r="S847" s="16">
        <v>101.000000000008</v>
      </c>
      <c r="T847" s="16" t="s">
        <v>59</v>
      </c>
      <c r="U847" s="18">
        <v>942</v>
      </c>
      <c r="V847" s="16">
        <v>1283</v>
      </c>
      <c r="W847" s="22">
        <v>1.07</v>
      </c>
    </row>
    <row r="848" spans="1:23" x14ac:dyDescent="0.3">
      <c r="A848" s="15">
        <v>846</v>
      </c>
      <c r="B848" s="16" t="s">
        <v>56</v>
      </c>
      <c r="C848" s="17" t="s">
        <v>118</v>
      </c>
      <c r="E848" s="12">
        <f t="shared" si="196"/>
        <v>1188086675.9499676</v>
      </c>
      <c r="F848" s="16">
        <v>5</v>
      </c>
      <c r="G848" s="22">
        <f t="shared" si="202"/>
        <v>2.4796094182667814E+22</v>
      </c>
      <c r="H848" s="22">
        <f t="shared" si="198"/>
        <v>1881311.2452687719</v>
      </c>
      <c r="I848" s="22">
        <f t="shared" si="199"/>
        <v>6.2865469181597184E+17</v>
      </c>
      <c r="J848" s="16">
        <v>1</v>
      </c>
      <c r="K848" s="16">
        <v>11</v>
      </c>
      <c r="L848" s="16">
        <v>5</v>
      </c>
      <c r="M848" s="16">
        <v>10000</v>
      </c>
      <c r="N848" s="16">
        <v>10000</v>
      </c>
      <c r="O848" s="16">
        <v>30</v>
      </c>
      <c r="P848" s="16" t="b">
        <v>1</v>
      </c>
      <c r="Q848" s="16">
        <v>0</v>
      </c>
      <c r="R848" s="16" t="b">
        <v>0</v>
      </c>
      <c r="S848" s="16">
        <v>101.000000000008</v>
      </c>
      <c r="T848" s="16" t="s">
        <v>59</v>
      </c>
      <c r="U848" s="18">
        <v>943</v>
      </c>
      <c r="V848" s="16">
        <v>1285</v>
      </c>
      <c r="W848" s="22">
        <v>1.07</v>
      </c>
    </row>
    <row r="849" spans="1:23" x14ac:dyDescent="0.3">
      <c r="A849" s="19">
        <v>847</v>
      </c>
      <c r="B849" s="16" t="s">
        <v>56</v>
      </c>
      <c r="C849" s="17" t="s">
        <v>118</v>
      </c>
      <c r="E849" s="16">
        <f t="shared" si="196"/>
        <v>1192445590.6795967</v>
      </c>
      <c r="F849" s="16">
        <v>5</v>
      </c>
      <c r="G849" s="22">
        <f t="shared" si="202"/>
        <v>2.5021197390651576E+22</v>
      </c>
      <c r="H849" s="22">
        <f t="shared" si="198"/>
        <v>1886016.1255362513</v>
      </c>
      <c r="I849" s="22">
        <f t="shared" si="199"/>
        <v>6.3318626819578534E+17</v>
      </c>
      <c r="J849" s="16">
        <v>1</v>
      </c>
      <c r="K849" s="16">
        <v>11</v>
      </c>
      <c r="L849" s="16">
        <v>5</v>
      </c>
      <c r="M849" s="16">
        <v>10000</v>
      </c>
      <c r="N849" s="16">
        <v>10000</v>
      </c>
      <c r="O849" s="16">
        <v>30</v>
      </c>
      <c r="P849" s="16" t="b">
        <v>1</v>
      </c>
      <c r="Q849" s="16">
        <v>0</v>
      </c>
      <c r="R849" s="16" t="b">
        <v>0</v>
      </c>
      <c r="S849" s="16">
        <v>101.000000000008</v>
      </c>
      <c r="T849" s="16" t="s">
        <v>59</v>
      </c>
      <c r="U849" s="18">
        <v>944</v>
      </c>
      <c r="V849" s="16">
        <v>1287</v>
      </c>
      <c r="W849" s="22">
        <v>1.07</v>
      </c>
    </row>
    <row r="850" spans="1:23" x14ac:dyDescent="0.3">
      <c r="A850" s="15">
        <v>848</v>
      </c>
      <c r="B850" s="16" t="s">
        <v>56</v>
      </c>
      <c r="C850" s="17" t="s">
        <v>118</v>
      </c>
      <c r="E850" s="16">
        <f t="shared" si="196"/>
        <v>1196815326.044162</v>
      </c>
      <c r="F850" s="16">
        <v>5</v>
      </c>
      <c r="G850" s="22">
        <f t="shared" si="202"/>
        <v>2.5248074893004015E+22</v>
      </c>
      <c r="H850" s="22">
        <f t="shared" si="198"/>
        <v>1890727.2751505496</v>
      </c>
      <c r="I850" s="22">
        <f t="shared" si="199"/>
        <v>6.3774510498517555E+17</v>
      </c>
      <c r="J850" s="16">
        <v>1</v>
      </c>
      <c r="K850" s="16">
        <v>11</v>
      </c>
      <c r="L850" s="16">
        <v>5</v>
      </c>
      <c r="M850" s="16">
        <v>10000</v>
      </c>
      <c r="N850" s="16">
        <v>10000</v>
      </c>
      <c r="O850" s="16">
        <v>30</v>
      </c>
      <c r="P850" s="16" t="b">
        <v>1</v>
      </c>
      <c r="Q850" s="16">
        <v>0</v>
      </c>
      <c r="R850" s="16" t="b">
        <v>0</v>
      </c>
      <c r="S850" s="16">
        <v>101.000000000008</v>
      </c>
      <c r="T850" s="16" t="s">
        <v>59</v>
      </c>
      <c r="U850" s="18">
        <v>945</v>
      </c>
      <c r="V850" s="16">
        <v>1289</v>
      </c>
      <c r="W850" s="22">
        <v>1.07</v>
      </c>
    </row>
    <row r="851" spans="1:23" x14ac:dyDescent="0.3">
      <c r="A851" s="15">
        <v>849</v>
      </c>
      <c r="B851" s="16" t="s">
        <v>56</v>
      </c>
      <c r="C851" s="17" t="s">
        <v>118</v>
      </c>
      <c r="E851" s="16">
        <f t="shared" si="196"/>
        <v>1201195896.097275</v>
      </c>
      <c r="F851" s="16">
        <v>5</v>
      </c>
      <c r="G851" s="22">
        <f t="shared" si="202"/>
        <v>2.5476738557859569E+22</v>
      </c>
      <c r="H851" s="22">
        <f t="shared" si="198"/>
        <v>1895444.6951474093</v>
      </c>
      <c r="I851" s="22">
        <f t="shared" si="199"/>
        <v>6.4233133373641651E+17</v>
      </c>
      <c r="J851" s="16">
        <v>1</v>
      </c>
      <c r="K851" s="16">
        <v>11</v>
      </c>
      <c r="L851" s="16">
        <v>5</v>
      </c>
      <c r="M851" s="16">
        <v>10000</v>
      </c>
      <c r="N851" s="16">
        <v>10000</v>
      </c>
      <c r="O851" s="16">
        <v>30</v>
      </c>
      <c r="P851" s="16" t="b">
        <v>1</v>
      </c>
      <c r="Q851" s="16">
        <v>0</v>
      </c>
      <c r="R851" s="16" t="b">
        <v>0</v>
      </c>
      <c r="S851" s="16">
        <v>101.000000000008</v>
      </c>
      <c r="T851" s="16" t="s">
        <v>59</v>
      </c>
      <c r="U851" s="18">
        <v>946</v>
      </c>
      <c r="V851" s="16">
        <v>1291</v>
      </c>
      <c r="W851" s="22">
        <v>1.07</v>
      </c>
    </row>
    <row r="852" spans="1:23" x14ac:dyDescent="0.3">
      <c r="A852" s="20">
        <v>850</v>
      </c>
      <c r="B852" s="16" t="s">
        <v>56</v>
      </c>
      <c r="C852" s="17" t="s">
        <v>118</v>
      </c>
      <c r="E852" s="16">
        <f t="shared" si="196"/>
        <v>1205587314.8941929</v>
      </c>
      <c r="F852" s="16">
        <v>5</v>
      </c>
      <c r="G852" s="22">
        <f t="shared" si="202"/>
        <v>2.5707200318609681E+22</v>
      </c>
      <c r="H852" s="22">
        <f t="shared" si="198"/>
        <v>1900168.3865615013</v>
      </c>
      <c r="I852" s="22">
        <f t="shared" si="199"/>
        <v>6.4694508648042816E+17</v>
      </c>
      <c r="J852" s="16">
        <v>1</v>
      </c>
      <c r="K852" s="16">
        <v>11</v>
      </c>
      <c r="L852" s="16">
        <v>5</v>
      </c>
      <c r="M852" s="16">
        <v>10000</v>
      </c>
      <c r="N852" s="16">
        <v>10000</v>
      </c>
      <c r="O852" s="16">
        <v>30</v>
      </c>
      <c r="P852" s="16" t="b">
        <v>1</v>
      </c>
      <c r="Q852" s="16">
        <v>0</v>
      </c>
      <c r="R852" s="16" t="b">
        <v>0</v>
      </c>
      <c r="S852" s="16">
        <v>101.000000000008</v>
      </c>
      <c r="T852" s="16" t="s">
        <v>59</v>
      </c>
      <c r="U852" s="18">
        <v>947</v>
      </c>
      <c r="V852" s="16">
        <v>1293</v>
      </c>
      <c r="W852" s="22">
        <v>1.07</v>
      </c>
    </row>
    <row r="853" spans="1:23" x14ac:dyDescent="0.3">
      <c r="A853" s="19">
        <v>851</v>
      </c>
      <c r="B853" s="16" t="s">
        <v>56</v>
      </c>
      <c r="C853" s="17" t="s">
        <v>121</v>
      </c>
      <c r="E853" s="12">
        <f t="shared" ref="E853:E916" si="203">A853^3.1</f>
        <v>1209989596.4918284</v>
      </c>
      <c r="F853" s="16">
        <v>5</v>
      </c>
      <c r="G853" s="22">
        <f>A853^7.66+A853^4+100*A853+100</f>
        <v>2.7749836603584481E+22</v>
      </c>
      <c r="H853" s="22">
        <f t="shared" ref="H853:H916" si="204">A853^2.14+50+50*A853</f>
        <v>1904898.3504264634</v>
      </c>
      <c r="I853" s="22">
        <f t="shared" ref="I853:I916" si="205">A853^6.08+A853^4+1000*A853+100</f>
        <v>6.515864957279991E+17</v>
      </c>
      <c r="J853" s="16">
        <v>1</v>
      </c>
      <c r="K853" s="16">
        <v>11</v>
      </c>
      <c r="L853" s="16">
        <v>5</v>
      </c>
      <c r="M853" s="16">
        <v>10000</v>
      </c>
      <c r="N853" s="16">
        <v>10000</v>
      </c>
      <c r="O853" s="16">
        <v>30</v>
      </c>
      <c r="P853" s="16" t="b">
        <v>1</v>
      </c>
      <c r="Q853" s="16">
        <v>0</v>
      </c>
      <c r="R853" s="16" t="b">
        <v>0</v>
      </c>
      <c r="S853" s="16">
        <v>101.000000000008</v>
      </c>
      <c r="T853" s="16" t="s">
        <v>59</v>
      </c>
      <c r="U853" s="18">
        <v>948</v>
      </c>
      <c r="V853" s="16">
        <v>1295</v>
      </c>
      <c r="W853" s="22">
        <v>1.07</v>
      </c>
    </row>
    <row r="854" spans="1:23" x14ac:dyDescent="0.3">
      <c r="A854" s="15">
        <v>852</v>
      </c>
      <c r="B854" s="16" t="s">
        <v>56</v>
      </c>
      <c r="C854" s="17" t="s">
        <v>121</v>
      </c>
      <c r="E854" s="16">
        <f t="shared" si="203"/>
        <v>1214402754.9487498</v>
      </c>
      <c r="F854" s="16">
        <v>5</v>
      </c>
      <c r="G854" s="22">
        <f t="shared" ref="G854:G862" si="206">A854^7.66+A854^4+100*A854+100</f>
        <v>2.8000597315845005E+22</v>
      </c>
      <c r="H854" s="22">
        <f t="shared" si="204"/>
        <v>1909634.5877748791</v>
      </c>
      <c r="I854" s="22">
        <f t="shared" si="205"/>
        <v>6.5625569447094272E+17</v>
      </c>
      <c r="J854" s="16">
        <v>1</v>
      </c>
      <c r="K854" s="16">
        <v>11</v>
      </c>
      <c r="L854" s="16">
        <v>5</v>
      </c>
      <c r="M854" s="16">
        <v>10000</v>
      </c>
      <c r="N854" s="16">
        <v>10000</v>
      </c>
      <c r="O854" s="16">
        <v>30</v>
      </c>
      <c r="P854" s="16" t="b">
        <v>1</v>
      </c>
      <c r="Q854" s="16">
        <v>0</v>
      </c>
      <c r="R854" s="16" t="b">
        <v>0</v>
      </c>
      <c r="S854" s="16">
        <v>101.000000000008</v>
      </c>
      <c r="T854" s="16" t="s">
        <v>59</v>
      </c>
      <c r="U854" s="18">
        <v>949</v>
      </c>
      <c r="V854" s="16">
        <v>1297</v>
      </c>
      <c r="W854" s="22">
        <v>1.07</v>
      </c>
    </row>
    <row r="855" spans="1:23" x14ac:dyDescent="0.3">
      <c r="A855" s="15">
        <v>853</v>
      </c>
      <c r="B855" s="16" t="s">
        <v>56</v>
      </c>
      <c r="C855" s="17" t="s">
        <v>120</v>
      </c>
      <c r="E855" s="16">
        <f t="shared" si="203"/>
        <v>1218826804.3251839</v>
      </c>
      <c r="F855" s="16">
        <v>5</v>
      </c>
      <c r="G855" s="22">
        <f t="shared" si="206"/>
        <v>2.8253325880050068E+22</v>
      </c>
      <c r="H855" s="22">
        <f t="shared" si="204"/>
        <v>1914377.0996383028</v>
      </c>
      <c r="I855" s="22">
        <f t="shared" si="205"/>
        <v>6.6095281618327821E+17</v>
      </c>
      <c r="J855" s="16">
        <v>1</v>
      </c>
      <c r="K855" s="16">
        <v>11</v>
      </c>
      <c r="L855" s="16">
        <v>5</v>
      </c>
      <c r="M855" s="16">
        <v>10000</v>
      </c>
      <c r="N855" s="16">
        <v>10000</v>
      </c>
      <c r="O855" s="16">
        <v>30</v>
      </c>
      <c r="P855" s="16" t="b">
        <v>1</v>
      </c>
      <c r="Q855" s="16">
        <v>0</v>
      </c>
      <c r="R855" s="16" t="b">
        <v>0</v>
      </c>
      <c r="S855" s="16">
        <v>101.000000000008</v>
      </c>
      <c r="T855" s="16" t="s">
        <v>59</v>
      </c>
      <c r="U855" s="18">
        <v>950</v>
      </c>
      <c r="V855" s="16">
        <v>1299</v>
      </c>
      <c r="W855" s="22">
        <v>1.07</v>
      </c>
    </row>
    <row r="856" spans="1:23" x14ac:dyDescent="0.3">
      <c r="A856" s="19">
        <v>854</v>
      </c>
      <c r="B856" s="16" t="s">
        <v>56</v>
      </c>
      <c r="C856" s="17" t="s">
        <v>120</v>
      </c>
      <c r="E856" s="16">
        <f t="shared" si="203"/>
        <v>1223261758.6829975</v>
      </c>
      <c r="F856" s="16">
        <v>5</v>
      </c>
      <c r="G856" s="22">
        <f t="shared" si="206"/>
        <v>2.8508035404806383E+22</v>
      </c>
      <c r="H856" s="22">
        <f t="shared" si="204"/>
        <v>1919125.8870472303</v>
      </c>
      <c r="I856" s="22">
        <f t="shared" si="205"/>
        <v>6.6567799482240205E+17</v>
      </c>
      <c r="J856" s="16">
        <v>1</v>
      </c>
      <c r="K856" s="16">
        <v>11</v>
      </c>
      <c r="L856" s="16">
        <v>5</v>
      </c>
      <c r="M856" s="16">
        <v>10000</v>
      </c>
      <c r="N856" s="16">
        <v>10000</v>
      </c>
      <c r="O856" s="16">
        <v>30</v>
      </c>
      <c r="P856" s="16" t="b">
        <v>1</v>
      </c>
      <c r="Q856" s="16">
        <v>0</v>
      </c>
      <c r="R856" s="16" t="b">
        <v>0</v>
      </c>
      <c r="S856" s="16">
        <v>101.000000000008</v>
      </c>
      <c r="T856" s="16" t="s">
        <v>59</v>
      </c>
      <c r="U856" s="18">
        <v>951</v>
      </c>
      <c r="V856" s="16">
        <v>1301</v>
      </c>
      <c r="W856" s="22">
        <v>1.07</v>
      </c>
    </row>
    <row r="857" spans="1:23" x14ac:dyDescent="0.3">
      <c r="A857" s="19">
        <v>855</v>
      </c>
      <c r="B857" s="16" t="s">
        <v>56</v>
      </c>
      <c r="C857" s="17" t="s">
        <v>120</v>
      </c>
      <c r="E857" s="16">
        <f t="shared" si="203"/>
        <v>1227707632.0857024</v>
      </c>
      <c r="F857" s="16">
        <v>5</v>
      </c>
      <c r="G857" s="22">
        <f t="shared" si="206"/>
        <v>2.876473907053018E+22</v>
      </c>
      <c r="H857" s="22">
        <f t="shared" si="204"/>
        <v>1923880.9510311203</v>
      </c>
      <c r="I857" s="22">
        <f t="shared" si="205"/>
        <v>6.704313648302743E+17</v>
      </c>
      <c r="J857" s="16">
        <v>1</v>
      </c>
      <c r="K857" s="16">
        <v>11</v>
      </c>
      <c r="L857" s="16">
        <v>5</v>
      </c>
      <c r="M857" s="16">
        <v>10000</v>
      </c>
      <c r="N857" s="16">
        <v>10000</v>
      </c>
      <c r="O857" s="16">
        <v>30</v>
      </c>
      <c r="P857" s="16" t="b">
        <v>1</v>
      </c>
      <c r="Q857" s="16">
        <v>0</v>
      </c>
      <c r="R857" s="16" t="b">
        <v>0</v>
      </c>
      <c r="S857" s="16">
        <v>101.000000000008</v>
      </c>
      <c r="T857" s="16" t="s">
        <v>59</v>
      </c>
      <c r="U857" s="18">
        <v>952</v>
      </c>
      <c r="V857" s="16">
        <v>1303</v>
      </c>
      <c r="W857" s="22">
        <v>1.07</v>
      </c>
    </row>
    <row r="858" spans="1:23" x14ac:dyDescent="0.3">
      <c r="A858" s="15">
        <v>856</v>
      </c>
      <c r="B858" s="16" t="s">
        <v>56</v>
      </c>
      <c r="C858" s="17" t="s">
        <v>120</v>
      </c>
      <c r="E858" s="12">
        <f t="shared" si="203"/>
        <v>1232164438.5984786</v>
      </c>
      <c r="F858" s="16">
        <v>5</v>
      </c>
      <c r="G858" s="22">
        <f t="shared" si="206"/>
        <v>2.9023450129755995E+22</v>
      </c>
      <c r="H858" s="22">
        <f t="shared" si="204"/>
        <v>1928642.2926184167</v>
      </c>
      <c r="I858" s="22">
        <f t="shared" si="205"/>
        <v>6.7521306113462413E+17</v>
      </c>
      <c r="J858" s="16">
        <v>1</v>
      </c>
      <c r="K858" s="16">
        <v>11</v>
      </c>
      <c r="L858" s="16">
        <v>5</v>
      </c>
      <c r="M858" s="16">
        <v>10000</v>
      </c>
      <c r="N858" s="16">
        <v>10000</v>
      </c>
      <c r="O858" s="16">
        <v>30</v>
      </c>
      <c r="P858" s="16" t="b">
        <v>1</v>
      </c>
      <c r="Q858" s="16">
        <v>0</v>
      </c>
      <c r="R858" s="16" t="b">
        <v>0</v>
      </c>
      <c r="S858" s="16">
        <v>101.000000000008</v>
      </c>
      <c r="T858" s="16" t="s">
        <v>59</v>
      </c>
      <c r="U858" s="18">
        <v>953</v>
      </c>
      <c r="V858" s="16">
        <v>1305</v>
      </c>
      <c r="W858" s="22">
        <v>1.07</v>
      </c>
    </row>
    <row r="859" spans="1:23" x14ac:dyDescent="0.3">
      <c r="A859" s="15">
        <v>857</v>
      </c>
      <c r="B859" s="16" t="s">
        <v>56</v>
      </c>
      <c r="C859" s="17" t="s">
        <v>120</v>
      </c>
      <c r="E859" s="16">
        <f t="shared" si="203"/>
        <v>1236632192.2881293</v>
      </c>
      <c r="F859" s="16">
        <v>5</v>
      </c>
      <c r="G859" s="22">
        <f t="shared" si="206"/>
        <v>2.9284181907445054E+22</v>
      </c>
      <c r="H859" s="22">
        <f t="shared" si="204"/>
        <v>1933409.9128365074</v>
      </c>
      <c r="I859" s="22">
        <f t="shared" si="205"/>
        <v>6.800232191500896E+17</v>
      </c>
      <c r="J859" s="16">
        <v>1</v>
      </c>
      <c r="K859" s="16">
        <v>11</v>
      </c>
      <c r="L859" s="16">
        <v>5</v>
      </c>
      <c r="M859" s="16">
        <v>10000</v>
      </c>
      <c r="N859" s="16">
        <v>10000</v>
      </c>
      <c r="O859" s="16">
        <v>30</v>
      </c>
      <c r="P859" s="16" t="b">
        <v>1</v>
      </c>
      <c r="Q859" s="16">
        <v>0</v>
      </c>
      <c r="R859" s="16" t="b">
        <v>0</v>
      </c>
      <c r="S859" s="16">
        <v>101.000000000008</v>
      </c>
      <c r="T859" s="16" t="s">
        <v>59</v>
      </c>
      <c r="U859" s="18">
        <v>954</v>
      </c>
      <c r="V859" s="16">
        <v>1307</v>
      </c>
      <c r="W859" s="22">
        <v>1.07</v>
      </c>
    </row>
    <row r="860" spans="1:23" x14ac:dyDescent="0.3">
      <c r="A860" s="19">
        <v>858</v>
      </c>
      <c r="B860" s="16" t="s">
        <v>56</v>
      </c>
      <c r="C860" s="17" t="s">
        <v>120</v>
      </c>
      <c r="E860" s="16">
        <f t="shared" si="203"/>
        <v>1241110907.2231107</v>
      </c>
      <c r="F860" s="16">
        <v>5</v>
      </c>
      <c r="G860" s="22">
        <f t="shared" si="206"/>
        <v>2.954694780129648E+22</v>
      </c>
      <c r="H860" s="22">
        <f t="shared" si="204"/>
        <v>1938183.8127117581</v>
      </c>
      <c r="I860" s="22">
        <f t="shared" si="205"/>
        <v>6.8486197477942835E+17</v>
      </c>
      <c r="J860" s="16">
        <v>1</v>
      </c>
      <c r="K860" s="16">
        <v>11</v>
      </c>
      <c r="L860" s="16">
        <v>5</v>
      </c>
      <c r="M860" s="16">
        <v>10000</v>
      </c>
      <c r="N860" s="16">
        <v>10000</v>
      </c>
      <c r="O860" s="16">
        <v>30</v>
      </c>
      <c r="P860" s="16" t="b">
        <v>1</v>
      </c>
      <c r="Q860" s="16">
        <v>0</v>
      </c>
      <c r="R860" s="16" t="b">
        <v>0</v>
      </c>
      <c r="S860" s="16">
        <v>101.000000000008</v>
      </c>
      <c r="T860" s="16" t="s">
        <v>59</v>
      </c>
      <c r="U860" s="18">
        <v>955</v>
      </c>
      <c r="V860" s="16">
        <v>1309</v>
      </c>
      <c r="W860" s="22">
        <v>1.07</v>
      </c>
    </row>
    <row r="861" spans="1:23" x14ac:dyDescent="0.3">
      <c r="A861" s="19">
        <v>859</v>
      </c>
      <c r="B861" s="16" t="s">
        <v>56</v>
      </c>
      <c r="C861" s="17" t="s">
        <v>120</v>
      </c>
      <c r="E861" s="16">
        <f t="shared" si="203"/>
        <v>1245600597.47352</v>
      </c>
      <c r="F861" s="16">
        <v>5</v>
      </c>
      <c r="G861" s="22">
        <f t="shared" si="206"/>
        <v>2.9811761282059008E+22</v>
      </c>
      <c r="H861" s="22">
        <f t="shared" si="204"/>
        <v>1942963.9932694952</v>
      </c>
      <c r="I861" s="22">
        <f t="shared" si="205"/>
        <v>6.897294644147159E+17</v>
      </c>
      <c r="J861" s="16">
        <v>1</v>
      </c>
      <c r="K861" s="16">
        <v>11</v>
      </c>
      <c r="L861" s="16">
        <v>5</v>
      </c>
      <c r="M861" s="16">
        <v>10000</v>
      </c>
      <c r="N861" s="16">
        <v>10000</v>
      </c>
      <c r="O861" s="16">
        <v>30</v>
      </c>
      <c r="P861" s="16" t="b">
        <v>1</v>
      </c>
      <c r="Q861" s="16">
        <v>0</v>
      </c>
      <c r="R861" s="16" t="b">
        <v>0</v>
      </c>
      <c r="S861" s="16">
        <v>101.000000000008</v>
      </c>
      <c r="T861" s="16" t="s">
        <v>59</v>
      </c>
      <c r="U861" s="18">
        <v>956</v>
      </c>
      <c r="V861" s="16">
        <v>1311</v>
      </c>
      <c r="W861" s="22">
        <v>1.07</v>
      </c>
    </row>
    <row r="862" spans="1:23" x14ac:dyDescent="0.3">
      <c r="A862" s="15">
        <v>860</v>
      </c>
      <c r="B862" s="16" t="s">
        <v>56</v>
      </c>
      <c r="C862" s="17" t="s">
        <v>120</v>
      </c>
      <c r="E862" s="16">
        <f t="shared" si="203"/>
        <v>1250101277.1110926</v>
      </c>
      <c r="F862" s="16">
        <v>5</v>
      </c>
      <c r="G862" s="22">
        <f t="shared" si="206"/>
        <v>3.0078635893842839E+22</v>
      </c>
      <c r="H862" s="22">
        <f t="shared" si="204"/>
        <v>1947750.4555340391</v>
      </c>
      <c r="I862" s="22">
        <f t="shared" si="205"/>
        <v>6.9462582493850803E+17</v>
      </c>
      <c r="J862" s="16">
        <v>1</v>
      </c>
      <c r="K862" s="16">
        <v>11</v>
      </c>
      <c r="L862" s="16">
        <v>5</v>
      </c>
      <c r="M862" s="16">
        <v>10000</v>
      </c>
      <c r="N862" s="16">
        <v>10000</v>
      </c>
      <c r="O862" s="16">
        <v>30</v>
      </c>
      <c r="P862" s="16" t="b">
        <v>1</v>
      </c>
      <c r="Q862" s="16">
        <v>0</v>
      </c>
      <c r="R862" s="16" t="b">
        <v>0</v>
      </c>
      <c r="S862" s="16">
        <v>101.000000000008</v>
      </c>
      <c r="T862" s="16" t="s">
        <v>59</v>
      </c>
      <c r="U862" s="18">
        <v>957</v>
      </c>
      <c r="V862" s="16">
        <v>1313</v>
      </c>
      <c r="W862" s="22">
        <v>1.07</v>
      </c>
    </row>
    <row r="863" spans="1:23" x14ac:dyDescent="0.3">
      <c r="A863" s="15">
        <v>861</v>
      </c>
      <c r="B863" s="16" t="s">
        <v>56</v>
      </c>
      <c r="C863" s="17" t="s">
        <v>120</v>
      </c>
      <c r="E863" s="12">
        <f t="shared" si="203"/>
        <v>1254612960.2092052</v>
      </c>
      <c r="F863" s="16">
        <v>5</v>
      </c>
      <c r="G863" s="22">
        <f>A863^7.67+A863^4+100*A863+100</f>
        <v>3.2469393140978444E+22</v>
      </c>
      <c r="H863" s="22">
        <f t="shared" si="204"/>
        <v>1952543.2005286601</v>
      </c>
      <c r="I863" s="22">
        <f t="shared" si="205"/>
        <v>6.9955119372504627E+17</v>
      </c>
      <c r="J863" s="16">
        <v>1</v>
      </c>
      <c r="K863" s="16">
        <v>11</v>
      </c>
      <c r="L863" s="16">
        <v>5</v>
      </c>
      <c r="M863" s="16">
        <v>10000</v>
      </c>
      <c r="N863" s="16">
        <v>10000</v>
      </c>
      <c r="O863" s="16">
        <v>30</v>
      </c>
      <c r="P863" s="16" t="b">
        <v>1</v>
      </c>
      <c r="Q863" s="16">
        <v>0</v>
      </c>
      <c r="R863" s="16" t="b">
        <v>0</v>
      </c>
      <c r="S863" s="16">
        <v>101.000000000008</v>
      </c>
      <c r="T863" s="16" t="s">
        <v>59</v>
      </c>
      <c r="U863" s="18">
        <v>958</v>
      </c>
      <c r="V863" s="16">
        <v>1315</v>
      </c>
      <c r="W863" s="22">
        <v>1.07</v>
      </c>
    </row>
    <row r="864" spans="1:23" x14ac:dyDescent="0.3">
      <c r="A864" s="19">
        <v>862</v>
      </c>
      <c r="B864" s="16" t="s">
        <v>56</v>
      </c>
      <c r="C864" s="17" t="s">
        <v>120</v>
      </c>
      <c r="E864" s="16">
        <f t="shared" si="203"/>
        <v>1259135660.8428714</v>
      </c>
      <c r="F864" s="16">
        <v>5</v>
      </c>
      <c r="G864" s="22">
        <f t="shared" ref="G864:G872" si="207">A864^7.67+A864^4+100*A864+100</f>
        <v>3.2759761316343194E+22</v>
      </c>
      <c r="H864" s="22">
        <f t="shared" si="204"/>
        <v>1957342.229275621</v>
      </c>
      <c r="I864" s="22">
        <f t="shared" si="205"/>
        <v>7.0450570864143834E+17</v>
      </c>
      <c r="J864" s="16">
        <v>1</v>
      </c>
      <c r="K864" s="16">
        <v>11</v>
      </c>
      <c r="L864" s="16">
        <v>5</v>
      </c>
      <c r="M864" s="16">
        <v>10000</v>
      </c>
      <c r="N864" s="16">
        <v>10000</v>
      </c>
      <c r="O864" s="16">
        <v>30</v>
      </c>
      <c r="P864" s="16" t="b">
        <v>1</v>
      </c>
      <c r="Q864" s="16">
        <v>0</v>
      </c>
      <c r="R864" s="16" t="b">
        <v>0</v>
      </c>
      <c r="S864" s="16">
        <v>101.000000000008</v>
      </c>
      <c r="T864" s="16" t="s">
        <v>59</v>
      </c>
      <c r="U864" s="18">
        <v>959</v>
      </c>
      <c r="V864" s="16">
        <v>1317</v>
      </c>
      <c r="W864" s="22">
        <v>1.07</v>
      </c>
    </row>
    <row r="865" spans="1:23" x14ac:dyDescent="0.3">
      <c r="A865" s="19">
        <v>863</v>
      </c>
      <c r="B865" s="16" t="s">
        <v>56</v>
      </c>
      <c r="C865" s="17" t="s">
        <v>120</v>
      </c>
      <c r="E865" s="16">
        <f t="shared" si="203"/>
        <v>1263669393.0887303</v>
      </c>
      <c r="F865" s="16">
        <v>5</v>
      </c>
      <c r="G865" s="22">
        <f t="shared" si="207"/>
        <v>3.3052385022107577E+22</v>
      </c>
      <c r="H865" s="22">
        <f t="shared" si="204"/>
        <v>1962147.5427961636</v>
      </c>
      <c r="I865" s="22">
        <f t="shared" si="205"/>
        <v>7.0948950804887078E+17</v>
      </c>
      <c r="J865" s="16">
        <v>1</v>
      </c>
      <c r="K865" s="16">
        <v>11</v>
      </c>
      <c r="L865" s="16">
        <v>5</v>
      </c>
      <c r="M865" s="16">
        <v>10000</v>
      </c>
      <c r="N865" s="16">
        <v>10000</v>
      </c>
      <c r="O865" s="16">
        <v>30</v>
      </c>
      <c r="P865" s="16" t="b">
        <v>1</v>
      </c>
      <c r="Q865" s="16">
        <v>0</v>
      </c>
      <c r="R865" s="16" t="b">
        <v>0</v>
      </c>
      <c r="S865" s="16">
        <v>101.000000000008</v>
      </c>
      <c r="T865" s="16" t="s">
        <v>59</v>
      </c>
      <c r="U865" s="18">
        <v>960</v>
      </c>
      <c r="V865" s="16">
        <v>1319</v>
      </c>
      <c r="W865" s="22">
        <v>1.07</v>
      </c>
    </row>
    <row r="866" spans="1:23" x14ac:dyDescent="0.3">
      <c r="A866" s="15">
        <v>864</v>
      </c>
      <c r="B866" s="16" t="s">
        <v>56</v>
      </c>
      <c r="C866" s="17" t="s">
        <v>120</v>
      </c>
      <c r="E866" s="16">
        <f t="shared" si="203"/>
        <v>1268214171.0250685</v>
      </c>
      <c r="F866" s="16">
        <v>5</v>
      </c>
      <c r="G866" s="22">
        <f t="shared" si="207"/>
        <v>3.3347279134763013E+22</v>
      </c>
      <c r="H866" s="22">
        <f t="shared" si="204"/>
        <v>1966959.1421105047</v>
      </c>
      <c r="I866" s="22">
        <f t="shared" si="205"/>
        <v>7.1450273080377958E+17</v>
      </c>
      <c r="J866" s="16">
        <v>1</v>
      </c>
      <c r="K866" s="16">
        <v>11</v>
      </c>
      <c r="L866" s="16">
        <v>5</v>
      </c>
      <c r="M866" s="16">
        <v>10000</v>
      </c>
      <c r="N866" s="16">
        <v>10000</v>
      </c>
      <c r="O866" s="16">
        <v>30</v>
      </c>
      <c r="P866" s="16" t="b">
        <v>1</v>
      </c>
      <c r="Q866" s="16">
        <v>0</v>
      </c>
      <c r="R866" s="16" t="b">
        <v>0</v>
      </c>
      <c r="S866" s="16">
        <v>101.000000000008</v>
      </c>
      <c r="T866" s="16" t="s">
        <v>59</v>
      </c>
      <c r="U866" s="18">
        <v>961</v>
      </c>
      <c r="V866" s="16">
        <v>1321</v>
      </c>
      <c r="W866" s="22">
        <v>1.07</v>
      </c>
    </row>
    <row r="867" spans="1:23" x14ac:dyDescent="0.3">
      <c r="A867" s="15">
        <v>865</v>
      </c>
      <c r="B867" s="16" t="s">
        <v>56</v>
      </c>
      <c r="C867" s="17" t="s">
        <v>120</v>
      </c>
      <c r="E867" s="16">
        <f t="shared" si="203"/>
        <v>1272770008.7317903</v>
      </c>
      <c r="F867" s="16">
        <v>5</v>
      </c>
      <c r="G867" s="22">
        <f t="shared" si="207"/>
        <v>3.3644458611521394E+22</v>
      </c>
      <c r="H867" s="22">
        <f t="shared" si="204"/>
        <v>1971777.0282378497</v>
      </c>
      <c r="I867" s="22">
        <f t="shared" si="205"/>
        <v>7.1954551625906214E+17</v>
      </c>
      <c r="J867" s="16">
        <v>1</v>
      </c>
      <c r="K867" s="16">
        <v>11</v>
      </c>
      <c r="L867" s="16">
        <v>5</v>
      </c>
      <c r="M867" s="16">
        <v>10000</v>
      </c>
      <c r="N867" s="16">
        <v>10000</v>
      </c>
      <c r="O867" s="16">
        <v>30</v>
      </c>
      <c r="P867" s="16" t="b">
        <v>1</v>
      </c>
      <c r="Q867" s="16">
        <v>0</v>
      </c>
      <c r="R867" s="16" t="b">
        <v>0</v>
      </c>
      <c r="S867" s="16">
        <v>101.000000000008</v>
      </c>
      <c r="T867" s="16" t="s">
        <v>59</v>
      </c>
      <c r="U867" s="18">
        <v>962</v>
      </c>
      <c r="V867" s="16">
        <v>1323</v>
      </c>
      <c r="W867" s="22">
        <v>1.07</v>
      </c>
    </row>
    <row r="868" spans="1:23" x14ac:dyDescent="0.3">
      <c r="A868" s="19">
        <v>866</v>
      </c>
      <c r="B868" s="16" t="s">
        <v>56</v>
      </c>
      <c r="C868" s="17" t="s">
        <v>120</v>
      </c>
      <c r="E868" s="12">
        <f t="shared" si="203"/>
        <v>1277336920.2904429</v>
      </c>
      <c r="F868" s="16">
        <v>5</v>
      </c>
      <c r="G868" s="22">
        <f t="shared" si="207"/>
        <v>3.3943938490658196E+22</v>
      </c>
      <c r="H868" s="22">
        <f t="shared" si="204"/>
        <v>1976601.2021963915</v>
      </c>
      <c r="I868" s="22">
        <f t="shared" si="205"/>
        <v>7.2461800426527053E+17</v>
      </c>
      <c r="J868" s="16">
        <v>1</v>
      </c>
      <c r="K868" s="16">
        <v>11</v>
      </c>
      <c r="L868" s="16">
        <v>5</v>
      </c>
      <c r="M868" s="16">
        <v>10000</v>
      </c>
      <c r="N868" s="16">
        <v>10000</v>
      </c>
      <c r="O868" s="16">
        <v>30</v>
      </c>
      <c r="P868" s="16" t="b">
        <v>1</v>
      </c>
      <c r="Q868" s="16">
        <v>0</v>
      </c>
      <c r="R868" s="16" t="b">
        <v>0</v>
      </c>
      <c r="S868" s="16">
        <v>101.000000000008</v>
      </c>
      <c r="T868" s="16" t="s">
        <v>59</v>
      </c>
      <c r="U868" s="18">
        <v>963</v>
      </c>
      <c r="V868" s="16">
        <v>1325</v>
      </c>
      <c r="W868" s="22">
        <v>1.07</v>
      </c>
    </row>
    <row r="869" spans="1:23" x14ac:dyDescent="0.3">
      <c r="A869" s="19">
        <v>867</v>
      </c>
      <c r="B869" s="16" t="s">
        <v>56</v>
      </c>
      <c r="C869" s="17" t="s">
        <v>120</v>
      </c>
      <c r="E869" s="16">
        <f t="shared" si="203"/>
        <v>1281914919.7841868</v>
      </c>
      <c r="F869" s="16">
        <v>5</v>
      </c>
      <c r="G869" s="22">
        <f t="shared" si="207"/>
        <v>3.424573389185786E+22</v>
      </c>
      <c r="H869" s="22">
        <f t="shared" si="204"/>
        <v>1981431.6650033018</v>
      </c>
      <c r="I869" s="22">
        <f t="shared" si="205"/>
        <v>7.2972033517179712E+17</v>
      </c>
      <c r="J869" s="16">
        <v>1</v>
      </c>
      <c r="K869" s="16">
        <v>11</v>
      </c>
      <c r="L869" s="16">
        <v>5</v>
      </c>
      <c r="M869" s="16">
        <v>10000</v>
      </c>
      <c r="N869" s="16">
        <v>10000</v>
      </c>
      <c r="O869" s="16">
        <v>30</v>
      </c>
      <c r="P869" s="16" t="b">
        <v>1</v>
      </c>
      <c r="Q869" s="16">
        <v>0</v>
      </c>
      <c r="R869" s="16" t="b">
        <v>0</v>
      </c>
      <c r="S869" s="16">
        <v>101.000000000008</v>
      </c>
      <c r="T869" s="16" t="s">
        <v>59</v>
      </c>
      <c r="U869" s="18">
        <v>964</v>
      </c>
      <c r="V869" s="16">
        <v>1327</v>
      </c>
      <c r="W869" s="22">
        <v>1.07</v>
      </c>
    </row>
    <row r="870" spans="1:23" x14ac:dyDescent="0.3">
      <c r="A870" s="15">
        <v>868</v>
      </c>
      <c r="B870" s="16" t="s">
        <v>56</v>
      </c>
      <c r="C870" s="17" t="s">
        <v>120</v>
      </c>
      <c r="E870" s="16">
        <f t="shared" si="203"/>
        <v>1286504021.2978296</v>
      </c>
      <c r="F870" s="16">
        <v>5</v>
      </c>
      <c r="G870" s="22">
        <f t="shared" si="207"/>
        <v>3.4549860016559724E+22</v>
      </c>
      <c r="H870" s="22">
        <f t="shared" si="204"/>
        <v>1986268.4176747559</v>
      </c>
      <c r="I870" s="22">
        <f t="shared" si="205"/>
        <v>7.3485264982811482E+17</v>
      </c>
      <c r="J870" s="16">
        <v>1</v>
      </c>
      <c r="K870" s="16">
        <v>11</v>
      </c>
      <c r="L870" s="16">
        <v>5</v>
      </c>
      <c r="M870" s="16">
        <v>10000</v>
      </c>
      <c r="N870" s="16">
        <v>10000</v>
      </c>
      <c r="O870" s="16">
        <v>30</v>
      </c>
      <c r="P870" s="16" t="b">
        <v>1</v>
      </c>
      <c r="Q870" s="16">
        <v>0</v>
      </c>
      <c r="R870" s="16" t="b">
        <v>0</v>
      </c>
      <c r="S870" s="16">
        <v>101.000000000008</v>
      </c>
      <c r="T870" s="16" t="s">
        <v>59</v>
      </c>
      <c r="U870" s="18">
        <v>965</v>
      </c>
      <c r="V870" s="16">
        <v>1329</v>
      </c>
      <c r="W870" s="22">
        <v>1.07</v>
      </c>
    </row>
    <row r="871" spans="1:23" x14ac:dyDescent="0.3">
      <c r="A871" s="15">
        <v>869</v>
      </c>
      <c r="B871" s="16" t="s">
        <v>56</v>
      </c>
      <c r="C871" s="17" t="s">
        <v>120</v>
      </c>
      <c r="E871" s="16">
        <f t="shared" si="203"/>
        <v>1291104238.9177749</v>
      </c>
      <c r="F871" s="16">
        <v>5</v>
      </c>
      <c r="G871" s="22">
        <f t="shared" si="207"/>
        <v>3.4856332148303957E+22</v>
      </c>
      <c r="H871" s="22">
        <f t="shared" si="204"/>
        <v>1991111.4612259099</v>
      </c>
      <c r="I871" s="22">
        <f t="shared" si="205"/>
        <v>7.4001508958491123E+17</v>
      </c>
      <c r="J871" s="16">
        <v>1</v>
      </c>
      <c r="K871" s="16">
        <v>11</v>
      </c>
      <c r="L871" s="16">
        <v>5</v>
      </c>
      <c r="M871" s="16">
        <v>10000</v>
      </c>
      <c r="N871" s="16">
        <v>10000</v>
      </c>
      <c r="O871" s="16">
        <v>30</v>
      </c>
      <c r="P871" s="16" t="b">
        <v>1</v>
      </c>
      <c r="Q871" s="16">
        <v>0</v>
      </c>
      <c r="R871" s="16" t="b">
        <v>0</v>
      </c>
      <c r="S871" s="16">
        <v>101.000000000008</v>
      </c>
      <c r="T871" s="16" t="s">
        <v>59</v>
      </c>
      <c r="U871" s="18">
        <v>966</v>
      </c>
      <c r="V871" s="16">
        <v>1331</v>
      </c>
      <c r="W871" s="22">
        <v>1.07</v>
      </c>
    </row>
    <row r="872" spans="1:23" x14ac:dyDescent="0.3">
      <c r="A872" s="19">
        <v>870</v>
      </c>
      <c r="B872" s="16" t="s">
        <v>56</v>
      </c>
      <c r="C872" s="17" t="s">
        <v>120</v>
      </c>
      <c r="E872" s="16">
        <f t="shared" si="203"/>
        <v>1295715586.7320766</v>
      </c>
      <c r="F872" s="16">
        <v>5</v>
      </c>
      <c r="G872" s="22">
        <f t="shared" si="207"/>
        <v>3.5165165653081947E+22</v>
      </c>
      <c r="H872" s="22">
        <f t="shared" si="204"/>
        <v>1995960.7966709211</v>
      </c>
      <c r="I872" s="22">
        <f t="shared" si="205"/>
        <v>7.4520779629536026E+17</v>
      </c>
      <c r="J872" s="16">
        <v>1</v>
      </c>
      <c r="K872" s="16">
        <v>11</v>
      </c>
      <c r="L872" s="16">
        <v>5</v>
      </c>
      <c r="M872" s="16">
        <v>10000</v>
      </c>
      <c r="N872" s="16">
        <v>10000</v>
      </c>
      <c r="O872" s="16">
        <v>30</v>
      </c>
      <c r="P872" s="16" t="b">
        <v>1</v>
      </c>
      <c r="Q872" s="16">
        <v>0</v>
      </c>
      <c r="R872" s="16" t="b">
        <v>0</v>
      </c>
      <c r="S872" s="16">
        <v>101.000000000008</v>
      </c>
      <c r="T872" s="16" t="s">
        <v>59</v>
      </c>
      <c r="U872" s="18">
        <v>967</v>
      </c>
      <c r="V872" s="16">
        <v>1333</v>
      </c>
      <c r="W872" s="22">
        <v>1.07</v>
      </c>
    </row>
    <row r="873" spans="1:23" x14ac:dyDescent="0.3">
      <c r="A873" s="19">
        <v>871</v>
      </c>
      <c r="B873" s="16" t="s">
        <v>56</v>
      </c>
      <c r="C873" s="17" t="s">
        <v>120</v>
      </c>
      <c r="E873" s="12">
        <f t="shared" si="203"/>
        <v>1300338078.8303909</v>
      </c>
      <c r="F873" s="16">
        <v>5</v>
      </c>
      <c r="G873" s="22">
        <f>A873^7.68+A873^4+100*A873+100</f>
        <v>3.7961156113156442E+22</v>
      </c>
      <c r="H873" s="22">
        <f t="shared" si="204"/>
        <v>2000816.4250229446</v>
      </c>
      <c r="I873" s="22">
        <f t="shared" si="205"/>
        <v>7.5043091231629363E+17</v>
      </c>
      <c r="J873" s="16">
        <v>1</v>
      </c>
      <c r="K873" s="16">
        <v>11</v>
      </c>
      <c r="L873" s="16">
        <v>5</v>
      </c>
      <c r="M873" s="16">
        <v>10000</v>
      </c>
      <c r="N873" s="16">
        <v>10000</v>
      </c>
      <c r="O873" s="16">
        <v>30</v>
      </c>
      <c r="P873" s="16" t="b">
        <v>1</v>
      </c>
      <c r="Q873" s="16">
        <v>0</v>
      </c>
      <c r="R873" s="16" t="b">
        <v>0</v>
      </c>
      <c r="S873" s="16">
        <v>101.000000000008</v>
      </c>
      <c r="T873" s="16" t="s">
        <v>59</v>
      </c>
      <c r="U873" s="18">
        <v>968</v>
      </c>
      <c r="V873" s="16">
        <v>1335</v>
      </c>
      <c r="W873" s="22">
        <v>1.07</v>
      </c>
    </row>
    <row r="874" spans="1:23" x14ac:dyDescent="0.3">
      <c r="A874" s="15">
        <v>872</v>
      </c>
      <c r="B874" s="16" t="s">
        <v>56</v>
      </c>
      <c r="C874" s="17" t="s">
        <v>120</v>
      </c>
      <c r="E874" s="16">
        <f t="shared" si="203"/>
        <v>1304971729.3040092</v>
      </c>
      <c r="F874" s="16">
        <v>5</v>
      </c>
      <c r="G874" s="22">
        <f t="shared" ref="G874:G882" si="208">A874^7.68+A874^4+100*A874+100</f>
        <v>3.8297163092874345E+22</v>
      </c>
      <c r="H874" s="22">
        <f t="shared" si="204"/>
        <v>2005678.3472941311</v>
      </c>
      <c r="I874" s="22">
        <f t="shared" si="205"/>
        <v>7.5568458050940941E+17</v>
      </c>
      <c r="J874" s="16">
        <v>1</v>
      </c>
      <c r="K874" s="16">
        <v>11</v>
      </c>
      <c r="L874" s="16">
        <v>5</v>
      </c>
      <c r="M874" s="16">
        <v>10000</v>
      </c>
      <c r="N874" s="16">
        <v>10000</v>
      </c>
      <c r="O874" s="16">
        <v>30</v>
      </c>
      <c r="P874" s="16" t="b">
        <v>1</v>
      </c>
      <c r="Q874" s="16">
        <v>0</v>
      </c>
      <c r="R874" s="16" t="b">
        <v>0</v>
      </c>
      <c r="S874" s="16">
        <v>101.000000000008</v>
      </c>
      <c r="T874" s="16" t="s">
        <v>59</v>
      </c>
      <c r="U874" s="18">
        <v>969</v>
      </c>
      <c r="V874" s="16">
        <v>1337</v>
      </c>
      <c r="W874" s="22">
        <v>1.07</v>
      </c>
    </row>
    <row r="875" spans="1:23" x14ac:dyDescent="0.3">
      <c r="A875" s="15">
        <v>873</v>
      </c>
      <c r="B875" s="16" t="s">
        <v>56</v>
      </c>
      <c r="C875" s="17" t="s">
        <v>120</v>
      </c>
      <c r="E875" s="16">
        <f t="shared" si="203"/>
        <v>1309616552.245821</v>
      </c>
      <c r="F875" s="16">
        <v>5</v>
      </c>
      <c r="G875" s="22">
        <f t="shared" si="208"/>
        <v>3.8635753954030538E+22</v>
      </c>
      <c r="H875" s="22">
        <f t="shared" si="204"/>
        <v>2010546.5644956299</v>
      </c>
      <c r="I875" s="22">
        <f t="shared" si="205"/>
        <v>7.6096894424246976E+17</v>
      </c>
      <c r="J875" s="16">
        <v>1</v>
      </c>
      <c r="K875" s="16">
        <v>11</v>
      </c>
      <c r="L875" s="16">
        <v>5</v>
      </c>
      <c r="M875" s="16">
        <v>10000</v>
      </c>
      <c r="N875" s="16">
        <v>10000</v>
      </c>
      <c r="O875" s="16">
        <v>30</v>
      </c>
      <c r="P875" s="16" t="b">
        <v>1</v>
      </c>
      <c r="Q875" s="16">
        <v>0</v>
      </c>
      <c r="R875" s="16" t="b">
        <v>0</v>
      </c>
      <c r="S875" s="16">
        <v>101.000000000008</v>
      </c>
      <c r="T875" s="16" t="s">
        <v>59</v>
      </c>
      <c r="U875" s="18">
        <v>970</v>
      </c>
      <c r="V875" s="16">
        <v>1339</v>
      </c>
      <c r="W875" s="22">
        <v>1.07</v>
      </c>
    </row>
    <row r="876" spans="1:23" x14ac:dyDescent="0.3">
      <c r="A876" s="19">
        <v>874</v>
      </c>
      <c r="B876" s="16" t="s">
        <v>56</v>
      </c>
      <c r="C876" s="17" t="s">
        <v>120</v>
      </c>
      <c r="E876" s="16">
        <f t="shared" si="203"/>
        <v>1314272561.7503555</v>
      </c>
      <c r="F876" s="16">
        <v>5</v>
      </c>
      <c r="G876" s="22">
        <f t="shared" si="208"/>
        <v>3.8976945572624204E+22</v>
      </c>
      <c r="H876" s="22">
        <f t="shared" si="204"/>
        <v>2015421.0776376035</v>
      </c>
      <c r="I876" s="22">
        <f t="shared" si="205"/>
        <v>7.6628414739055347E+17</v>
      </c>
      <c r="J876" s="16">
        <v>1</v>
      </c>
      <c r="K876" s="16">
        <v>11</v>
      </c>
      <c r="L876" s="16">
        <v>5</v>
      </c>
      <c r="M876" s="16">
        <v>10000</v>
      </c>
      <c r="N876" s="16">
        <v>10000</v>
      </c>
      <c r="O876" s="16">
        <v>30</v>
      </c>
      <c r="P876" s="16" t="b">
        <v>1</v>
      </c>
      <c r="Q876" s="16">
        <v>0</v>
      </c>
      <c r="R876" s="16" t="b">
        <v>0</v>
      </c>
      <c r="S876" s="16">
        <v>101.000000000008</v>
      </c>
      <c r="T876" s="16" t="s">
        <v>59</v>
      </c>
      <c r="U876" s="18">
        <v>971</v>
      </c>
      <c r="V876" s="16">
        <v>1341</v>
      </c>
      <c r="W876" s="22">
        <v>1.07</v>
      </c>
    </row>
    <row r="877" spans="1:23" x14ac:dyDescent="0.3">
      <c r="A877" s="19">
        <v>875</v>
      </c>
      <c r="B877" s="16" t="s">
        <v>56</v>
      </c>
      <c r="C877" s="17" t="s">
        <v>120</v>
      </c>
      <c r="E877" s="16">
        <f t="shared" si="203"/>
        <v>1318939771.9137404</v>
      </c>
      <c r="F877" s="16">
        <v>5</v>
      </c>
      <c r="G877" s="22">
        <f t="shared" si="208"/>
        <v>3.9320754915365592E+22</v>
      </c>
      <c r="H877" s="22">
        <f t="shared" si="204"/>
        <v>2020301.8877292075</v>
      </c>
      <c r="I877" s="22">
        <f t="shared" si="205"/>
        <v>7.7163033433719885E+17</v>
      </c>
      <c r="J877" s="16">
        <v>1</v>
      </c>
      <c r="K877" s="16">
        <v>11</v>
      </c>
      <c r="L877" s="16">
        <v>5</v>
      </c>
      <c r="M877" s="16">
        <v>10000</v>
      </c>
      <c r="N877" s="16">
        <v>10000</v>
      </c>
      <c r="O877" s="16">
        <v>30</v>
      </c>
      <c r="P877" s="16" t="b">
        <v>1</v>
      </c>
      <c r="Q877" s="16">
        <v>0</v>
      </c>
      <c r="R877" s="16" t="b">
        <v>0</v>
      </c>
      <c r="S877" s="16">
        <v>101.000000000008</v>
      </c>
      <c r="T877" s="16" t="s">
        <v>59</v>
      </c>
      <c r="U877" s="18">
        <v>972</v>
      </c>
      <c r="V877" s="16">
        <v>1343</v>
      </c>
      <c r="W877" s="22">
        <v>1.07</v>
      </c>
    </row>
    <row r="878" spans="1:23" x14ac:dyDescent="0.3">
      <c r="A878" s="15">
        <v>876</v>
      </c>
      <c r="B878" s="16" t="s">
        <v>56</v>
      </c>
      <c r="C878" s="17" t="s">
        <v>120</v>
      </c>
      <c r="E878" s="12">
        <f t="shared" si="203"/>
        <v>1323618196.8337231</v>
      </c>
      <c r="F878" s="16">
        <v>5</v>
      </c>
      <c r="G878" s="22">
        <f t="shared" si="208"/>
        <v>3.9667199040061169E+22</v>
      </c>
      <c r="H878" s="22">
        <f t="shared" si="204"/>
        <v>2025188.9957786144</v>
      </c>
      <c r="I878" s="22">
        <f t="shared" si="205"/>
        <v>7.7700764997568397E+17</v>
      </c>
      <c r="J878" s="16">
        <v>1</v>
      </c>
      <c r="K878" s="16">
        <v>11</v>
      </c>
      <c r="L878" s="16">
        <v>5</v>
      </c>
      <c r="M878" s="16">
        <v>10000</v>
      </c>
      <c r="N878" s="16">
        <v>10000</v>
      </c>
      <c r="O878" s="16">
        <v>30</v>
      </c>
      <c r="P878" s="16" t="b">
        <v>1</v>
      </c>
      <c r="Q878" s="16">
        <v>0</v>
      </c>
      <c r="R878" s="16" t="b">
        <v>0</v>
      </c>
      <c r="S878" s="16">
        <v>101.000000000008</v>
      </c>
      <c r="T878" s="16" t="s">
        <v>59</v>
      </c>
      <c r="U878" s="18">
        <v>973</v>
      </c>
      <c r="V878" s="16">
        <v>1345</v>
      </c>
      <c r="W878" s="22">
        <v>1.07</v>
      </c>
    </row>
    <row r="879" spans="1:23" x14ac:dyDescent="0.3">
      <c r="A879" s="15">
        <v>877</v>
      </c>
      <c r="B879" s="16" t="s">
        <v>56</v>
      </c>
      <c r="C879" s="17" t="s">
        <v>120</v>
      </c>
      <c r="E879" s="16">
        <f t="shared" si="203"/>
        <v>1328307850.6096499</v>
      </c>
      <c r="F879" s="16">
        <v>5</v>
      </c>
      <c r="G879" s="22">
        <f t="shared" si="208"/>
        <v>4.0016295095995665E+22</v>
      </c>
      <c r="H879" s="22">
        <f t="shared" si="204"/>
        <v>2030082.4027930035</v>
      </c>
      <c r="I879" s="22">
        <f t="shared" si="205"/>
        <v>7.8241623971019123E+17</v>
      </c>
      <c r="J879" s="16">
        <v>1</v>
      </c>
      <c r="K879" s="16">
        <v>11</v>
      </c>
      <c r="L879" s="16">
        <v>5</v>
      </c>
      <c r="M879" s="16">
        <v>10000</v>
      </c>
      <c r="N879" s="16">
        <v>10000</v>
      </c>
      <c r="O879" s="16">
        <v>30</v>
      </c>
      <c r="P879" s="16" t="b">
        <v>1</v>
      </c>
      <c r="Q879" s="16">
        <v>0</v>
      </c>
      <c r="R879" s="16" t="b">
        <v>0</v>
      </c>
      <c r="S879" s="16">
        <v>101.000000000008</v>
      </c>
      <c r="T879" s="16" t="s">
        <v>59</v>
      </c>
      <c r="U879" s="18">
        <v>974</v>
      </c>
      <c r="V879" s="16">
        <v>1347</v>
      </c>
      <c r="W879" s="22">
        <v>1.07</v>
      </c>
    </row>
    <row r="880" spans="1:23" x14ac:dyDescent="0.3">
      <c r="A880" s="19">
        <v>878</v>
      </c>
      <c r="B880" s="16" t="s">
        <v>56</v>
      </c>
      <c r="C880" s="17" t="s">
        <v>120</v>
      </c>
      <c r="E880" s="16">
        <f t="shared" si="203"/>
        <v>1333008747.3424997</v>
      </c>
      <c r="F880" s="16">
        <v>5</v>
      </c>
      <c r="G880" s="22">
        <f t="shared" si="208"/>
        <v>4.0368060324319184E+22</v>
      </c>
      <c r="H880" s="22">
        <f t="shared" si="204"/>
        <v>2034982.1097785621</v>
      </c>
      <c r="I880" s="22">
        <f t="shared" si="205"/>
        <v>7.8785624945704448E+17</v>
      </c>
      <c r="J880" s="16">
        <v>1</v>
      </c>
      <c r="K880" s="16">
        <v>11</v>
      </c>
      <c r="L880" s="16">
        <v>5</v>
      </c>
      <c r="M880" s="16">
        <v>10000</v>
      </c>
      <c r="N880" s="16">
        <v>10000</v>
      </c>
      <c r="O880" s="16">
        <v>30</v>
      </c>
      <c r="P880" s="16" t="b">
        <v>1</v>
      </c>
      <c r="Q880" s="16">
        <v>0</v>
      </c>
      <c r="R880" s="16" t="b">
        <v>0</v>
      </c>
      <c r="S880" s="16">
        <v>101.000000000008</v>
      </c>
      <c r="T880" s="16" t="s">
        <v>59</v>
      </c>
      <c r="U880" s="18">
        <v>975</v>
      </c>
      <c r="V880" s="16">
        <v>1349</v>
      </c>
      <c r="W880" s="22">
        <v>1.07</v>
      </c>
    </row>
    <row r="881" spans="1:23" x14ac:dyDescent="0.3">
      <c r="A881" s="19">
        <v>879</v>
      </c>
      <c r="B881" s="16" t="s">
        <v>56</v>
      </c>
      <c r="C881" s="17" t="s">
        <v>120</v>
      </c>
      <c r="E881" s="16">
        <f t="shared" si="203"/>
        <v>1337720901.1348364</v>
      </c>
      <c r="F881" s="16">
        <v>5</v>
      </c>
      <c r="G881" s="22">
        <f t="shared" si="208"/>
        <v>4.0722512058432291E+22</v>
      </c>
      <c r="H881" s="22">
        <f t="shared" si="204"/>
        <v>2039888.1177404919</v>
      </c>
      <c r="I881" s="22">
        <f t="shared" si="205"/>
        <v>7.933278256459223E+17</v>
      </c>
      <c r="J881" s="16">
        <v>1</v>
      </c>
      <c r="K881" s="16">
        <v>11</v>
      </c>
      <c r="L881" s="16">
        <v>5</v>
      </c>
      <c r="M881" s="16">
        <v>10000</v>
      </c>
      <c r="N881" s="16">
        <v>10000</v>
      </c>
      <c r="O881" s="16">
        <v>30</v>
      </c>
      <c r="P881" s="16" t="b">
        <v>1</v>
      </c>
      <c r="Q881" s="16">
        <v>0</v>
      </c>
      <c r="R881" s="16" t="b">
        <v>0</v>
      </c>
      <c r="S881" s="16">
        <v>101.000000000008</v>
      </c>
      <c r="T881" s="16" t="s">
        <v>59</v>
      </c>
      <c r="U881" s="18">
        <v>976</v>
      </c>
      <c r="V881" s="16">
        <v>1351</v>
      </c>
      <c r="W881" s="22">
        <v>1.07</v>
      </c>
    </row>
    <row r="882" spans="1:23" x14ac:dyDescent="0.3">
      <c r="A882" s="15">
        <v>880</v>
      </c>
      <c r="B882" s="16" t="s">
        <v>56</v>
      </c>
      <c r="C882" s="17" t="s">
        <v>120</v>
      </c>
      <c r="E882" s="16">
        <f t="shared" si="203"/>
        <v>1342444326.0908449</v>
      </c>
      <c r="F882" s="16">
        <v>5</v>
      </c>
      <c r="G882" s="22">
        <f t="shared" si="208"/>
        <v>4.1079667724374308E+22</v>
      </c>
      <c r="H882" s="22">
        <f t="shared" si="204"/>
        <v>2044800.4276830223</v>
      </c>
      <c r="I882" s="22">
        <f t="shared" si="205"/>
        <v>7.9883111522107853E+17</v>
      </c>
      <c r="J882" s="16">
        <v>1</v>
      </c>
      <c r="K882" s="16">
        <v>11</v>
      </c>
      <c r="L882" s="16">
        <v>5</v>
      </c>
      <c r="M882" s="16">
        <v>10000</v>
      </c>
      <c r="N882" s="16">
        <v>10000</v>
      </c>
      <c r="O882" s="16">
        <v>30</v>
      </c>
      <c r="P882" s="16" t="b">
        <v>1</v>
      </c>
      <c r="Q882" s="16">
        <v>0</v>
      </c>
      <c r="R882" s="16" t="b">
        <v>0</v>
      </c>
      <c r="S882" s="16">
        <v>101.000000000008</v>
      </c>
      <c r="T882" s="16" t="s">
        <v>59</v>
      </c>
      <c r="U882" s="18">
        <v>977</v>
      </c>
      <c r="V882" s="16">
        <v>1353</v>
      </c>
      <c r="W882" s="22">
        <v>1.07</v>
      </c>
    </row>
    <row r="883" spans="1:23" x14ac:dyDescent="0.3">
      <c r="A883" s="15">
        <v>881</v>
      </c>
      <c r="B883" s="16" t="s">
        <v>56</v>
      </c>
      <c r="C883" s="17" t="s">
        <v>120</v>
      </c>
      <c r="E883" s="12">
        <f t="shared" si="203"/>
        <v>1347179036.3163092</v>
      </c>
      <c r="F883" s="16">
        <v>5</v>
      </c>
      <c r="G883" s="22">
        <f>A883^7.69+A883^4+100*A883+100</f>
        <v>4.4347050017375654E+22</v>
      </c>
      <c r="H883" s="22">
        <f t="shared" si="204"/>
        <v>2049719.0406093844</v>
      </c>
      <c r="I883" s="22">
        <f t="shared" si="205"/>
        <v>8.0436626564257331E+17</v>
      </c>
      <c r="J883" s="16">
        <v>1</v>
      </c>
      <c r="K883" s="16">
        <v>11</v>
      </c>
      <c r="L883" s="16">
        <v>5</v>
      </c>
      <c r="M883" s="16">
        <v>10000</v>
      </c>
      <c r="N883" s="16">
        <v>10000</v>
      </c>
      <c r="O883" s="16">
        <v>30</v>
      </c>
      <c r="P883" s="16" t="b">
        <v>1</v>
      </c>
      <c r="Q883" s="16">
        <v>0</v>
      </c>
      <c r="R883" s="16" t="b">
        <v>0</v>
      </c>
      <c r="S883" s="16">
        <v>101.000000000008</v>
      </c>
      <c r="T883" s="16" t="s">
        <v>59</v>
      </c>
      <c r="U883" s="18">
        <v>978</v>
      </c>
      <c r="V883" s="16">
        <v>1355</v>
      </c>
      <c r="W883" s="22">
        <v>1.07</v>
      </c>
    </row>
    <row r="884" spans="1:23" x14ac:dyDescent="0.3">
      <c r="A884" s="19">
        <v>882</v>
      </c>
      <c r="B884" s="16" t="s">
        <v>56</v>
      </c>
      <c r="C884" s="17" t="s">
        <v>120</v>
      </c>
      <c r="E884" s="16">
        <f t="shared" si="203"/>
        <v>1351925045.9186139</v>
      </c>
      <c r="F884" s="16">
        <v>5</v>
      </c>
      <c r="G884" s="22">
        <f t="shared" ref="G884:G892" si="209">A884^7.69+A884^4+100*A884+100</f>
        <v>4.4735615773963517E+22</v>
      </c>
      <c r="H884" s="22">
        <f t="shared" si="204"/>
        <v>2054643.9575218372</v>
      </c>
      <c r="I884" s="22">
        <f t="shared" si="205"/>
        <v>8.0993342488744717E+17</v>
      </c>
      <c r="J884" s="16">
        <v>1</v>
      </c>
      <c r="K884" s="16">
        <v>11</v>
      </c>
      <c r="L884" s="16">
        <v>5</v>
      </c>
      <c r="M884" s="16">
        <v>10000</v>
      </c>
      <c r="N884" s="16">
        <v>10000</v>
      </c>
      <c r="O884" s="16">
        <v>30</v>
      </c>
      <c r="P884" s="16" t="b">
        <v>1</v>
      </c>
      <c r="Q884" s="16">
        <v>0</v>
      </c>
      <c r="R884" s="16" t="b">
        <v>0</v>
      </c>
      <c r="S884" s="16">
        <v>101.000000000008</v>
      </c>
      <c r="T884" s="16" t="s">
        <v>59</v>
      </c>
      <c r="U884" s="18">
        <v>979</v>
      </c>
      <c r="V884" s="16">
        <v>1357</v>
      </c>
      <c r="W884" s="22">
        <v>1.07</v>
      </c>
    </row>
    <row r="885" spans="1:23" x14ac:dyDescent="0.3">
      <c r="A885" s="19">
        <v>883</v>
      </c>
      <c r="B885" s="16" t="s">
        <v>56</v>
      </c>
      <c r="C885" s="17" t="s">
        <v>120</v>
      </c>
      <c r="E885" s="16">
        <f t="shared" si="203"/>
        <v>1356682369.0067511</v>
      </c>
      <c r="F885" s="16">
        <v>5</v>
      </c>
      <c r="G885" s="22">
        <f t="shared" si="209"/>
        <v>4.5127140019480591E+22</v>
      </c>
      <c r="H885" s="22">
        <f t="shared" si="204"/>
        <v>2059575.1794216568</v>
      </c>
      <c r="I885" s="22">
        <f t="shared" si="205"/>
        <v>8.1553274145100326E+17</v>
      </c>
      <c r="J885" s="16">
        <v>1</v>
      </c>
      <c r="K885" s="16">
        <v>11</v>
      </c>
      <c r="L885" s="16">
        <v>5</v>
      </c>
      <c r="M885" s="16">
        <v>10000</v>
      </c>
      <c r="N885" s="16">
        <v>10000</v>
      </c>
      <c r="O885" s="16">
        <v>30</v>
      </c>
      <c r="P885" s="16" t="b">
        <v>1</v>
      </c>
      <c r="Q885" s="16">
        <v>0</v>
      </c>
      <c r="R885" s="16" t="b">
        <v>0</v>
      </c>
      <c r="S885" s="16">
        <v>101.000000000008</v>
      </c>
      <c r="T885" s="16" t="s">
        <v>59</v>
      </c>
      <c r="U885" s="18">
        <v>980</v>
      </c>
      <c r="V885" s="16">
        <v>1359</v>
      </c>
      <c r="W885" s="22">
        <v>1.07</v>
      </c>
    </row>
    <row r="886" spans="1:23" x14ac:dyDescent="0.3">
      <c r="A886" s="15">
        <v>884</v>
      </c>
      <c r="B886" s="16" t="s">
        <v>56</v>
      </c>
      <c r="C886" s="17" t="s">
        <v>120</v>
      </c>
      <c r="E886" s="16">
        <f t="shared" si="203"/>
        <v>1361451019.6913154</v>
      </c>
      <c r="F886" s="16">
        <v>5</v>
      </c>
      <c r="G886" s="22">
        <f t="shared" si="209"/>
        <v>4.5521641890666164E+22</v>
      </c>
      <c r="H886" s="22">
        <f t="shared" si="204"/>
        <v>2064512.707309156</v>
      </c>
      <c r="I886" s="22">
        <f t="shared" si="205"/>
        <v>8.2116436434800499E+17</v>
      </c>
      <c r="J886" s="16">
        <v>1</v>
      </c>
      <c r="K886" s="16">
        <v>11</v>
      </c>
      <c r="L886" s="16">
        <v>5</v>
      </c>
      <c r="M886" s="16">
        <v>10000</v>
      </c>
      <c r="N886" s="16">
        <v>10000</v>
      </c>
      <c r="O886" s="16">
        <v>30</v>
      </c>
      <c r="P886" s="16" t="b">
        <v>1</v>
      </c>
      <c r="Q886" s="16">
        <v>0</v>
      </c>
      <c r="R886" s="16" t="b">
        <v>0</v>
      </c>
      <c r="S886" s="16">
        <v>101.000000000008</v>
      </c>
      <c r="T886" s="16" t="s">
        <v>59</v>
      </c>
      <c r="U886" s="18">
        <v>981</v>
      </c>
      <c r="V886" s="16">
        <v>1361</v>
      </c>
      <c r="W886" s="22">
        <v>1.07</v>
      </c>
    </row>
    <row r="887" spans="1:23" x14ac:dyDescent="0.3">
      <c r="A887" s="15">
        <v>885</v>
      </c>
      <c r="B887" s="16" t="s">
        <v>56</v>
      </c>
      <c r="C887" s="17" t="s">
        <v>120</v>
      </c>
      <c r="E887" s="16">
        <f t="shared" si="203"/>
        <v>1366231012.08448</v>
      </c>
      <c r="F887" s="16">
        <v>5</v>
      </c>
      <c r="G887" s="22">
        <f t="shared" si="209"/>
        <v>4.5919140626173446E+22</v>
      </c>
      <c r="H887" s="22">
        <f t="shared" si="204"/>
        <v>2069456.54218366</v>
      </c>
      <c r="I887" s="22">
        <f t="shared" si="205"/>
        <v>8.2682844311389338E+17</v>
      </c>
      <c r="J887" s="16">
        <v>1</v>
      </c>
      <c r="K887" s="16">
        <v>11</v>
      </c>
      <c r="L887" s="16">
        <v>5</v>
      </c>
      <c r="M887" s="16">
        <v>10000</v>
      </c>
      <c r="N887" s="16">
        <v>10000</v>
      </c>
      <c r="O887" s="16">
        <v>30</v>
      </c>
      <c r="P887" s="16" t="b">
        <v>1</v>
      </c>
      <c r="Q887" s="16">
        <v>0</v>
      </c>
      <c r="R887" s="16" t="b">
        <v>0</v>
      </c>
      <c r="S887" s="16">
        <v>101.000000000008</v>
      </c>
      <c r="T887" s="16" t="s">
        <v>59</v>
      </c>
      <c r="U887" s="18">
        <v>982</v>
      </c>
      <c r="V887" s="16">
        <v>1363</v>
      </c>
      <c r="W887" s="22">
        <v>1.07</v>
      </c>
    </row>
    <row r="888" spans="1:23" x14ac:dyDescent="0.3">
      <c r="A888" s="19">
        <v>886</v>
      </c>
      <c r="B888" s="16" t="s">
        <v>56</v>
      </c>
      <c r="C888" s="17" t="s">
        <v>120</v>
      </c>
      <c r="E888" s="12">
        <f t="shared" si="203"/>
        <v>1371022360.3000453</v>
      </c>
      <c r="F888" s="16">
        <v>5</v>
      </c>
      <c r="G888" s="22">
        <f t="shared" si="209"/>
        <v>4.6319655566996589E+22</v>
      </c>
      <c r="H888" s="22">
        <f t="shared" si="204"/>
        <v>2074406.6850435289</v>
      </c>
      <c r="I888" s="22">
        <f t="shared" si="205"/>
        <v>8.3252512780603174E+17</v>
      </c>
      <c r="J888" s="16">
        <v>1</v>
      </c>
      <c r="K888" s="16">
        <v>11</v>
      </c>
      <c r="L888" s="16">
        <v>5</v>
      </c>
      <c r="M888" s="16">
        <v>10000</v>
      </c>
      <c r="N888" s="16">
        <v>10000</v>
      </c>
      <c r="O888" s="16">
        <v>30</v>
      </c>
      <c r="P888" s="16" t="b">
        <v>1</v>
      </c>
      <c r="Q888" s="16">
        <v>0</v>
      </c>
      <c r="R888" s="16" t="b">
        <v>0</v>
      </c>
      <c r="S888" s="16">
        <v>101.000000000008</v>
      </c>
      <c r="T888" s="16" t="s">
        <v>59</v>
      </c>
      <c r="U888" s="18">
        <v>983</v>
      </c>
      <c r="V888" s="16">
        <v>1365</v>
      </c>
      <c r="W888" s="22">
        <v>1.07</v>
      </c>
    </row>
    <row r="889" spans="1:23" x14ac:dyDescent="0.3">
      <c r="A889" s="19">
        <v>887</v>
      </c>
      <c r="B889" s="16" t="s">
        <v>56</v>
      </c>
      <c r="C889" s="17" t="s">
        <v>120</v>
      </c>
      <c r="E889" s="16">
        <f t="shared" si="203"/>
        <v>1375825078.4533706</v>
      </c>
      <c r="F889" s="16">
        <v>5</v>
      </c>
      <c r="G889" s="22">
        <f t="shared" si="209"/>
        <v>4.6723206156896289E+22</v>
      </c>
      <c r="H889" s="22">
        <f t="shared" si="204"/>
        <v>2079363.1368861462</v>
      </c>
      <c r="I889" s="22">
        <f t="shared" si="205"/>
        <v>8.3825456900491072E+17</v>
      </c>
      <c r="J889" s="16">
        <v>1</v>
      </c>
      <c r="K889" s="16">
        <v>11</v>
      </c>
      <c r="L889" s="16">
        <v>5</v>
      </c>
      <c r="M889" s="16">
        <v>10000</v>
      </c>
      <c r="N889" s="16">
        <v>10000</v>
      </c>
      <c r="O889" s="16">
        <v>30</v>
      </c>
      <c r="P889" s="16" t="b">
        <v>1</v>
      </c>
      <c r="Q889" s="16">
        <v>0</v>
      </c>
      <c r="R889" s="16" t="b">
        <v>0</v>
      </c>
      <c r="S889" s="16">
        <v>101.000000000008</v>
      </c>
      <c r="T889" s="16" t="s">
        <v>59</v>
      </c>
      <c r="U889" s="18">
        <v>984</v>
      </c>
      <c r="V889" s="16">
        <v>1367</v>
      </c>
      <c r="W889" s="22">
        <v>1.07</v>
      </c>
    </row>
    <row r="890" spans="1:23" x14ac:dyDescent="0.3">
      <c r="A890" s="15">
        <v>888</v>
      </c>
      <c r="B890" s="16" t="s">
        <v>56</v>
      </c>
      <c r="C890" s="17" t="s">
        <v>120</v>
      </c>
      <c r="E890" s="16">
        <f t="shared" si="203"/>
        <v>1380639180.6614475</v>
      </c>
      <c r="F890" s="16">
        <v>5</v>
      </c>
      <c r="G890" s="22">
        <f t="shared" si="209"/>
        <v>4.7129811942832964E+22</v>
      </c>
      <c r="H890" s="22">
        <f t="shared" si="204"/>
        <v>2084325.8987079458</v>
      </c>
      <c r="I890" s="22">
        <f t="shared" si="205"/>
        <v>8.4401691781542182E+17</v>
      </c>
      <c r="J890" s="16">
        <v>1</v>
      </c>
      <c r="K890" s="16">
        <v>11</v>
      </c>
      <c r="L890" s="16">
        <v>5</v>
      </c>
      <c r="M890" s="16">
        <v>10000</v>
      </c>
      <c r="N890" s="16">
        <v>10000</v>
      </c>
      <c r="O890" s="16">
        <v>30</v>
      </c>
      <c r="P890" s="16" t="b">
        <v>1</v>
      </c>
      <c r="Q890" s="16">
        <v>0</v>
      </c>
      <c r="R890" s="16" t="b">
        <v>0</v>
      </c>
      <c r="S890" s="16">
        <v>101.000000000008</v>
      </c>
      <c r="T890" s="16" t="s">
        <v>59</v>
      </c>
      <c r="U890" s="18">
        <v>985</v>
      </c>
      <c r="V890" s="16">
        <v>1369</v>
      </c>
      <c r="W890" s="22">
        <v>1.07</v>
      </c>
    </row>
    <row r="891" spans="1:23" x14ac:dyDescent="0.3">
      <c r="A891" s="15">
        <v>889</v>
      </c>
      <c r="B891" s="16" t="s">
        <v>56</v>
      </c>
      <c r="C891" s="17" t="s">
        <v>120</v>
      </c>
      <c r="E891" s="16">
        <f t="shared" si="203"/>
        <v>1385464681.0428245</v>
      </c>
      <c r="F891" s="16">
        <v>5</v>
      </c>
      <c r="G891" s="22">
        <f t="shared" si="209"/>
        <v>4.7539492575393389E+22</v>
      </c>
      <c r="H891" s="22">
        <f t="shared" si="204"/>
        <v>2089294.9715043725</v>
      </c>
      <c r="I891" s="22">
        <f t="shared" si="205"/>
        <v>8.4981232586803904E+17</v>
      </c>
      <c r="J891" s="16">
        <v>1</v>
      </c>
      <c r="K891" s="16">
        <v>11</v>
      </c>
      <c r="L891" s="16">
        <v>5</v>
      </c>
      <c r="M891" s="16">
        <v>10000</v>
      </c>
      <c r="N891" s="16">
        <v>10000</v>
      </c>
      <c r="O891" s="16">
        <v>30</v>
      </c>
      <c r="P891" s="16" t="b">
        <v>1</v>
      </c>
      <c r="Q891" s="16">
        <v>0</v>
      </c>
      <c r="R891" s="16" t="b">
        <v>0</v>
      </c>
      <c r="S891" s="16">
        <v>101.000000000008</v>
      </c>
      <c r="T891" s="16" t="s">
        <v>59</v>
      </c>
      <c r="U891" s="18">
        <v>986</v>
      </c>
      <c r="V891" s="16">
        <v>1371</v>
      </c>
      <c r="W891" s="22">
        <v>1.07</v>
      </c>
    </row>
    <row r="892" spans="1:23" x14ac:dyDescent="0.3">
      <c r="A892" s="19">
        <v>890</v>
      </c>
      <c r="B892" s="16" t="s">
        <v>56</v>
      </c>
      <c r="C892" s="17" t="s">
        <v>120</v>
      </c>
      <c r="E892" s="16">
        <f t="shared" si="203"/>
        <v>1390301593.7176588</v>
      </c>
      <c r="F892" s="16">
        <v>5</v>
      </c>
      <c r="G892" s="22">
        <f t="shared" si="209"/>
        <v>4.795226780922443E+22</v>
      </c>
      <c r="H892" s="22">
        <f t="shared" si="204"/>
        <v>2094270.3562699207</v>
      </c>
      <c r="I892" s="22">
        <f t="shared" si="205"/>
        <v>8.5564094532007322E+17</v>
      </c>
      <c r="J892" s="16">
        <v>1</v>
      </c>
      <c r="K892" s="16">
        <v>11</v>
      </c>
      <c r="L892" s="16">
        <v>5</v>
      </c>
      <c r="M892" s="16">
        <v>10000</v>
      </c>
      <c r="N892" s="16">
        <v>10000</v>
      </c>
      <c r="O892" s="16">
        <v>30</v>
      </c>
      <c r="P892" s="16" t="b">
        <v>1</v>
      </c>
      <c r="Q892" s="16">
        <v>0</v>
      </c>
      <c r="R892" s="16" t="b">
        <v>0</v>
      </c>
      <c r="S892" s="16">
        <v>101.000000000008</v>
      </c>
      <c r="T892" s="16" t="s">
        <v>59</v>
      </c>
      <c r="U892" s="18">
        <v>987</v>
      </c>
      <c r="V892" s="16">
        <v>1373</v>
      </c>
      <c r="W892" s="22">
        <v>1.07</v>
      </c>
    </row>
    <row r="893" spans="1:23" x14ac:dyDescent="0.3">
      <c r="A893" s="19">
        <v>891</v>
      </c>
      <c r="B893" s="16" t="s">
        <v>56</v>
      </c>
      <c r="C893" s="17" t="s">
        <v>120</v>
      </c>
      <c r="E893" s="12">
        <f t="shared" si="203"/>
        <v>1395149932.8076911</v>
      </c>
      <c r="F893" s="16">
        <v>5</v>
      </c>
      <c r="G893" s="22">
        <f>A893^7.7+A893^4+100*A893+100</f>
        <v>5.1767634566188181E+22</v>
      </c>
      <c r="H893" s="22">
        <f t="shared" si="204"/>
        <v>2099252.053998122</v>
      </c>
      <c r="I893" s="22">
        <f t="shared" si="205"/>
        <v>8.6150292885692544E+17</v>
      </c>
      <c r="J893" s="16">
        <v>1</v>
      </c>
      <c r="K893" s="16">
        <v>11</v>
      </c>
      <c r="L893" s="16">
        <v>5</v>
      </c>
      <c r="M893" s="16">
        <v>10000</v>
      </c>
      <c r="N893" s="16">
        <v>10000</v>
      </c>
      <c r="O893" s="16">
        <v>30</v>
      </c>
      <c r="P893" s="16" t="b">
        <v>1</v>
      </c>
      <c r="Q893" s="16">
        <v>0</v>
      </c>
      <c r="R893" s="16" t="b">
        <v>0</v>
      </c>
      <c r="S893" s="16">
        <v>101.000000000008</v>
      </c>
      <c r="T893" s="16" t="s">
        <v>59</v>
      </c>
      <c r="U893" s="18">
        <v>988</v>
      </c>
      <c r="V893" s="16">
        <v>1375</v>
      </c>
      <c r="W893" s="22">
        <v>1.07</v>
      </c>
    </row>
    <row r="894" spans="1:23" x14ac:dyDescent="0.3">
      <c r="A894" s="15">
        <v>892</v>
      </c>
      <c r="B894" s="16" t="s">
        <v>56</v>
      </c>
      <c r="C894" s="17" t="s">
        <v>120</v>
      </c>
      <c r="E894" s="16">
        <f t="shared" si="203"/>
        <v>1400009712.4362609</v>
      </c>
      <c r="F894" s="16">
        <v>5</v>
      </c>
      <c r="G894" s="22">
        <f t="shared" ref="G894:G902" si="210">A894^7.7+A894^4+100*A894+100</f>
        <v>5.2216694825720566E+22</v>
      </c>
      <c r="H894" s="22">
        <f t="shared" si="204"/>
        <v>2104240.0656815534</v>
      </c>
      <c r="I894" s="22">
        <f t="shared" si="205"/>
        <v>8.673984296932992E+17</v>
      </c>
      <c r="J894" s="16">
        <v>1</v>
      </c>
      <c r="K894" s="16">
        <v>11</v>
      </c>
      <c r="L894" s="16">
        <v>5</v>
      </c>
      <c r="M894" s="16">
        <v>10000</v>
      </c>
      <c r="N894" s="16">
        <v>10000</v>
      </c>
      <c r="O894" s="16">
        <v>30</v>
      </c>
      <c r="P894" s="16" t="b">
        <v>1</v>
      </c>
      <c r="Q894" s="16">
        <v>0</v>
      </c>
      <c r="R894" s="16" t="b">
        <v>0</v>
      </c>
      <c r="S894" s="16">
        <v>101.000000000008</v>
      </c>
      <c r="T894" s="16" t="s">
        <v>59</v>
      </c>
      <c r="U894" s="18">
        <v>989</v>
      </c>
      <c r="V894" s="16">
        <v>1377</v>
      </c>
      <c r="W894" s="22">
        <v>1.07</v>
      </c>
    </row>
    <row r="895" spans="1:23" x14ac:dyDescent="0.3">
      <c r="A895" s="15">
        <v>893</v>
      </c>
      <c r="B895" s="16" t="s">
        <v>56</v>
      </c>
      <c r="C895" s="17" t="s">
        <v>120</v>
      </c>
      <c r="E895" s="16">
        <f t="shared" si="203"/>
        <v>1404880946.7282629</v>
      </c>
      <c r="F895" s="16">
        <v>5</v>
      </c>
      <c r="G895" s="22">
        <f t="shared" si="210"/>
        <v>5.2669140769215097E+22</v>
      </c>
      <c r="H895" s="22">
        <f t="shared" si="204"/>
        <v>2109234.392311817</v>
      </c>
      <c r="I895" s="22">
        <f t="shared" si="205"/>
        <v>8.7332760157443443E+17</v>
      </c>
      <c r="J895" s="16">
        <v>1</v>
      </c>
      <c r="K895" s="16">
        <v>11</v>
      </c>
      <c r="L895" s="16">
        <v>5</v>
      </c>
      <c r="M895" s="16">
        <v>10000</v>
      </c>
      <c r="N895" s="16">
        <v>10000</v>
      </c>
      <c r="O895" s="16">
        <v>30</v>
      </c>
      <c r="P895" s="16" t="b">
        <v>1</v>
      </c>
      <c r="Q895" s="16">
        <v>0</v>
      </c>
      <c r="R895" s="16" t="b">
        <v>0</v>
      </c>
      <c r="S895" s="16">
        <v>101.000000000008</v>
      </c>
      <c r="T895" s="16" t="s">
        <v>59</v>
      </c>
      <c r="U895" s="18">
        <v>990</v>
      </c>
      <c r="V895" s="16">
        <v>1379</v>
      </c>
      <c r="W895" s="22">
        <v>1.07</v>
      </c>
    </row>
    <row r="896" spans="1:23" x14ac:dyDescent="0.3">
      <c r="A896" s="19">
        <v>894</v>
      </c>
      <c r="B896" s="16" t="s">
        <v>56</v>
      </c>
      <c r="C896" s="17" t="s">
        <v>120</v>
      </c>
      <c r="E896" s="16">
        <f t="shared" si="203"/>
        <v>1409763649.8102043</v>
      </c>
      <c r="F896" s="16">
        <v>5</v>
      </c>
      <c r="G896" s="22">
        <f t="shared" si="210"/>
        <v>5.3124994088704089E+22</v>
      </c>
      <c r="H896" s="22">
        <f t="shared" si="204"/>
        <v>2114235.0348795773</v>
      </c>
      <c r="I896" s="22">
        <f t="shared" si="205"/>
        <v>8.7929059877736794E+17</v>
      </c>
      <c r="J896" s="16">
        <v>1</v>
      </c>
      <c r="K896" s="16">
        <v>11</v>
      </c>
      <c r="L896" s="16">
        <v>5</v>
      </c>
      <c r="M896" s="16">
        <v>10000</v>
      </c>
      <c r="N896" s="16">
        <v>10000</v>
      </c>
      <c r="O896" s="16">
        <v>30</v>
      </c>
      <c r="P896" s="16" t="b">
        <v>1</v>
      </c>
      <c r="Q896" s="16">
        <v>0</v>
      </c>
      <c r="R896" s="16" t="b">
        <v>0</v>
      </c>
      <c r="S896" s="16">
        <v>101.000000000008</v>
      </c>
      <c r="T896" s="16" t="s">
        <v>59</v>
      </c>
      <c r="U896" s="18">
        <v>991</v>
      </c>
      <c r="V896" s="16">
        <v>1381</v>
      </c>
      <c r="W896" s="22">
        <v>1.07</v>
      </c>
    </row>
    <row r="897" spans="1:23" x14ac:dyDescent="0.3">
      <c r="A897" s="19">
        <v>895</v>
      </c>
      <c r="B897" s="16" t="s">
        <v>56</v>
      </c>
      <c r="C897" s="17" t="s">
        <v>120</v>
      </c>
      <c r="E897" s="16">
        <f t="shared" si="203"/>
        <v>1414657835.810173</v>
      </c>
      <c r="F897" s="16">
        <v>5</v>
      </c>
      <c r="G897" s="22">
        <f t="shared" si="210"/>
        <v>5.3584276590688425E+22</v>
      </c>
      <c r="H897" s="22">
        <f t="shared" si="204"/>
        <v>2119241.9943745411</v>
      </c>
      <c r="I897" s="22">
        <f t="shared" si="205"/>
        <v>8.852875761121737E+17</v>
      </c>
      <c r="J897" s="16">
        <v>1</v>
      </c>
      <c r="K897" s="16">
        <v>11</v>
      </c>
      <c r="L897" s="16">
        <v>5</v>
      </c>
      <c r="M897" s="16">
        <v>10000</v>
      </c>
      <c r="N897" s="16">
        <v>10000</v>
      </c>
      <c r="O897" s="16">
        <v>30</v>
      </c>
      <c r="P897" s="16" t="b">
        <v>1</v>
      </c>
      <c r="Q897" s="16">
        <v>0</v>
      </c>
      <c r="R897" s="16" t="b">
        <v>0</v>
      </c>
      <c r="S897" s="16">
        <v>101.000000000008</v>
      </c>
      <c r="T897" s="16" t="s">
        <v>59</v>
      </c>
      <c r="U897" s="18">
        <v>992</v>
      </c>
      <c r="V897" s="16">
        <v>1383</v>
      </c>
      <c r="W897" s="22">
        <v>1.07</v>
      </c>
    </row>
    <row r="898" spans="1:23" x14ac:dyDescent="0.3">
      <c r="A898" s="15">
        <v>896</v>
      </c>
      <c r="B898" s="16" t="s">
        <v>56</v>
      </c>
      <c r="C898" s="17" t="s">
        <v>120</v>
      </c>
      <c r="E898" s="12">
        <f t="shared" si="203"/>
        <v>1419563518.8578136</v>
      </c>
      <c r="F898" s="16">
        <v>5</v>
      </c>
      <c r="G898" s="22">
        <f t="shared" si="210"/>
        <v>5.4047010196612633E+22</v>
      </c>
      <c r="H898" s="22">
        <f t="shared" si="204"/>
        <v>2124255.2717854548</v>
      </c>
      <c r="I898" s="22">
        <f t="shared" si="205"/>
        <v>8.913186889231657E+17</v>
      </c>
      <c r="J898" s="16">
        <v>1</v>
      </c>
      <c r="K898" s="16">
        <v>11</v>
      </c>
      <c r="L898" s="16">
        <v>5</v>
      </c>
      <c r="M898" s="16">
        <v>10000</v>
      </c>
      <c r="N898" s="16">
        <v>10000</v>
      </c>
      <c r="O898" s="16">
        <v>30</v>
      </c>
      <c r="P898" s="16" t="b">
        <v>1</v>
      </c>
      <c r="Q898" s="16">
        <v>0</v>
      </c>
      <c r="R898" s="16" t="b">
        <v>0</v>
      </c>
      <c r="S898" s="16">
        <v>101.000000000008</v>
      </c>
      <c r="T898" s="16" t="s">
        <v>59</v>
      </c>
      <c r="U898" s="18">
        <v>993</v>
      </c>
      <c r="V898" s="16">
        <v>1385</v>
      </c>
      <c r="W898" s="22">
        <v>1.07</v>
      </c>
    </row>
    <row r="899" spans="1:23" x14ac:dyDescent="0.3">
      <c r="A899" s="15">
        <v>897</v>
      </c>
      <c r="B899" s="16" t="s">
        <v>56</v>
      </c>
      <c r="C899" s="17" t="s">
        <v>120</v>
      </c>
      <c r="E899" s="16">
        <f t="shared" si="203"/>
        <v>1424480713.0843709</v>
      </c>
      <c r="F899" s="16">
        <v>5</v>
      </c>
      <c r="G899" s="22">
        <f t="shared" si="210"/>
        <v>5.4513216943343888E+22</v>
      </c>
      <c r="H899" s="22">
        <f t="shared" si="204"/>
        <v>2129274.8681001253</v>
      </c>
      <c r="I899" s="22">
        <f t="shared" si="205"/>
        <v>8.9738409309020032E+17</v>
      </c>
      <c r="J899" s="16">
        <v>1</v>
      </c>
      <c r="K899" s="16">
        <v>11</v>
      </c>
      <c r="L899" s="16">
        <v>5</v>
      </c>
      <c r="M899" s="16">
        <v>10000</v>
      </c>
      <c r="N899" s="16">
        <v>10000</v>
      </c>
      <c r="O899" s="16">
        <v>30</v>
      </c>
      <c r="P899" s="16" t="b">
        <v>1</v>
      </c>
      <c r="Q899" s="16">
        <v>0</v>
      </c>
      <c r="R899" s="16" t="b">
        <v>0</v>
      </c>
      <c r="S899" s="16">
        <v>101.000000000008</v>
      </c>
      <c r="T899" s="16" t="s">
        <v>59</v>
      </c>
      <c r="U899" s="18">
        <v>994</v>
      </c>
      <c r="V899" s="16">
        <v>1387</v>
      </c>
      <c r="W899" s="22">
        <v>1.07</v>
      </c>
    </row>
    <row r="900" spans="1:23" x14ac:dyDescent="0.3">
      <c r="A900" s="19">
        <v>898</v>
      </c>
      <c r="B900" s="16" t="s">
        <v>56</v>
      </c>
      <c r="C900" s="17" t="s">
        <v>120</v>
      </c>
      <c r="E900" s="16">
        <f t="shared" si="203"/>
        <v>1429409432.622668</v>
      </c>
      <c r="F900" s="16">
        <v>5</v>
      </c>
      <c r="G900" s="22">
        <f t="shared" si="210"/>
        <v>5.4982918983646695E+22</v>
      </c>
      <c r="H900" s="22">
        <f t="shared" si="204"/>
        <v>2134300.7843054105</v>
      </c>
      <c r="I900" s="22">
        <f t="shared" si="205"/>
        <v>9.0348394502988595E+17</v>
      </c>
      <c r="J900" s="16">
        <v>1</v>
      </c>
      <c r="K900" s="16">
        <v>11</v>
      </c>
      <c r="L900" s="16">
        <v>5</v>
      </c>
      <c r="M900" s="16">
        <v>10000</v>
      </c>
      <c r="N900" s="16">
        <v>10000</v>
      </c>
      <c r="O900" s="16">
        <v>30</v>
      </c>
      <c r="P900" s="16" t="b">
        <v>1</v>
      </c>
      <c r="Q900" s="16">
        <v>0</v>
      </c>
      <c r="R900" s="16" t="b">
        <v>0</v>
      </c>
      <c r="S900" s="16">
        <v>101.000000000008</v>
      </c>
      <c r="T900" s="16" t="s">
        <v>59</v>
      </c>
      <c r="U900" s="18">
        <v>995</v>
      </c>
      <c r="V900" s="16">
        <v>1389</v>
      </c>
      <c r="W900" s="22">
        <v>1.07</v>
      </c>
    </row>
    <row r="901" spans="1:23" x14ac:dyDescent="0.3">
      <c r="A901" s="19">
        <v>899</v>
      </c>
      <c r="B901" s="16" t="s">
        <v>56</v>
      </c>
      <c r="C901" s="17" t="s">
        <v>120</v>
      </c>
      <c r="E901" s="16">
        <f t="shared" si="203"/>
        <v>1434349691.6070781</v>
      </c>
      <c r="F901" s="16">
        <v>5</v>
      </c>
      <c r="G901" s="22">
        <f t="shared" si="210"/>
        <v>5.5456138586663466E+22</v>
      </c>
      <c r="H901" s="22">
        <f t="shared" si="204"/>
        <v>2139333.021387211</v>
      </c>
      <c r="I901" s="22">
        <f t="shared" si="205"/>
        <v>9.096184016968128E+17</v>
      </c>
      <c r="J901" s="16">
        <v>1</v>
      </c>
      <c r="K901" s="16">
        <v>11</v>
      </c>
      <c r="L901" s="16">
        <v>5</v>
      </c>
      <c r="M901" s="16">
        <v>10000</v>
      </c>
      <c r="N901" s="16">
        <v>10000</v>
      </c>
      <c r="O901" s="16">
        <v>30</v>
      </c>
      <c r="P901" s="16" t="b">
        <v>1</v>
      </c>
      <c r="Q901" s="16">
        <v>0</v>
      </c>
      <c r="R901" s="16" t="b">
        <v>0</v>
      </c>
      <c r="S901" s="16">
        <v>101.000000000008</v>
      </c>
      <c r="T901" s="16" t="s">
        <v>59</v>
      </c>
      <c r="U901" s="18">
        <v>996</v>
      </c>
      <c r="V901" s="16">
        <v>1391</v>
      </c>
      <c r="W901" s="22">
        <v>1.07</v>
      </c>
    </row>
    <row r="902" spans="1:23" x14ac:dyDescent="0.3">
      <c r="A902" s="15">
        <v>900</v>
      </c>
      <c r="B902" s="16" t="s">
        <v>56</v>
      </c>
      <c r="C902" s="17" t="s">
        <v>120</v>
      </c>
      <c r="E902" s="16">
        <f t="shared" si="203"/>
        <v>1439301504.1735837</v>
      </c>
      <c r="F902" s="16">
        <v>5</v>
      </c>
      <c r="G902" s="22">
        <f t="shared" si="210"/>
        <v>5.5932898138397289E+22</v>
      </c>
      <c r="H902" s="22">
        <f t="shared" si="204"/>
        <v>2144371.5803305004</v>
      </c>
      <c r="I902" s="22">
        <f t="shared" si="205"/>
        <v>9.1578762058486515E+17</v>
      </c>
      <c r="J902" s="16">
        <v>1</v>
      </c>
      <c r="K902" s="16">
        <v>11</v>
      </c>
      <c r="L902" s="16">
        <v>5</v>
      </c>
      <c r="M902" s="16">
        <v>10000</v>
      </c>
      <c r="N902" s="16">
        <v>10000</v>
      </c>
      <c r="O902" s="16">
        <v>30</v>
      </c>
      <c r="P902" s="16" t="b">
        <v>1</v>
      </c>
      <c r="Q902" s="16">
        <v>0</v>
      </c>
      <c r="R902" s="16" t="b">
        <v>0</v>
      </c>
      <c r="S902" s="16">
        <v>101.000000000008</v>
      </c>
      <c r="T902" s="16" t="s">
        <v>59</v>
      </c>
      <c r="U902" s="18">
        <v>997</v>
      </c>
      <c r="V902" s="16">
        <v>1393</v>
      </c>
      <c r="W902" s="22">
        <v>1.07</v>
      </c>
    </row>
    <row r="903" spans="1:23" x14ac:dyDescent="0.3">
      <c r="A903" s="15">
        <v>901</v>
      </c>
      <c r="B903" s="16" t="s">
        <v>56</v>
      </c>
      <c r="C903" s="17" t="s">
        <v>123</v>
      </c>
      <c r="E903" s="12">
        <f t="shared" si="203"/>
        <v>1444264884.4597161</v>
      </c>
      <c r="F903" s="16">
        <v>5</v>
      </c>
      <c r="G903" s="22">
        <f>A903^7.71+A903^4+100*A903+100</f>
        <v>6.0384870387897176E+22</v>
      </c>
      <c r="H903" s="22">
        <f t="shared" si="204"/>
        <v>2149416.4621193008</v>
      </c>
      <c r="I903" s="22">
        <f t="shared" si="205"/>
        <v>9.2199175972839872E+17</v>
      </c>
      <c r="J903" s="16">
        <v>1</v>
      </c>
      <c r="K903" s="16">
        <v>11</v>
      </c>
      <c r="L903" s="16">
        <v>5</v>
      </c>
      <c r="M903" s="16">
        <v>10000</v>
      </c>
      <c r="N903" s="16">
        <v>10000</v>
      </c>
      <c r="O903" s="16">
        <v>30</v>
      </c>
      <c r="P903" s="16" t="b">
        <v>1</v>
      </c>
      <c r="Q903" s="16">
        <v>0</v>
      </c>
      <c r="R903" s="16" t="b">
        <v>0</v>
      </c>
      <c r="S903" s="16">
        <v>101.000000000008</v>
      </c>
      <c r="T903" s="16" t="s">
        <v>59</v>
      </c>
      <c r="U903" s="18">
        <v>998</v>
      </c>
      <c r="V903" s="16">
        <v>1395</v>
      </c>
      <c r="W903" s="22">
        <v>1.07</v>
      </c>
    </row>
    <row r="904" spans="1:23" x14ac:dyDescent="0.3">
      <c r="A904" s="19">
        <v>902</v>
      </c>
      <c r="B904" s="16" t="s">
        <v>56</v>
      </c>
      <c r="C904" s="17" t="s">
        <v>123</v>
      </c>
      <c r="E904" s="16">
        <f t="shared" si="203"/>
        <v>1449239846.6045854</v>
      </c>
      <c r="F904" s="16">
        <v>5</v>
      </c>
      <c r="G904" s="22">
        <f t="shared" ref="G904:G912" si="211">A904^7.71+A904^4+100*A904+100</f>
        <v>6.0903521467874197E+22</v>
      </c>
      <c r="H904" s="22">
        <f t="shared" si="204"/>
        <v>2154467.6677366989</v>
      </c>
      <c r="I904" s="22">
        <f t="shared" si="205"/>
        <v>9.2823097770353882E+17</v>
      </c>
      <c r="J904" s="16">
        <v>1</v>
      </c>
      <c r="K904" s="16">
        <v>11</v>
      </c>
      <c r="L904" s="16">
        <v>5</v>
      </c>
      <c r="M904" s="16">
        <v>10000</v>
      </c>
      <c r="N904" s="16">
        <v>10000</v>
      </c>
      <c r="O904" s="16">
        <v>30</v>
      </c>
      <c r="P904" s="16" t="b">
        <v>1</v>
      </c>
      <c r="Q904" s="16">
        <v>0</v>
      </c>
      <c r="R904" s="16" t="b">
        <v>0</v>
      </c>
      <c r="S904" s="16">
        <v>101.000000000008</v>
      </c>
      <c r="T904" s="16" t="s">
        <v>59</v>
      </c>
      <c r="U904" s="18">
        <v>999</v>
      </c>
      <c r="V904" s="16">
        <v>1397</v>
      </c>
      <c r="W904" s="22">
        <v>1.07</v>
      </c>
    </row>
    <row r="905" spans="1:23" x14ac:dyDescent="0.3">
      <c r="A905" s="19">
        <v>903</v>
      </c>
      <c r="B905" s="16" t="s">
        <v>56</v>
      </c>
      <c r="C905" s="17" t="s">
        <v>122</v>
      </c>
      <c r="E905" s="16">
        <f t="shared" si="203"/>
        <v>1454226404.7488675</v>
      </c>
      <c r="F905" s="16">
        <v>5</v>
      </c>
      <c r="G905" s="22">
        <f t="shared" si="211"/>
        <v>6.1426045190499207E+22</v>
      </c>
      <c r="H905" s="22">
        <f t="shared" si="204"/>
        <v>2159525.1981648351</v>
      </c>
      <c r="I905" s="22">
        <f t="shared" si="205"/>
        <v>9.3450543362940851E+17</v>
      </c>
      <c r="J905" s="16">
        <v>1</v>
      </c>
      <c r="K905" s="16">
        <v>11</v>
      </c>
      <c r="L905" s="16">
        <v>5</v>
      </c>
      <c r="M905" s="16">
        <v>10000</v>
      </c>
      <c r="N905" s="16">
        <v>10000</v>
      </c>
      <c r="O905" s="16">
        <v>30</v>
      </c>
      <c r="P905" s="16" t="b">
        <v>1</v>
      </c>
      <c r="Q905" s="16">
        <v>0</v>
      </c>
      <c r="R905" s="16" t="b">
        <v>0</v>
      </c>
      <c r="S905" s="16">
        <v>101.000000000008</v>
      </c>
      <c r="T905" s="16" t="s">
        <v>59</v>
      </c>
      <c r="U905" s="18">
        <v>1000</v>
      </c>
      <c r="V905" s="16">
        <v>1399</v>
      </c>
      <c r="W905" s="22">
        <v>1.07</v>
      </c>
    </row>
    <row r="906" spans="1:23" x14ac:dyDescent="0.3">
      <c r="A906" s="15">
        <v>904</v>
      </c>
      <c r="B906" s="16" t="s">
        <v>56</v>
      </c>
      <c r="C906" s="17" t="s">
        <v>122</v>
      </c>
      <c r="E906" s="16">
        <f t="shared" si="203"/>
        <v>1459224573.0348122</v>
      </c>
      <c r="F906" s="16">
        <v>5</v>
      </c>
      <c r="G906" s="22">
        <f t="shared" si="211"/>
        <v>6.1952466135130361E+22</v>
      </c>
      <c r="H906" s="22">
        <f t="shared" si="204"/>
        <v>2164589.0543849226</v>
      </c>
      <c r="I906" s="22">
        <f t="shared" si="205"/>
        <v>9.4081528716940634E+17</v>
      </c>
      <c r="J906" s="16">
        <v>1</v>
      </c>
      <c r="K906" s="16">
        <v>11</v>
      </c>
      <c r="L906" s="16">
        <v>5</v>
      </c>
      <c r="M906" s="16">
        <v>10000</v>
      </c>
      <c r="N906" s="16">
        <v>10000</v>
      </c>
      <c r="O906" s="16">
        <v>30</v>
      </c>
      <c r="P906" s="16" t="b">
        <v>1</v>
      </c>
      <c r="Q906" s="16">
        <v>0</v>
      </c>
      <c r="R906" s="16" t="b">
        <v>0</v>
      </c>
      <c r="S906" s="16">
        <v>101.000000000008</v>
      </c>
      <c r="T906" s="16" t="s">
        <v>59</v>
      </c>
      <c r="U906" s="18">
        <v>1001</v>
      </c>
      <c r="V906" s="16">
        <v>1401</v>
      </c>
      <c r="W906" s="22">
        <v>1.07</v>
      </c>
    </row>
    <row r="907" spans="1:23" x14ac:dyDescent="0.3">
      <c r="A907" s="15">
        <v>905</v>
      </c>
      <c r="B907" s="16" t="s">
        <v>56</v>
      </c>
      <c r="C907" s="17" t="s">
        <v>122</v>
      </c>
      <c r="E907" s="16">
        <f t="shared" si="203"/>
        <v>1464234365.6062257</v>
      </c>
      <c r="F907" s="16">
        <v>5</v>
      </c>
      <c r="G907" s="22">
        <f t="shared" si="211"/>
        <v>6.2482809009665147E+22</v>
      </c>
      <c r="H907" s="22">
        <f t="shared" si="204"/>
        <v>2169659.2373772403</v>
      </c>
      <c r="I907" s="22">
        <f t="shared" si="205"/>
        <v>9.4716069853243354E+17</v>
      </c>
      <c r="J907" s="16">
        <v>1</v>
      </c>
      <c r="K907" s="16">
        <v>11</v>
      </c>
      <c r="L907" s="16">
        <v>5</v>
      </c>
      <c r="M907" s="16">
        <v>10000</v>
      </c>
      <c r="N907" s="16">
        <v>10000</v>
      </c>
      <c r="O907" s="16">
        <v>30</v>
      </c>
      <c r="P907" s="16" t="b">
        <v>1</v>
      </c>
      <c r="Q907" s="16">
        <v>0</v>
      </c>
      <c r="R907" s="16" t="b">
        <v>0</v>
      </c>
      <c r="S907" s="16">
        <v>101.000000000008</v>
      </c>
      <c r="T907" s="16" t="s">
        <v>59</v>
      </c>
      <c r="U907" s="18">
        <v>1002</v>
      </c>
      <c r="V907" s="16">
        <v>1403</v>
      </c>
      <c r="W907" s="22">
        <v>1.07</v>
      </c>
    </row>
    <row r="908" spans="1:23" x14ac:dyDescent="0.3">
      <c r="A908" s="19">
        <v>906</v>
      </c>
      <c r="B908" s="16" t="s">
        <v>56</v>
      </c>
      <c r="C908" s="17" t="s">
        <v>122</v>
      </c>
      <c r="E908" s="12">
        <f t="shared" si="203"/>
        <v>1469255796.6084964</v>
      </c>
      <c r="F908" s="16">
        <v>5</v>
      </c>
      <c r="G908" s="22">
        <f t="shared" si="211"/>
        <v>6.3017098651069705E+22</v>
      </c>
      <c r="H908" s="22">
        <f t="shared" si="204"/>
        <v>2174735.7481211331</v>
      </c>
      <c r="I908" s="22">
        <f t="shared" si="205"/>
        <v>9.5354182847419149E+17</v>
      </c>
      <c r="J908" s="16">
        <v>1</v>
      </c>
      <c r="K908" s="16">
        <v>11</v>
      </c>
      <c r="L908" s="16">
        <v>5</v>
      </c>
      <c r="M908" s="16">
        <v>10000</v>
      </c>
      <c r="N908" s="16">
        <v>10000</v>
      </c>
      <c r="O908" s="16">
        <v>30</v>
      </c>
      <c r="P908" s="16" t="b">
        <v>1</v>
      </c>
      <c r="Q908" s="16">
        <v>0</v>
      </c>
      <c r="R908" s="16" t="b">
        <v>0</v>
      </c>
      <c r="S908" s="16">
        <v>101.000000000008</v>
      </c>
      <c r="T908" s="16" t="s">
        <v>59</v>
      </c>
      <c r="U908" s="18">
        <v>1003</v>
      </c>
      <c r="V908" s="16">
        <v>1405</v>
      </c>
      <c r="W908" s="22">
        <v>1.07</v>
      </c>
    </row>
    <row r="909" spans="1:23" x14ac:dyDescent="0.3">
      <c r="A909" s="19">
        <v>907</v>
      </c>
      <c r="B909" s="16" t="s">
        <v>56</v>
      </c>
      <c r="C909" s="17" t="s">
        <v>122</v>
      </c>
      <c r="E909" s="16">
        <f t="shared" si="203"/>
        <v>1474288880.1885488</v>
      </c>
      <c r="F909" s="16">
        <v>5</v>
      </c>
      <c r="G909" s="22">
        <f t="shared" si="211"/>
        <v>6.3555360025906558E+22</v>
      </c>
      <c r="H909" s="22">
        <f t="shared" si="204"/>
        <v>2179818.5875950106</v>
      </c>
      <c r="I909" s="22">
        <f t="shared" si="205"/>
        <v>9.5995883829837222E+17</v>
      </c>
      <c r="J909" s="16">
        <v>1</v>
      </c>
      <c r="K909" s="16">
        <v>11</v>
      </c>
      <c r="L909" s="16">
        <v>5</v>
      </c>
      <c r="M909" s="16">
        <v>10000</v>
      </c>
      <c r="N909" s="16">
        <v>10000</v>
      </c>
      <c r="O909" s="16">
        <v>30</v>
      </c>
      <c r="P909" s="16" t="b">
        <v>1</v>
      </c>
      <c r="Q909" s="16">
        <v>0</v>
      </c>
      <c r="R909" s="16" t="b">
        <v>0</v>
      </c>
      <c r="S909" s="16">
        <v>101.000000000008</v>
      </c>
      <c r="T909" s="16" t="s">
        <v>59</v>
      </c>
      <c r="U909" s="18">
        <v>1004</v>
      </c>
      <c r="V909" s="16">
        <v>1407</v>
      </c>
      <c r="W909" s="22">
        <v>1.07</v>
      </c>
    </row>
    <row r="910" spans="1:23" x14ac:dyDescent="0.3">
      <c r="A910" s="15">
        <v>908</v>
      </c>
      <c r="B910" s="16" t="s">
        <v>56</v>
      </c>
      <c r="C910" s="17" t="s">
        <v>122</v>
      </c>
      <c r="E910" s="16">
        <f t="shared" si="203"/>
        <v>1479333630.4949014</v>
      </c>
      <c r="F910" s="16">
        <v>5</v>
      </c>
      <c r="G910" s="22">
        <f t="shared" si="211"/>
        <v>6.409761823087308E+22</v>
      </c>
      <c r="H910" s="22">
        <f t="shared" si="204"/>
        <v>2184907.7567763622</v>
      </c>
      <c r="I910" s="22">
        <f t="shared" si="205"/>
        <v>9.664118898580096E+17</v>
      </c>
      <c r="J910" s="16">
        <v>1</v>
      </c>
      <c r="K910" s="16">
        <v>11</v>
      </c>
      <c r="L910" s="16">
        <v>5</v>
      </c>
      <c r="M910" s="16">
        <v>10000</v>
      </c>
      <c r="N910" s="16">
        <v>10000</v>
      </c>
      <c r="O910" s="16">
        <v>30</v>
      </c>
      <c r="P910" s="16" t="b">
        <v>1</v>
      </c>
      <c r="Q910" s="16">
        <v>0</v>
      </c>
      <c r="R910" s="16" t="b">
        <v>0</v>
      </c>
      <c r="S910" s="16">
        <v>101.000000000008</v>
      </c>
      <c r="T910" s="16" t="s">
        <v>59</v>
      </c>
      <c r="U910" s="18">
        <v>1005</v>
      </c>
      <c r="V910" s="16">
        <v>1409</v>
      </c>
      <c r="W910" s="22">
        <v>1.07</v>
      </c>
    </row>
    <row r="911" spans="1:23" x14ac:dyDescent="0.3">
      <c r="A911" s="15">
        <v>909</v>
      </c>
      <c r="B911" s="16" t="s">
        <v>56</v>
      </c>
      <c r="C911" s="17" t="s">
        <v>122</v>
      </c>
      <c r="E911" s="16">
        <f t="shared" si="203"/>
        <v>1484390061.677598</v>
      </c>
      <c r="F911" s="16">
        <v>5</v>
      </c>
      <c r="G911" s="22">
        <f t="shared" si="211"/>
        <v>6.4643898493327762E+22</v>
      </c>
      <c r="H911" s="22">
        <f t="shared" si="204"/>
        <v>2190003.256641747</v>
      </c>
      <c r="I911" s="22">
        <f t="shared" si="205"/>
        <v>9.7290114555665562E+17</v>
      </c>
      <c r="J911" s="16">
        <v>1</v>
      </c>
      <c r="K911" s="16">
        <v>11</v>
      </c>
      <c r="L911" s="16">
        <v>5</v>
      </c>
      <c r="M911" s="16">
        <v>10000</v>
      </c>
      <c r="N911" s="16">
        <v>10000</v>
      </c>
      <c r="O911" s="16">
        <v>30</v>
      </c>
      <c r="P911" s="16" t="b">
        <v>1</v>
      </c>
      <c r="Q911" s="16">
        <v>0</v>
      </c>
      <c r="R911" s="16" t="b">
        <v>0</v>
      </c>
      <c r="S911" s="16">
        <v>101.000000000008</v>
      </c>
      <c r="T911" s="16" t="s">
        <v>59</v>
      </c>
      <c r="U911" s="18">
        <v>1006</v>
      </c>
      <c r="V911" s="16">
        <v>1411</v>
      </c>
      <c r="W911" s="22">
        <v>1.07</v>
      </c>
    </row>
    <row r="912" spans="1:23" x14ac:dyDescent="0.3">
      <c r="A912" s="19">
        <v>910</v>
      </c>
      <c r="B912" s="16" t="s">
        <v>56</v>
      </c>
      <c r="C912" s="17" t="s">
        <v>122</v>
      </c>
      <c r="E912" s="16">
        <f t="shared" si="203"/>
        <v>1489458187.8882723</v>
      </c>
      <c r="F912" s="16">
        <v>5</v>
      </c>
      <c r="G912" s="22">
        <f t="shared" si="211"/>
        <v>6.5194226171831153E+22</v>
      </c>
      <c r="H912" s="22">
        <f t="shared" si="204"/>
        <v>2195105.0881667943</v>
      </c>
      <c r="I912" s="22">
        <f t="shared" si="205"/>
        <v>9.7942676834970931E+17</v>
      </c>
      <c r="J912" s="16">
        <v>1</v>
      </c>
      <c r="K912" s="16">
        <v>11</v>
      </c>
      <c r="L912" s="16">
        <v>5</v>
      </c>
      <c r="M912" s="16">
        <v>10000</v>
      </c>
      <c r="N912" s="16">
        <v>10000</v>
      </c>
      <c r="O912" s="16">
        <v>30</v>
      </c>
      <c r="P912" s="16" t="b">
        <v>1</v>
      </c>
      <c r="Q912" s="16">
        <v>0</v>
      </c>
      <c r="R912" s="16" t="b">
        <v>0</v>
      </c>
      <c r="S912" s="16">
        <v>101.000000000008</v>
      </c>
      <c r="T912" s="16" t="s">
        <v>59</v>
      </c>
      <c r="U912" s="18">
        <v>1007</v>
      </c>
      <c r="V912" s="16">
        <v>1413</v>
      </c>
      <c r="W912" s="22">
        <v>1.07</v>
      </c>
    </row>
    <row r="913" spans="1:23" x14ac:dyDescent="0.3">
      <c r="A913" s="19">
        <v>911</v>
      </c>
      <c r="B913" s="16" t="s">
        <v>56</v>
      </c>
      <c r="C913" s="17" t="s">
        <v>122</v>
      </c>
      <c r="E913" s="12">
        <f t="shared" si="203"/>
        <v>1494538023.2800958</v>
      </c>
      <c r="F913" s="16">
        <v>5</v>
      </c>
      <c r="G913" s="22">
        <f>A913^7.72+A913^4+100*A913+100</f>
        <v>7.0385284475754235E+22</v>
      </c>
      <c r="H913" s="22">
        <f t="shared" si="204"/>
        <v>2200213.2523262245</v>
      </c>
      <c r="I913" s="22">
        <f t="shared" si="205"/>
        <v>9.8598892174563981E+17</v>
      </c>
      <c r="J913" s="16">
        <v>1</v>
      </c>
      <c r="K913" s="16">
        <v>11</v>
      </c>
      <c r="L913" s="16">
        <v>5</v>
      </c>
      <c r="M913" s="16">
        <v>10000</v>
      </c>
      <c r="N913" s="16">
        <v>10000</v>
      </c>
      <c r="O913" s="16">
        <v>30</v>
      </c>
      <c r="P913" s="16" t="b">
        <v>1</v>
      </c>
      <c r="Q913" s="16">
        <v>0</v>
      </c>
      <c r="R913" s="16" t="b">
        <v>0</v>
      </c>
      <c r="S913" s="16">
        <v>101.000000000008</v>
      </c>
      <c r="T913" s="16" t="s">
        <v>59</v>
      </c>
      <c r="U913" s="18">
        <v>1008</v>
      </c>
      <c r="V913" s="16">
        <v>1415</v>
      </c>
      <c r="W913" s="22">
        <v>1.07</v>
      </c>
    </row>
    <row r="914" spans="1:23" x14ac:dyDescent="0.3">
      <c r="A914" s="15">
        <v>912</v>
      </c>
      <c r="B914" s="16" t="s">
        <v>56</v>
      </c>
      <c r="C914" s="17" t="s">
        <v>122</v>
      </c>
      <c r="E914" s="16">
        <f t="shared" si="203"/>
        <v>1499629582.0078042</v>
      </c>
      <c r="F914" s="16">
        <v>5</v>
      </c>
      <c r="G914" s="22">
        <f t="shared" ref="G914:G922" si="212">A914^7.72+A914^4+100*A914+100</f>
        <v>7.0983948250949439E+22</v>
      </c>
      <c r="H914" s="22">
        <f t="shared" si="204"/>
        <v>2205327.7500938238</v>
      </c>
      <c r="I914" s="22">
        <f t="shared" si="205"/>
        <v>9.9258776980726528E+17</v>
      </c>
      <c r="J914" s="16">
        <v>1</v>
      </c>
      <c r="K914" s="16">
        <v>11</v>
      </c>
      <c r="L914" s="16">
        <v>5</v>
      </c>
      <c r="M914" s="16">
        <v>10000</v>
      </c>
      <c r="N914" s="16">
        <v>10000</v>
      </c>
      <c r="O914" s="16">
        <v>30</v>
      </c>
      <c r="P914" s="16" t="b">
        <v>1</v>
      </c>
      <c r="Q914" s="16">
        <v>0</v>
      </c>
      <c r="R914" s="16" t="b">
        <v>0</v>
      </c>
      <c r="S914" s="16">
        <v>101.000000000008</v>
      </c>
      <c r="T914" s="16" t="s">
        <v>59</v>
      </c>
      <c r="U914" s="18">
        <v>1009</v>
      </c>
      <c r="V914" s="16">
        <v>1417</v>
      </c>
      <c r="W914" s="22">
        <v>1.07</v>
      </c>
    </row>
    <row r="915" spans="1:23" x14ac:dyDescent="0.3">
      <c r="A915" s="15">
        <v>913</v>
      </c>
      <c r="B915" s="16" t="s">
        <v>56</v>
      </c>
      <c r="C915" s="17" t="s">
        <v>122</v>
      </c>
      <c r="E915" s="16">
        <f t="shared" si="203"/>
        <v>1504732878.2276819</v>
      </c>
      <c r="F915" s="16">
        <v>5</v>
      </c>
      <c r="G915" s="22">
        <f t="shared" si="212"/>
        <v>7.1587039522613098E+22</v>
      </c>
      <c r="H915" s="22">
        <f t="shared" si="204"/>
        <v>2210448.5824424694</v>
      </c>
      <c r="I915" s="22">
        <f t="shared" si="205"/>
        <v>9.9922347715303002E+17</v>
      </c>
      <c r="J915" s="16">
        <v>1</v>
      </c>
      <c r="K915" s="16">
        <v>11</v>
      </c>
      <c r="L915" s="16">
        <v>5</v>
      </c>
      <c r="M915" s="16">
        <v>10000</v>
      </c>
      <c r="N915" s="16">
        <v>10000</v>
      </c>
      <c r="O915" s="16">
        <v>30</v>
      </c>
      <c r="P915" s="16" t="b">
        <v>1</v>
      </c>
      <c r="Q915" s="16">
        <v>0</v>
      </c>
      <c r="R915" s="16" t="b">
        <v>0</v>
      </c>
      <c r="S915" s="16">
        <v>101.000000000008</v>
      </c>
      <c r="T915" s="16" t="s">
        <v>59</v>
      </c>
      <c r="U915" s="18">
        <v>1010</v>
      </c>
      <c r="V915" s="16">
        <v>1419</v>
      </c>
      <c r="W915" s="22">
        <v>1.07</v>
      </c>
    </row>
    <row r="916" spans="1:23" x14ac:dyDescent="0.3">
      <c r="A916" s="19">
        <v>914</v>
      </c>
      <c r="B916" s="16" t="s">
        <v>56</v>
      </c>
      <c r="C916" s="17" t="s">
        <v>122</v>
      </c>
      <c r="E916" s="16">
        <f t="shared" si="203"/>
        <v>1509847926.0975606</v>
      </c>
      <c r="F916" s="16">
        <v>5</v>
      </c>
      <c r="G916" s="22">
        <f t="shared" si="212"/>
        <v>7.21945861316213E+22</v>
      </c>
      <c r="H916" s="22">
        <f t="shared" si="204"/>
        <v>2215575.7503441125</v>
      </c>
      <c r="I916" s="22">
        <f t="shared" si="205"/>
        <v>1.0058962089582618E+18</v>
      </c>
      <c r="J916" s="16">
        <v>1</v>
      </c>
      <c r="K916" s="16">
        <v>11</v>
      </c>
      <c r="L916" s="16">
        <v>5</v>
      </c>
      <c r="M916" s="16">
        <v>10000</v>
      </c>
      <c r="N916" s="16">
        <v>10000</v>
      </c>
      <c r="O916" s="16">
        <v>30</v>
      </c>
      <c r="P916" s="16" t="b">
        <v>1</v>
      </c>
      <c r="Q916" s="16">
        <v>0</v>
      </c>
      <c r="R916" s="16" t="b">
        <v>0</v>
      </c>
      <c r="S916" s="16">
        <v>101.000000000008</v>
      </c>
      <c r="T916" s="16" t="s">
        <v>59</v>
      </c>
      <c r="U916" s="18">
        <v>1011</v>
      </c>
      <c r="V916" s="16">
        <v>1421</v>
      </c>
      <c r="W916" s="22">
        <v>1.07</v>
      </c>
    </row>
    <row r="917" spans="1:23" x14ac:dyDescent="0.3">
      <c r="A917" s="19">
        <v>915</v>
      </c>
      <c r="B917" s="16" t="s">
        <v>56</v>
      </c>
      <c r="C917" s="17" t="s">
        <v>122</v>
      </c>
      <c r="E917" s="16">
        <f t="shared" ref="E917:E952" si="213">A917^3.1</f>
        <v>1514974739.7768426</v>
      </c>
      <c r="F917" s="16">
        <v>5</v>
      </c>
      <c r="G917" s="22">
        <f t="shared" si="212"/>
        <v>7.2806616063154617E+22</v>
      </c>
      <c r="H917" s="22">
        <f t="shared" ref="H917:H952" si="214">A917^2.14+50+50*A917</f>
        <v>2220709.2547697965</v>
      </c>
      <c r="I917" s="22">
        <f t="shared" ref="I917:I952" si="215">A917^6.08+A917^4+1000*A917+100</f>
        <v>1.0126061309564468E+18</v>
      </c>
      <c r="J917" s="16">
        <v>1</v>
      </c>
      <c r="K917" s="16">
        <v>11</v>
      </c>
      <c r="L917" s="16">
        <v>5</v>
      </c>
      <c r="M917" s="16">
        <v>10000</v>
      </c>
      <c r="N917" s="16">
        <v>10000</v>
      </c>
      <c r="O917" s="16">
        <v>30</v>
      </c>
      <c r="P917" s="16" t="b">
        <v>1</v>
      </c>
      <c r="Q917" s="16">
        <v>0</v>
      </c>
      <c r="R917" s="16" t="b">
        <v>0</v>
      </c>
      <c r="S917" s="16">
        <v>101.000000000008</v>
      </c>
      <c r="T917" s="16" t="s">
        <v>59</v>
      </c>
      <c r="U917" s="18">
        <v>1012</v>
      </c>
      <c r="V917" s="16">
        <v>1423</v>
      </c>
      <c r="W917" s="22">
        <v>1.07</v>
      </c>
    </row>
    <row r="918" spans="1:23" x14ac:dyDescent="0.3">
      <c r="A918" s="15">
        <v>916</v>
      </c>
      <c r="B918" s="16" t="s">
        <v>56</v>
      </c>
      <c r="C918" s="17" t="s">
        <v>122</v>
      </c>
      <c r="E918" s="12">
        <f t="shared" si="213"/>
        <v>1520113333.4264576</v>
      </c>
      <c r="F918" s="16">
        <v>5</v>
      </c>
      <c r="G918" s="22">
        <f t="shared" si="212"/>
        <v>7.3423157447284947E+22</v>
      </c>
      <c r="H918" s="22">
        <f t="shared" si="214"/>
        <v>2225849.0966896485</v>
      </c>
      <c r="I918" s="22">
        <f t="shared" si="215"/>
        <v>1.0193534094405074E+18</v>
      </c>
      <c r="J918" s="16">
        <v>1</v>
      </c>
      <c r="K918" s="16">
        <v>11</v>
      </c>
      <c r="L918" s="16">
        <v>5</v>
      </c>
      <c r="M918" s="16">
        <v>10000</v>
      </c>
      <c r="N918" s="16">
        <v>10000</v>
      </c>
      <c r="O918" s="16">
        <v>30</v>
      </c>
      <c r="P918" s="16" t="b">
        <v>1</v>
      </c>
      <c r="Q918" s="16">
        <v>0</v>
      </c>
      <c r="R918" s="16" t="b">
        <v>0</v>
      </c>
      <c r="S918" s="16">
        <v>101.000000000008</v>
      </c>
      <c r="T918" s="16" t="s">
        <v>59</v>
      </c>
      <c r="U918" s="18">
        <v>1013</v>
      </c>
      <c r="V918" s="16">
        <v>1425</v>
      </c>
      <c r="W918" s="22">
        <v>1.07</v>
      </c>
    </row>
    <row r="919" spans="1:23" x14ac:dyDescent="0.3">
      <c r="A919" s="15">
        <v>917</v>
      </c>
      <c r="B919" s="16" t="s">
        <v>56</v>
      </c>
      <c r="C919" s="17" t="s">
        <v>122</v>
      </c>
      <c r="E919" s="16">
        <f t="shared" si="213"/>
        <v>1525263721.2088943</v>
      </c>
      <c r="F919" s="16">
        <v>5</v>
      </c>
      <c r="G919" s="22">
        <f t="shared" si="212"/>
        <v>7.4044238559568237E+22</v>
      </c>
      <c r="H919" s="22">
        <f t="shared" si="214"/>
        <v>2230995.2770728823</v>
      </c>
      <c r="I919" s="22">
        <f t="shared" si="215"/>
        <v>1.0261382112640669E+18</v>
      </c>
      <c r="J919" s="16">
        <v>1</v>
      </c>
      <c r="K919" s="16">
        <v>11</v>
      </c>
      <c r="L919" s="16">
        <v>5</v>
      </c>
      <c r="M919" s="16">
        <v>10000</v>
      </c>
      <c r="N919" s="16">
        <v>10000</v>
      </c>
      <c r="O919" s="16">
        <v>30</v>
      </c>
      <c r="P919" s="16" t="b">
        <v>1</v>
      </c>
      <c r="Q919" s="16">
        <v>0</v>
      </c>
      <c r="R919" s="16" t="b">
        <v>0</v>
      </c>
      <c r="S919" s="16">
        <v>101.000000000008</v>
      </c>
      <c r="T919" s="16" t="s">
        <v>59</v>
      </c>
      <c r="U919" s="18">
        <v>1014</v>
      </c>
      <c r="V919" s="16">
        <v>1427</v>
      </c>
      <c r="W919" s="22">
        <v>1.07</v>
      </c>
    </row>
    <row r="920" spans="1:23" x14ac:dyDescent="0.3">
      <c r="A920" s="19">
        <v>918</v>
      </c>
      <c r="B920" s="16" t="s">
        <v>56</v>
      </c>
      <c r="C920" s="17" t="s">
        <v>122</v>
      </c>
      <c r="E920" s="16">
        <f t="shared" si="213"/>
        <v>1530425917.2881854</v>
      </c>
      <c r="F920" s="16">
        <v>5</v>
      </c>
      <c r="G920" s="22">
        <f t="shared" si="212"/>
        <v>7.4669887821635568E+22</v>
      </c>
      <c r="H920" s="22">
        <f t="shared" si="214"/>
        <v>2236147.7968878108</v>
      </c>
      <c r="I920" s="22">
        <f t="shared" si="215"/>
        <v>1.0329607038427194E+18</v>
      </c>
      <c r="J920" s="16">
        <v>1</v>
      </c>
      <c r="K920" s="16">
        <v>11</v>
      </c>
      <c r="L920" s="16">
        <v>5</v>
      </c>
      <c r="M920" s="16">
        <v>10000</v>
      </c>
      <c r="N920" s="16">
        <v>10000</v>
      </c>
      <c r="O920" s="16">
        <v>30</v>
      </c>
      <c r="P920" s="16" t="b">
        <v>1</v>
      </c>
      <c r="Q920" s="16">
        <v>0</v>
      </c>
      <c r="R920" s="16" t="b">
        <v>0</v>
      </c>
      <c r="S920" s="16">
        <v>101.000000000008</v>
      </c>
      <c r="T920" s="16" t="s">
        <v>59</v>
      </c>
      <c r="U920" s="18">
        <v>1015</v>
      </c>
      <c r="V920" s="16">
        <v>1429</v>
      </c>
      <c r="W920" s="22">
        <v>1.07</v>
      </c>
    </row>
    <row r="921" spans="1:23" x14ac:dyDescent="0.3">
      <c r="A921" s="19">
        <v>919</v>
      </c>
      <c r="B921" s="16" t="s">
        <v>56</v>
      </c>
      <c r="C921" s="17" t="s">
        <v>122</v>
      </c>
      <c r="E921" s="16">
        <f t="shared" si="213"/>
        <v>1535599935.8299088</v>
      </c>
      <c r="F921" s="16">
        <v>5</v>
      </c>
      <c r="G921" s="22">
        <f t="shared" si="212"/>
        <v>7.5300133801785465E+22</v>
      </c>
      <c r="H921" s="22">
        <f t="shared" si="214"/>
        <v>2241306.6571018207</v>
      </c>
      <c r="I921" s="22">
        <f t="shared" si="215"/>
        <v>1.0398210551553292E+18</v>
      </c>
      <c r="J921" s="16">
        <v>1</v>
      </c>
      <c r="K921" s="16">
        <v>11</v>
      </c>
      <c r="L921" s="16">
        <v>5</v>
      </c>
      <c r="M921" s="16">
        <v>10000</v>
      </c>
      <c r="N921" s="16">
        <v>10000</v>
      </c>
      <c r="O921" s="16">
        <v>30</v>
      </c>
      <c r="P921" s="16" t="b">
        <v>1</v>
      </c>
      <c r="Q921" s="16">
        <v>0</v>
      </c>
      <c r="R921" s="16" t="b">
        <v>0</v>
      </c>
      <c r="S921" s="16">
        <v>101.000000000008</v>
      </c>
      <c r="T921" s="16" t="s">
        <v>59</v>
      </c>
      <c r="U921" s="18">
        <v>1016</v>
      </c>
      <c r="V921" s="16">
        <v>1431</v>
      </c>
      <c r="W921" s="22">
        <v>1.07</v>
      </c>
    </row>
    <row r="922" spans="1:23" x14ac:dyDescent="0.3">
      <c r="A922" s="15">
        <v>920</v>
      </c>
      <c r="B922" s="16" t="s">
        <v>56</v>
      </c>
      <c r="C922" s="17" t="s">
        <v>122</v>
      </c>
      <c r="E922" s="16">
        <f t="shared" si="213"/>
        <v>1540785791.0011866</v>
      </c>
      <c r="F922" s="16">
        <v>5</v>
      </c>
      <c r="G922" s="22">
        <f t="shared" si="212"/>
        <v>7.5935005215585565E+22</v>
      </c>
      <c r="H922" s="22">
        <f t="shared" si="214"/>
        <v>2246471.858681418</v>
      </c>
      <c r="I922" s="22">
        <f t="shared" si="215"/>
        <v>1.0467194337452983E+18</v>
      </c>
      <c r="J922" s="16">
        <v>1</v>
      </c>
      <c r="K922" s="16">
        <v>11</v>
      </c>
      <c r="L922" s="16">
        <v>5</v>
      </c>
      <c r="M922" s="16">
        <v>10000</v>
      </c>
      <c r="N922" s="16">
        <v>10000</v>
      </c>
      <c r="O922" s="16">
        <v>30</v>
      </c>
      <c r="P922" s="16" t="b">
        <v>1</v>
      </c>
      <c r="Q922" s="16">
        <v>0</v>
      </c>
      <c r="R922" s="16" t="b">
        <v>0</v>
      </c>
      <c r="S922" s="16">
        <v>101.000000000008</v>
      </c>
      <c r="T922" s="16" t="s">
        <v>59</v>
      </c>
      <c r="U922" s="18">
        <v>1017</v>
      </c>
      <c r="V922" s="16">
        <v>1433</v>
      </c>
      <c r="W922" s="22">
        <v>1.07</v>
      </c>
    </row>
    <row r="923" spans="1:23" x14ac:dyDescent="0.3">
      <c r="A923" s="15">
        <v>921</v>
      </c>
      <c r="B923" s="16" t="s">
        <v>56</v>
      </c>
      <c r="C923" s="17" t="s">
        <v>122</v>
      </c>
      <c r="E923" s="12">
        <f t="shared" si="213"/>
        <v>1545983496.9706697</v>
      </c>
      <c r="F923" s="16">
        <v>5</v>
      </c>
      <c r="G923" s="22">
        <f>A923^7.73+A923^4+100*A923+100</f>
        <v>8.1983591811950198E+22</v>
      </c>
      <c r="H923" s="22">
        <f t="shared" si="214"/>
        <v>2251643.402592184</v>
      </c>
      <c r="I923" s="22">
        <f t="shared" si="215"/>
        <v>1.0536560087218211E+18</v>
      </c>
      <c r="J923" s="16">
        <v>1</v>
      </c>
      <c r="K923" s="16">
        <v>11</v>
      </c>
      <c r="L923" s="16">
        <v>5</v>
      </c>
      <c r="M923" s="16">
        <v>10000</v>
      </c>
      <c r="N923" s="16">
        <v>10000</v>
      </c>
      <c r="O923" s="16">
        <v>30</v>
      </c>
      <c r="P923" s="16" t="b">
        <v>1</v>
      </c>
      <c r="Q923" s="16">
        <v>0</v>
      </c>
      <c r="R923" s="16" t="b">
        <v>0</v>
      </c>
      <c r="S923" s="16">
        <v>101.000000000008</v>
      </c>
      <c r="T923" s="16" t="s">
        <v>59</v>
      </c>
      <c r="U923" s="18">
        <v>1018</v>
      </c>
      <c r="V923" s="16">
        <v>1435</v>
      </c>
      <c r="W923" s="22">
        <v>1.07</v>
      </c>
    </row>
    <row r="924" spans="1:23" x14ac:dyDescent="0.3">
      <c r="A924" s="19">
        <v>922</v>
      </c>
      <c r="B924" s="16" t="s">
        <v>56</v>
      </c>
      <c r="C924" s="17" t="s">
        <v>122</v>
      </c>
      <c r="E924" s="16">
        <f t="shared" si="213"/>
        <v>1551193067.9085729</v>
      </c>
      <c r="F924" s="16">
        <v>5</v>
      </c>
      <c r="G924" s="22">
        <f t="shared" ref="G924:G932" si="216">A924^7.73+A924^4+100*A924+100</f>
        <v>8.267420354251705E+22</v>
      </c>
      <c r="H924" s="22">
        <f t="shared" si="214"/>
        <v>2256821.2897988083</v>
      </c>
      <c r="I924" s="22">
        <f t="shared" si="215"/>
        <v>1.0606309497612228E+18</v>
      </c>
      <c r="J924" s="16">
        <v>1</v>
      </c>
      <c r="K924" s="16">
        <v>11</v>
      </c>
      <c r="L924" s="16">
        <v>5</v>
      </c>
      <c r="M924" s="16">
        <v>10000</v>
      </c>
      <c r="N924" s="16">
        <v>10000</v>
      </c>
      <c r="O924" s="16">
        <v>30</v>
      </c>
      <c r="P924" s="16" t="b">
        <v>1</v>
      </c>
      <c r="Q924" s="16">
        <v>0</v>
      </c>
      <c r="R924" s="16" t="b">
        <v>0</v>
      </c>
      <c r="S924" s="16">
        <v>101.000000000008</v>
      </c>
      <c r="T924" s="16" t="s">
        <v>59</v>
      </c>
      <c r="U924" s="18">
        <v>1019</v>
      </c>
      <c r="V924" s="16">
        <v>1437</v>
      </c>
      <c r="W924" s="22">
        <v>1.07</v>
      </c>
    </row>
    <row r="925" spans="1:23" x14ac:dyDescent="0.3">
      <c r="A925" s="19">
        <v>923</v>
      </c>
      <c r="B925" s="16" t="s">
        <v>56</v>
      </c>
      <c r="C925" s="17" t="s">
        <v>122</v>
      </c>
      <c r="E925" s="16">
        <f t="shared" si="213"/>
        <v>1556414517.9866288</v>
      </c>
      <c r="F925" s="16">
        <v>5</v>
      </c>
      <c r="G925" s="22">
        <f t="shared" si="216"/>
        <v>8.3369874729855357E+22</v>
      </c>
      <c r="H925" s="22">
        <f t="shared" si="214"/>
        <v>2262005.5212650704</v>
      </c>
      <c r="I925" s="22">
        <f t="shared" si="215"/>
        <v>1.0676444271081748E+18</v>
      </c>
      <c r="J925" s="16">
        <v>1</v>
      </c>
      <c r="K925" s="16">
        <v>11</v>
      </c>
      <c r="L925" s="16">
        <v>5</v>
      </c>
      <c r="M925" s="16">
        <v>10000</v>
      </c>
      <c r="N925" s="16">
        <v>10000</v>
      </c>
      <c r="O925" s="16">
        <v>30</v>
      </c>
      <c r="P925" s="16" t="b">
        <v>1</v>
      </c>
      <c r="Q925" s="16">
        <v>0</v>
      </c>
      <c r="R925" s="16" t="b">
        <v>0</v>
      </c>
      <c r="S925" s="16">
        <v>101.000000000008</v>
      </c>
      <c r="T925" s="16" t="s">
        <v>59</v>
      </c>
      <c r="U925" s="18">
        <v>1020</v>
      </c>
      <c r="V925" s="16">
        <v>1439</v>
      </c>
      <c r="W925" s="22">
        <v>1.07</v>
      </c>
    </row>
    <row r="926" spans="1:23" x14ac:dyDescent="0.3">
      <c r="A926" s="15">
        <v>924</v>
      </c>
      <c r="B926" s="16" t="s">
        <v>56</v>
      </c>
      <c r="C926" s="17" t="s">
        <v>122</v>
      </c>
      <c r="E926" s="16">
        <f t="shared" si="213"/>
        <v>1561647861.3781292</v>
      </c>
      <c r="F926" s="16">
        <v>5</v>
      </c>
      <c r="G926" s="22">
        <f t="shared" si="216"/>
        <v>8.4070636897961614E+22</v>
      </c>
      <c r="H926" s="22">
        <f t="shared" si="214"/>
        <v>2267196.0979538714</v>
      </c>
      <c r="I926" s="22">
        <f t="shared" si="215"/>
        <v>1.0746966115770401E+18</v>
      </c>
      <c r="J926" s="16">
        <v>1</v>
      </c>
      <c r="K926" s="16">
        <v>11</v>
      </c>
      <c r="L926" s="16">
        <v>5</v>
      </c>
      <c r="M926" s="16">
        <v>10000</v>
      </c>
      <c r="N926" s="16">
        <v>10000</v>
      </c>
      <c r="O926" s="16">
        <v>30</v>
      </c>
      <c r="P926" s="16" t="b">
        <v>1</v>
      </c>
      <c r="Q926" s="16">
        <v>0</v>
      </c>
      <c r="R926" s="16" t="b">
        <v>0</v>
      </c>
      <c r="S926" s="16">
        <v>101.000000000008</v>
      </c>
      <c r="T926" s="16" t="s">
        <v>59</v>
      </c>
      <c r="U926" s="18">
        <v>1021</v>
      </c>
      <c r="V926" s="16">
        <v>1441</v>
      </c>
      <c r="W926" s="22">
        <v>1.07</v>
      </c>
    </row>
    <row r="927" spans="1:23" x14ac:dyDescent="0.3">
      <c r="A927" s="15">
        <v>925</v>
      </c>
      <c r="B927" s="16" t="s">
        <v>56</v>
      </c>
      <c r="C927" s="17" t="s">
        <v>122</v>
      </c>
      <c r="E927" s="16">
        <f t="shared" si="213"/>
        <v>1566893112.2578712</v>
      </c>
      <c r="F927" s="16">
        <v>5</v>
      </c>
      <c r="G927" s="22">
        <f t="shared" si="216"/>
        <v>8.4776521732793636E+22</v>
      </c>
      <c r="H927" s="22">
        <f t="shared" si="214"/>
        <v>2272393.020827191</v>
      </c>
      <c r="I927" s="22">
        <f t="shared" si="215"/>
        <v>1.0817876745531156E+18</v>
      </c>
      <c r="J927" s="16">
        <v>1</v>
      </c>
      <c r="K927" s="16">
        <v>11</v>
      </c>
      <c r="L927" s="16">
        <v>5</v>
      </c>
      <c r="M927" s="16">
        <v>10000</v>
      </c>
      <c r="N927" s="16">
        <v>10000</v>
      </c>
      <c r="O927" s="16">
        <v>30</v>
      </c>
      <c r="P927" s="16" t="b">
        <v>1</v>
      </c>
      <c r="Q927" s="16">
        <v>0</v>
      </c>
      <c r="R927" s="16" t="b">
        <v>0</v>
      </c>
      <c r="S927" s="16">
        <v>101.000000000008</v>
      </c>
      <c r="T927" s="16" t="s">
        <v>59</v>
      </c>
      <c r="U927" s="18">
        <v>1022</v>
      </c>
      <c r="V927" s="16">
        <v>1443</v>
      </c>
      <c r="W927" s="22">
        <v>1.07</v>
      </c>
    </row>
    <row r="928" spans="1:23" x14ac:dyDescent="0.3">
      <c r="A928" s="19">
        <v>926</v>
      </c>
      <c r="B928" s="16" t="s">
        <v>56</v>
      </c>
      <c r="C928" s="17" t="s">
        <v>122</v>
      </c>
      <c r="E928" s="12">
        <f t="shared" si="213"/>
        <v>1572150284.8022094</v>
      </c>
      <c r="F928" s="16">
        <v>5</v>
      </c>
      <c r="G928" s="22">
        <f t="shared" si="216"/>
        <v>8.5487561082926132E+22</v>
      </c>
      <c r="H928" s="22">
        <f t="shared" si="214"/>
        <v>2277596.2908461294</v>
      </c>
      <c r="I928" s="22">
        <f t="shared" si="215"/>
        <v>1.0889177879939377E+18</v>
      </c>
      <c r="J928" s="16">
        <v>1</v>
      </c>
      <c r="K928" s="16">
        <v>11</v>
      </c>
      <c r="L928" s="16">
        <v>5</v>
      </c>
      <c r="M928" s="16">
        <v>10000</v>
      </c>
      <c r="N928" s="16">
        <v>10000</v>
      </c>
      <c r="O928" s="16">
        <v>30</v>
      </c>
      <c r="P928" s="16" t="b">
        <v>1</v>
      </c>
      <c r="Q928" s="16">
        <v>0</v>
      </c>
      <c r="R928" s="16" t="b">
        <v>0</v>
      </c>
      <c r="S928" s="16">
        <v>101.000000000008</v>
      </c>
      <c r="T928" s="16" t="s">
        <v>59</v>
      </c>
      <c r="U928" s="18">
        <v>1023</v>
      </c>
      <c r="V928" s="16">
        <v>1445</v>
      </c>
      <c r="W928" s="22">
        <v>1.07</v>
      </c>
    </row>
    <row r="929" spans="1:23" x14ac:dyDescent="0.3">
      <c r="A929" s="19">
        <v>927</v>
      </c>
      <c r="B929" s="16" t="s">
        <v>56</v>
      </c>
      <c r="C929" s="17" t="s">
        <v>122</v>
      </c>
      <c r="E929" s="16">
        <f t="shared" si="213"/>
        <v>1577419393.189023</v>
      </c>
      <c r="F929" s="16">
        <v>5</v>
      </c>
      <c r="G929" s="22">
        <f t="shared" si="216"/>
        <v>8.6203786960210126E+22</v>
      </c>
      <c r="H929" s="22">
        <f t="shared" si="214"/>
        <v>2282805.9089708929</v>
      </c>
      <c r="I929" s="22">
        <f t="shared" si="215"/>
        <v>1.0960871244305612E+18</v>
      </c>
      <c r="J929" s="16">
        <v>1</v>
      </c>
      <c r="K929" s="16">
        <v>11</v>
      </c>
      <c r="L929" s="16">
        <v>5</v>
      </c>
      <c r="M929" s="16">
        <v>10000</v>
      </c>
      <c r="N929" s="16">
        <v>10000</v>
      </c>
      <c r="O929" s="16">
        <v>30</v>
      </c>
      <c r="P929" s="16" t="b">
        <v>1</v>
      </c>
      <c r="Q929" s="16">
        <v>0</v>
      </c>
      <c r="R929" s="16" t="b">
        <v>0</v>
      </c>
      <c r="S929" s="16">
        <v>101.000000000008</v>
      </c>
      <c r="T929" s="16" t="s">
        <v>59</v>
      </c>
      <c r="U929" s="18">
        <v>1024</v>
      </c>
      <c r="V929" s="16">
        <v>1447</v>
      </c>
      <c r="W929" s="22">
        <v>1.07</v>
      </c>
    </row>
    <row r="930" spans="1:23" x14ac:dyDescent="0.3">
      <c r="A930" s="15">
        <v>928</v>
      </c>
      <c r="B930" s="16" t="s">
        <v>56</v>
      </c>
      <c r="C930" s="17" t="s">
        <v>122</v>
      </c>
      <c r="E930" s="16">
        <f t="shared" si="213"/>
        <v>1582700451.5977299</v>
      </c>
      <c r="F930" s="16">
        <v>5</v>
      </c>
      <c r="G930" s="22">
        <f t="shared" si="216"/>
        <v>8.6925231540430279E+22</v>
      </c>
      <c r="H930" s="22">
        <f t="shared" si="214"/>
        <v>2288021.876160787</v>
      </c>
      <c r="I930" s="22">
        <f t="shared" si="215"/>
        <v>1.1032958569688851E+18</v>
      </c>
      <c r="J930" s="16">
        <v>1</v>
      </c>
      <c r="K930" s="16">
        <v>11</v>
      </c>
      <c r="L930" s="16">
        <v>5</v>
      </c>
      <c r="M930" s="16">
        <v>10000</v>
      </c>
      <c r="N930" s="16">
        <v>10000</v>
      </c>
      <c r="O930" s="16">
        <v>30</v>
      </c>
      <c r="P930" s="16" t="b">
        <v>1</v>
      </c>
      <c r="Q930" s="16">
        <v>0</v>
      </c>
      <c r="R930" s="16" t="b">
        <v>0</v>
      </c>
      <c r="S930" s="16">
        <v>101.000000000008</v>
      </c>
      <c r="T930" s="16" t="s">
        <v>59</v>
      </c>
      <c r="U930" s="18">
        <v>1025</v>
      </c>
      <c r="V930" s="16">
        <v>1449</v>
      </c>
      <c r="W930" s="22">
        <v>1.07</v>
      </c>
    </row>
    <row r="931" spans="1:23" x14ac:dyDescent="0.3">
      <c r="A931" s="15">
        <v>929</v>
      </c>
      <c r="B931" s="16" t="s">
        <v>56</v>
      </c>
      <c r="C931" s="17" t="s">
        <v>122</v>
      </c>
      <c r="E931" s="16">
        <f t="shared" si="213"/>
        <v>1587993474.2092602</v>
      </c>
      <c r="F931" s="16">
        <v>5</v>
      </c>
      <c r="G931" s="22">
        <f t="shared" si="216"/>
        <v>8.7651927163966576E+22</v>
      </c>
      <c r="H931" s="22">
        <f t="shared" si="214"/>
        <v>2293244.1933742338</v>
      </c>
      <c r="I931" s="22">
        <f t="shared" si="215"/>
        <v>1.1105441592908758E+18</v>
      </c>
      <c r="J931" s="16">
        <v>1</v>
      </c>
      <c r="K931" s="16">
        <v>11</v>
      </c>
      <c r="L931" s="16">
        <v>5</v>
      </c>
      <c r="M931" s="16">
        <v>10000</v>
      </c>
      <c r="N931" s="16">
        <v>10000</v>
      </c>
      <c r="O931" s="16">
        <v>30</v>
      </c>
      <c r="P931" s="16" t="b">
        <v>1</v>
      </c>
      <c r="Q931" s="16">
        <v>0</v>
      </c>
      <c r="R931" s="16" t="b">
        <v>0</v>
      </c>
      <c r="S931" s="16">
        <v>101.000000000008</v>
      </c>
      <c r="T931" s="16" t="s">
        <v>59</v>
      </c>
      <c r="U931" s="18">
        <v>1026</v>
      </c>
      <c r="V931" s="16">
        <v>1451</v>
      </c>
      <c r="W931" s="22">
        <v>1.07</v>
      </c>
    </row>
    <row r="932" spans="1:23" x14ac:dyDescent="0.3">
      <c r="A932" s="19">
        <v>930</v>
      </c>
      <c r="B932" s="16" t="s">
        <v>56</v>
      </c>
      <c r="C932" s="17" t="s">
        <v>122</v>
      </c>
      <c r="E932" s="16">
        <f t="shared" si="213"/>
        <v>1593298475.2060909</v>
      </c>
      <c r="F932" s="16">
        <v>5</v>
      </c>
      <c r="G932" s="22">
        <f t="shared" si="216"/>
        <v>8.8383906336459515E+22</v>
      </c>
      <c r="H932" s="22">
        <f t="shared" si="214"/>
        <v>2298472.8615687699</v>
      </c>
      <c r="I932" s="22">
        <f t="shared" si="215"/>
        <v>1.117832205655937E+18</v>
      </c>
      <c r="J932" s="16">
        <v>1</v>
      </c>
      <c r="K932" s="16">
        <v>11</v>
      </c>
      <c r="L932" s="16">
        <v>5</v>
      </c>
      <c r="M932" s="16">
        <v>10000</v>
      </c>
      <c r="N932" s="16">
        <v>10000</v>
      </c>
      <c r="O932" s="16">
        <v>30</v>
      </c>
      <c r="P932" s="16" t="b">
        <v>1</v>
      </c>
      <c r="Q932" s="16">
        <v>0</v>
      </c>
      <c r="R932" s="16" t="b">
        <v>0</v>
      </c>
      <c r="S932" s="16">
        <v>101.000000000008</v>
      </c>
      <c r="T932" s="16" t="s">
        <v>59</v>
      </c>
      <c r="U932" s="18">
        <v>1027</v>
      </c>
      <c r="V932" s="16">
        <v>1453</v>
      </c>
      <c r="W932" s="22">
        <v>1.07</v>
      </c>
    </row>
    <row r="933" spans="1:23" x14ac:dyDescent="0.3">
      <c r="A933" s="19">
        <v>931</v>
      </c>
      <c r="B933" s="16" t="s">
        <v>56</v>
      </c>
      <c r="C933" s="17" t="s">
        <v>122</v>
      </c>
      <c r="E933" s="12">
        <f t="shared" si="213"/>
        <v>1598615468.7722256</v>
      </c>
      <c r="F933" s="16">
        <v>5</v>
      </c>
      <c r="G933" s="22">
        <f>A933^7.74+A933^4+100*A933+100</f>
        <v>9.5426837390386493E+22</v>
      </c>
      <c r="H933" s="22">
        <f t="shared" si="214"/>
        <v>2303707.8817010522</v>
      </c>
      <c r="I933" s="22">
        <f t="shared" si="215"/>
        <v>1.1251601709021618E+18</v>
      </c>
      <c r="J933" s="16">
        <v>1</v>
      </c>
      <c r="K933" s="16">
        <v>11</v>
      </c>
      <c r="L933" s="16">
        <v>5</v>
      </c>
      <c r="M933" s="16">
        <v>10000</v>
      </c>
      <c r="N933" s="16">
        <v>10000</v>
      </c>
      <c r="O933" s="16">
        <v>30</v>
      </c>
      <c r="P933" s="16" t="b">
        <v>1</v>
      </c>
      <c r="Q933" s="16">
        <v>0</v>
      </c>
      <c r="R933" s="16" t="b">
        <v>0</v>
      </c>
      <c r="S933" s="16">
        <v>101.000000000008</v>
      </c>
      <c r="T933" s="16" t="s">
        <v>59</v>
      </c>
      <c r="U933" s="18">
        <v>1028</v>
      </c>
      <c r="V933" s="16">
        <v>1455</v>
      </c>
      <c r="W933" s="22">
        <v>1.07</v>
      </c>
    </row>
    <row r="934" spans="1:23" x14ac:dyDescent="0.3">
      <c r="A934" s="15">
        <v>932</v>
      </c>
      <c r="B934" s="16" t="s">
        <v>56</v>
      </c>
      <c r="C934" s="17" t="s">
        <v>122</v>
      </c>
      <c r="E934" s="16">
        <f t="shared" si="213"/>
        <v>1603944469.093163</v>
      </c>
      <c r="F934" s="16">
        <v>5</v>
      </c>
      <c r="G934" s="22">
        <f t="shared" ref="G934:G942" si="217">A934^7.74+A934^4+100*A934+100</f>
        <v>9.6223059510569441E+22</v>
      </c>
      <c r="H934" s="22">
        <f t="shared" si="214"/>
        <v>2308949.2547268267</v>
      </c>
      <c r="I934" s="22">
        <f t="shared" si="215"/>
        <v>1.1325282304476228E+18</v>
      </c>
      <c r="J934" s="16">
        <v>1</v>
      </c>
      <c r="K934" s="16">
        <v>11</v>
      </c>
      <c r="L934" s="16">
        <v>5</v>
      </c>
      <c r="M934" s="16">
        <v>10000</v>
      </c>
      <c r="N934" s="16">
        <v>10000</v>
      </c>
      <c r="O934" s="16">
        <v>30</v>
      </c>
      <c r="P934" s="16" t="b">
        <v>1</v>
      </c>
      <c r="Q934" s="16">
        <v>0</v>
      </c>
      <c r="R934" s="16" t="b">
        <v>0</v>
      </c>
      <c r="S934" s="16">
        <v>101.000000000008</v>
      </c>
      <c r="T934" s="16" t="s">
        <v>59</v>
      </c>
      <c r="U934" s="18">
        <v>1029</v>
      </c>
      <c r="V934" s="16">
        <v>1457</v>
      </c>
      <c r="W934" s="22">
        <v>1.07</v>
      </c>
    </row>
    <row r="935" spans="1:23" x14ac:dyDescent="0.3">
      <c r="A935" s="15">
        <v>933</v>
      </c>
      <c r="B935" s="16" t="s">
        <v>56</v>
      </c>
      <c r="C935" s="17" t="s">
        <v>122</v>
      </c>
      <c r="E935" s="16">
        <f t="shared" si="213"/>
        <v>1609285490.3559761</v>
      </c>
      <c r="F935" s="16">
        <v>5</v>
      </c>
      <c r="G935" s="22">
        <f t="shared" si="217"/>
        <v>9.7025060585953481E+22</v>
      </c>
      <c r="H935" s="22">
        <f t="shared" si="214"/>
        <v>2314196.9816009891</v>
      </c>
      <c r="I935" s="22">
        <f t="shared" si="215"/>
        <v>1.1399365602916828E+18</v>
      </c>
      <c r="J935" s="16">
        <v>1</v>
      </c>
      <c r="K935" s="16">
        <v>11</v>
      </c>
      <c r="L935" s="16">
        <v>5</v>
      </c>
      <c r="M935" s="16">
        <v>10000</v>
      </c>
      <c r="N935" s="16">
        <v>10000</v>
      </c>
      <c r="O935" s="16">
        <v>30</v>
      </c>
      <c r="P935" s="16" t="b">
        <v>1</v>
      </c>
      <c r="Q935" s="16">
        <v>0</v>
      </c>
      <c r="R935" s="16" t="b">
        <v>0</v>
      </c>
      <c r="S935" s="16">
        <v>101.000000000008</v>
      </c>
      <c r="T935" s="16" t="s">
        <v>59</v>
      </c>
      <c r="U935" s="18">
        <v>1030</v>
      </c>
      <c r="V935" s="16">
        <v>1459</v>
      </c>
      <c r="W935" s="22">
        <v>1.07</v>
      </c>
    </row>
    <row r="936" spans="1:23" x14ac:dyDescent="0.3">
      <c r="A936" s="19">
        <v>934</v>
      </c>
      <c r="B936" s="16" t="s">
        <v>56</v>
      </c>
      <c r="C936" s="17" t="s">
        <v>122</v>
      </c>
      <c r="E936" s="16">
        <f t="shared" si="213"/>
        <v>1614638546.7492137</v>
      </c>
      <c r="F936" s="16">
        <v>5</v>
      </c>
      <c r="G936" s="22">
        <f t="shared" si="217"/>
        <v>9.7832876298550796E+22</v>
      </c>
      <c r="H936" s="22">
        <f t="shared" si="214"/>
        <v>2319451.0632775375</v>
      </c>
      <c r="I936" s="22">
        <f t="shared" si="215"/>
        <v>1.1473853370163242E+18</v>
      </c>
      <c r="J936" s="16">
        <v>1</v>
      </c>
      <c r="K936" s="16">
        <v>11</v>
      </c>
      <c r="L936" s="16">
        <v>5</v>
      </c>
      <c r="M936" s="16">
        <v>10000</v>
      </c>
      <c r="N936" s="16">
        <v>10000</v>
      </c>
      <c r="O936" s="16">
        <v>30</v>
      </c>
      <c r="P936" s="16" t="b">
        <v>1</v>
      </c>
      <c r="Q936" s="16">
        <v>0</v>
      </c>
      <c r="R936" s="16" t="b">
        <v>0</v>
      </c>
      <c r="S936" s="16">
        <v>101.000000000008</v>
      </c>
      <c r="T936" s="16" t="s">
        <v>59</v>
      </c>
      <c r="U936" s="18">
        <v>1031</v>
      </c>
      <c r="V936" s="16">
        <v>1461</v>
      </c>
      <c r="W936" s="22">
        <v>1.07</v>
      </c>
    </row>
    <row r="937" spans="1:23" x14ac:dyDescent="0.3">
      <c r="A937" s="19">
        <v>935</v>
      </c>
      <c r="B937" s="16" t="s">
        <v>56</v>
      </c>
      <c r="C937" s="17" t="s">
        <v>122</v>
      </c>
      <c r="E937" s="16">
        <f t="shared" si="213"/>
        <v>1620003652.4629638</v>
      </c>
      <c r="F937" s="16">
        <v>5</v>
      </c>
      <c r="G937" s="22">
        <f t="shared" si="217"/>
        <v>9.8646542512116719E+22</v>
      </c>
      <c r="H937" s="22">
        <f t="shared" si="214"/>
        <v>2324711.5007095877</v>
      </c>
      <c r="I937" s="22">
        <f t="shared" si="215"/>
        <v>1.1548747377873841E+18</v>
      </c>
      <c r="J937" s="16">
        <v>1</v>
      </c>
      <c r="K937" s="16">
        <v>11</v>
      </c>
      <c r="L937" s="16">
        <v>5</v>
      </c>
      <c r="M937" s="16">
        <v>10000</v>
      </c>
      <c r="N937" s="16">
        <v>10000</v>
      </c>
      <c r="O937" s="16">
        <v>30</v>
      </c>
      <c r="P937" s="16" t="b">
        <v>1</v>
      </c>
      <c r="Q937" s="16">
        <v>0</v>
      </c>
      <c r="R937" s="16" t="b">
        <v>0</v>
      </c>
      <c r="S937" s="16">
        <v>101.000000000008</v>
      </c>
      <c r="T937" s="16" t="s">
        <v>59</v>
      </c>
      <c r="U937" s="18">
        <v>1032</v>
      </c>
      <c r="V937" s="16">
        <v>1463</v>
      </c>
      <c r="W937" s="22">
        <v>1.07</v>
      </c>
    </row>
    <row r="938" spans="1:23" x14ac:dyDescent="0.3">
      <c r="A938" s="15">
        <v>936</v>
      </c>
      <c r="B938" s="16" t="s">
        <v>56</v>
      </c>
      <c r="C938" s="17" t="s">
        <v>122</v>
      </c>
      <c r="E938" s="12">
        <f t="shared" si="213"/>
        <v>1625380821.6888433</v>
      </c>
      <c r="F938" s="16">
        <v>5</v>
      </c>
      <c r="G938" s="22">
        <f t="shared" si="217"/>
        <v>9.9466095272872534E+22</v>
      </c>
      <c r="H938" s="22">
        <f t="shared" si="214"/>
        <v>2329978.2948493883</v>
      </c>
      <c r="I938" s="22">
        <f t="shared" si="215"/>
        <v>1.162404940355906E+18</v>
      </c>
      <c r="J938" s="16">
        <v>1</v>
      </c>
      <c r="K938" s="16">
        <v>11</v>
      </c>
      <c r="L938" s="16">
        <v>5</v>
      </c>
      <c r="M938" s="16">
        <v>10000</v>
      </c>
      <c r="N938" s="16">
        <v>10000</v>
      </c>
      <c r="O938" s="16">
        <v>30</v>
      </c>
      <c r="P938" s="16" t="b">
        <v>1</v>
      </c>
      <c r="Q938" s="16">
        <v>0</v>
      </c>
      <c r="R938" s="16" t="b">
        <v>0</v>
      </c>
      <c r="S938" s="16">
        <v>101.000000000008</v>
      </c>
      <c r="T938" s="16" t="s">
        <v>59</v>
      </c>
      <c r="U938" s="18">
        <v>1033</v>
      </c>
      <c r="V938" s="16">
        <v>1465</v>
      </c>
      <c r="W938" s="22">
        <v>1.07</v>
      </c>
    </row>
    <row r="939" spans="1:23" x14ac:dyDescent="0.3">
      <c r="A939" s="15">
        <v>937</v>
      </c>
      <c r="B939" s="16" t="s">
        <v>56</v>
      </c>
      <c r="C939" s="17" t="s">
        <v>122</v>
      </c>
      <c r="E939" s="16">
        <f t="shared" si="213"/>
        <v>1630770068.6199768</v>
      </c>
      <c r="F939" s="16">
        <v>5</v>
      </c>
      <c r="G939" s="22">
        <f t="shared" si="217"/>
        <v>1.0029157081024296E+23</v>
      </c>
      <c r="H939" s="22">
        <f t="shared" si="214"/>
        <v>2335251.4466483113</v>
      </c>
      <c r="I939" s="22">
        <f t="shared" si="215"/>
        <v>1.1699761230594537E+18</v>
      </c>
      <c r="J939" s="16">
        <v>1</v>
      </c>
      <c r="K939" s="16">
        <v>11</v>
      </c>
      <c r="L939" s="16">
        <v>5</v>
      </c>
      <c r="M939" s="16">
        <v>10000</v>
      </c>
      <c r="N939" s="16">
        <v>10000</v>
      </c>
      <c r="O939" s="16">
        <v>30</v>
      </c>
      <c r="P939" s="16" t="b">
        <v>1</v>
      </c>
      <c r="Q939" s="16">
        <v>0</v>
      </c>
      <c r="R939" s="16" t="b">
        <v>0</v>
      </c>
      <c r="S939" s="16">
        <v>101.000000000008</v>
      </c>
      <c r="T939" s="16" t="s">
        <v>59</v>
      </c>
      <c r="U939" s="18">
        <v>1034</v>
      </c>
      <c r="V939" s="16">
        <v>1467</v>
      </c>
      <c r="W939" s="22">
        <v>1.07</v>
      </c>
    </row>
    <row r="940" spans="1:23" x14ac:dyDescent="0.3">
      <c r="A940" s="19">
        <v>938</v>
      </c>
      <c r="B940" s="16" t="s">
        <v>56</v>
      </c>
      <c r="C940" s="17" t="s">
        <v>122</v>
      </c>
      <c r="E940" s="16">
        <f t="shared" si="213"/>
        <v>1636171407.4510005</v>
      </c>
      <c r="F940" s="16">
        <v>5</v>
      </c>
      <c r="G940" s="22">
        <f t="shared" si="217"/>
        <v>1.0112300553758554E+23</v>
      </c>
      <c r="H940" s="22">
        <f t="shared" si="214"/>
        <v>2340530.9570568488</v>
      </c>
      <c r="I940" s="22">
        <f t="shared" si="215"/>
        <v>1.1775884648233697E+18</v>
      </c>
      <c r="J940" s="16">
        <v>1</v>
      </c>
      <c r="K940" s="16">
        <v>11</v>
      </c>
      <c r="L940" s="16">
        <v>5</v>
      </c>
      <c r="M940" s="16">
        <v>10000</v>
      </c>
      <c r="N940" s="16">
        <v>10000</v>
      </c>
      <c r="O940" s="16">
        <v>30</v>
      </c>
      <c r="P940" s="16" t="b">
        <v>1</v>
      </c>
      <c r="Q940" s="16">
        <v>0</v>
      </c>
      <c r="R940" s="16" t="b">
        <v>0</v>
      </c>
      <c r="S940" s="16">
        <v>101.000000000008</v>
      </c>
      <c r="T940" s="16" t="s">
        <v>59</v>
      </c>
      <c r="U940" s="18">
        <v>1035</v>
      </c>
      <c r="V940" s="16">
        <v>1469</v>
      </c>
      <c r="W940" s="22">
        <v>1.07</v>
      </c>
    </row>
    <row r="941" spans="1:23" x14ac:dyDescent="0.3">
      <c r="A941" s="19">
        <v>939</v>
      </c>
      <c r="B941" s="16" t="s">
        <v>56</v>
      </c>
      <c r="C941" s="17" t="s">
        <v>122</v>
      </c>
      <c r="E941" s="16">
        <f t="shared" si="213"/>
        <v>1641584852.3780761</v>
      </c>
      <c r="F941" s="16">
        <v>5</v>
      </c>
      <c r="G941" s="22">
        <f t="shared" si="217"/>
        <v>1.0196043605292847E+23</v>
      </c>
      <c r="H941" s="22">
        <f t="shared" si="214"/>
        <v>2345816.8270246265</v>
      </c>
      <c r="I941" s="22">
        <f t="shared" si="215"/>
        <v>1.1852421451621115E+18</v>
      </c>
      <c r="J941" s="16">
        <v>1</v>
      </c>
      <c r="K941" s="16">
        <v>11</v>
      </c>
      <c r="L941" s="16">
        <v>5</v>
      </c>
      <c r="M941" s="16">
        <v>10000</v>
      </c>
      <c r="N941" s="16">
        <v>10000</v>
      </c>
      <c r="O941" s="16">
        <v>30</v>
      </c>
      <c r="P941" s="16" t="b">
        <v>1</v>
      </c>
      <c r="Q941" s="16">
        <v>0</v>
      </c>
      <c r="R941" s="16" t="b">
        <v>0</v>
      </c>
      <c r="S941" s="16">
        <v>101.000000000008</v>
      </c>
      <c r="T941" s="16" t="s">
        <v>59</v>
      </c>
      <c r="U941" s="18">
        <v>1036</v>
      </c>
      <c r="V941" s="16">
        <v>1471</v>
      </c>
      <c r="W941" s="22">
        <v>1.07</v>
      </c>
    </row>
    <row r="942" spans="1:23" x14ac:dyDescent="0.3">
      <c r="A942" s="15">
        <v>940</v>
      </c>
      <c r="B942" s="16" t="s">
        <v>56</v>
      </c>
      <c r="C942" s="17" t="s">
        <v>122</v>
      </c>
      <c r="E942" s="16">
        <f t="shared" si="213"/>
        <v>1647010417.5988739</v>
      </c>
      <c r="F942" s="16">
        <v>5</v>
      </c>
      <c r="G942" s="22">
        <f t="shared" si="217"/>
        <v>1.0280389913971095E+23</v>
      </c>
      <c r="H942" s="22">
        <f t="shared" si="214"/>
        <v>2351109.0575003969</v>
      </c>
      <c r="I942" s="22">
        <f t="shared" si="215"/>
        <v>1.192937344180556E+18</v>
      </c>
      <c r="J942" s="16">
        <v>1</v>
      </c>
      <c r="K942" s="16">
        <v>11</v>
      </c>
      <c r="L942" s="16">
        <v>5</v>
      </c>
      <c r="M942" s="16">
        <v>10000</v>
      </c>
      <c r="N942" s="16">
        <v>10000</v>
      </c>
      <c r="O942" s="16">
        <v>30</v>
      </c>
      <c r="P942" s="16" t="b">
        <v>1</v>
      </c>
      <c r="Q942" s="16">
        <v>0</v>
      </c>
      <c r="R942" s="16" t="b">
        <v>0</v>
      </c>
      <c r="S942" s="16">
        <v>101.000000000008</v>
      </c>
      <c r="T942" s="16" t="s">
        <v>59</v>
      </c>
      <c r="U942" s="18">
        <v>1037</v>
      </c>
      <c r="V942" s="16">
        <v>1473</v>
      </c>
      <c r="W942" s="22">
        <v>1.07</v>
      </c>
    </row>
    <row r="943" spans="1:23" x14ac:dyDescent="0.3">
      <c r="A943" s="15">
        <v>941</v>
      </c>
      <c r="B943" s="16" t="s">
        <v>56</v>
      </c>
      <c r="C943" s="17" t="s">
        <v>122</v>
      </c>
      <c r="E943" s="12">
        <f t="shared" si="213"/>
        <v>1652448117.3125725</v>
      </c>
      <c r="F943" s="16">
        <v>5</v>
      </c>
      <c r="G943" s="22">
        <f>A943^7.75+A943^4+100*A943+100</f>
        <v>1.109991317177127E+23</v>
      </c>
      <c r="H943" s="22">
        <f t="shared" si="214"/>
        <v>2356407.6494320384</v>
      </c>
      <c r="I943" s="22">
        <f t="shared" si="215"/>
        <v>1.2006742425753096E+18</v>
      </c>
      <c r="J943" s="16">
        <v>1</v>
      </c>
      <c r="K943" s="16">
        <v>11</v>
      </c>
      <c r="L943" s="16">
        <v>5</v>
      </c>
      <c r="M943" s="16">
        <v>10000</v>
      </c>
      <c r="N943" s="16">
        <v>10000</v>
      </c>
      <c r="O943" s="16">
        <v>30</v>
      </c>
      <c r="P943" s="16" t="b">
        <v>1</v>
      </c>
      <c r="Q943" s="16">
        <v>0</v>
      </c>
      <c r="R943" s="16" t="b">
        <v>0</v>
      </c>
      <c r="S943" s="16">
        <v>101.000000000008</v>
      </c>
      <c r="T943" s="16" t="s">
        <v>59</v>
      </c>
      <c r="U943" s="18">
        <v>1038</v>
      </c>
      <c r="V943" s="16">
        <v>1475</v>
      </c>
      <c r="W943" s="22">
        <v>1.07</v>
      </c>
    </row>
    <row r="944" spans="1:23" x14ac:dyDescent="0.3">
      <c r="A944" s="19">
        <v>942</v>
      </c>
      <c r="B944" s="16" t="s">
        <v>56</v>
      </c>
      <c r="C944" s="17" t="s">
        <v>122</v>
      </c>
      <c r="E944" s="16">
        <f t="shared" si="213"/>
        <v>1657897965.7198701</v>
      </c>
      <c r="F944" s="16">
        <v>5</v>
      </c>
      <c r="G944" s="22">
        <f t="shared" ref="G944:G952" si="218">A944^7.75+A944^4+100*A944+100</f>
        <v>1.119165970952204E+23</v>
      </c>
      <c r="H944" s="22">
        <f t="shared" si="214"/>
        <v>2361712.6037665801</v>
      </c>
      <c r="I944" s="22">
        <f t="shared" si="215"/>
        <v>1.2084530216360261E+18</v>
      </c>
      <c r="J944" s="16">
        <v>1</v>
      </c>
      <c r="K944" s="16">
        <v>11</v>
      </c>
      <c r="L944" s="16">
        <v>5</v>
      </c>
      <c r="M944" s="16">
        <v>10000</v>
      </c>
      <c r="N944" s="16">
        <v>10000</v>
      </c>
      <c r="O944" s="16">
        <v>30</v>
      </c>
      <c r="P944" s="16" t="b">
        <v>1</v>
      </c>
      <c r="Q944" s="16">
        <v>0</v>
      </c>
      <c r="R944" s="16" t="b">
        <v>0</v>
      </c>
      <c r="S944" s="16">
        <v>101.000000000008</v>
      </c>
      <c r="T944" s="16" t="s">
        <v>59</v>
      </c>
      <c r="U944" s="18">
        <v>1039</v>
      </c>
      <c r="V944" s="16">
        <v>1477</v>
      </c>
      <c r="W944" s="22">
        <v>1.07</v>
      </c>
    </row>
    <row r="945" spans="1:23" x14ac:dyDescent="0.3">
      <c r="A945" s="19">
        <v>943</v>
      </c>
      <c r="B945" s="16" t="s">
        <v>56</v>
      </c>
      <c r="C945" s="17" t="s">
        <v>122</v>
      </c>
      <c r="E945" s="16">
        <f t="shared" si="213"/>
        <v>1663359977.0229702</v>
      </c>
      <c r="F945" s="16">
        <v>5</v>
      </c>
      <c r="G945" s="22">
        <f t="shared" si="218"/>
        <v>1.1284066027475963E+23</v>
      </c>
      <c r="H945" s="22">
        <f t="shared" si="214"/>
        <v>2367023.9214501693</v>
      </c>
      <c r="I945" s="22">
        <f t="shared" si="215"/>
        <v>1.2162738632467046E+18</v>
      </c>
      <c r="J945" s="16">
        <v>1</v>
      </c>
      <c r="K945" s="16">
        <v>11</v>
      </c>
      <c r="L945" s="16">
        <v>5</v>
      </c>
      <c r="M945" s="16">
        <v>10000</v>
      </c>
      <c r="N945" s="16">
        <v>10000</v>
      </c>
      <c r="O945" s="16">
        <v>30</v>
      </c>
      <c r="P945" s="16" t="b">
        <v>1</v>
      </c>
      <c r="Q945" s="16">
        <v>0</v>
      </c>
      <c r="R945" s="16" t="b">
        <v>0</v>
      </c>
      <c r="S945" s="16">
        <v>101.000000000008</v>
      </c>
      <c r="T945" s="16" t="s">
        <v>59</v>
      </c>
      <c r="U945" s="18">
        <v>1040</v>
      </c>
      <c r="V945" s="16">
        <v>1479</v>
      </c>
      <c r="W945" s="22">
        <v>1.07</v>
      </c>
    </row>
    <row r="946" spans="1:23" x14ac:dyDescent="0.3">
      <c r="A946" s="15">
        <v>944</v>
      </c>
      <c r="B946" s="16" t="s">
        <v>56</v>
      </c>
      <c r="C946" s="17" t="s">
        <v>122</v>
      </c>
      <c r="E946" s="16">
        <f t="shared" si="213"/>
        <v>1668834165.4255717</v>
      </c>
      <c r="F946" s="16">
        <v>5</v>
      </c>
      <c r="G946" s="22">
        <f t="shared" si="218"/>
        <v>1.1377136163117456E+23</v>
      </c>
      <c r="H946" s="22">
        <f t="shared" si="214"/>
        <v>2372341.6034280919</v>
      </c>
      <c r="I946" s="22">
        <f t="shared" si="215"/>
        <v>1.2241369498870052E+18</v>
      </c>
      <c r="J946" s="16">
        <v>1</v>
      </c>
      <c r="K946" s="16">
        <v>11</v>
      </c>
      <c r="L946" s="16">
        <v>5</v>
      </c>
      <c r="M946" s="16">
        <v>10000</v>
      </c>
      <c r="N946" s="16">
        <v>10000</v>
      </c>
      <c r="O946" s="16">
        <v>30</v>
      </c>
      <c r="P946" s="16" t="b">
        <v>1</v>
      </c>
      <c r="Q946" s="16">
        <v>0</v>
      </c>
      <c r="R946" s="16" t="b">
        <v>0</v>
      </c>
      <c r="S946" s="16">
        <v>101.000000000008</v>
      </c>
      <c r="T946" s="16" t="s">
        <v>59</v>
      </c>
      <c r="U946" s="18">
        <v>1041</v>
      </c>
      <c r="V946" s="16">
        <v>1481</v>
      </c>
      <c r="W946" s="22">
        <v>1.07</v>
      </c>
    </row>
    <row r="947" spans="1:23" x14ac:dyDescent="0.3">
      <c r="A947" s="15">
        <v>945</v>
      </c>
      <c r="B947" s="16" t="s">
        <v>56</v>
      </c>
      <c r="C947" s="17" t="s">
        <v>122</v>
      </c>
      <c r="E947" s="16">
        <f t="shared" si="213"/>
        <v>1674320545.1329074</v>
      </c>
      <c r="F947" s="16">
        <v>5</v>
      </c>
      <c r="G947" s="22">
        <f t="shared" si="218"/>
        <v>1.1470874174319825E+23</v>
      </c>
      <c r="H947" s="22">
        <f t="shared" si="214"/>
        <v>2377665.6506447853</v>
      </c>
      <c r="I947" s="22">
        <f t="shared" si="215"/>
        <v>1.2320424646336033E+18</v>
      </c>
      <c r="J947" s="16">
        <v>1</v>
      </c>
      <c r="K947" s="16">
        <v>11</v>
      </c>
      <c r="L947" s="16">
        <v>5</v>
      </c>
      <c r="M947" s="16">
        <v>10000</v>
      </c>
      <c r="N947" s="16">
        <v>10000</v>
      </c>
      <c r="O947" s="16">
        <v>30</v>
      </c>
      <c r="P947" s="16" t="b">
        <v>1</v>
      </c>
      <c r="Q947" s="16">
        <v>0</v>
      </c>
      <c r="R947" s="16" t="b">
        <v>0</v>
      </c>
      <c r="S947" s="16">
        <v>101.000000000008</v>
      </c>
      <c r="T947" s="16" t="s">
        <v>59</v>
      </c>
      <c r="U947" s="18">
        <v>1042</v>
      </c>
      <c r="V947" s="16">
        <v>1483</v>
      </c>
      <c r="W947" s="22">
        <v>1.07</v>
      </c>
    </row>
    <row r="948" spans="1:23" x14ac:dyDescent="0.3">
      <c r="A948" s="19">
        <v>946</v>
      </c>
      <c r="B948" s="16" t="s">
        <v>56</v>
      </c>
      <c r="C948" s="17" t="s">
        <v>122</v>
      </c>
      <c r="E948" s="12">
        <f t="shared" si="213"/>
        <v>1679819130.3516843</v>
      </c>
      <c r="F948" s="16">
        <v>5</v>
      </c>
      <c r="G948" s="22">
        <f t="shared" si="218"/>
        <v>1.1565284139425475E+23</v>
      </c>
      <c r="H948" s="22">
        <f t="shared" si="214"/>
        <v>2382996.0640438073</v>
      </c>
      <c r="I948" s="22">
        <f t="shared" si="215"/>
        <v>1.2399905911614339E+18</v>
      </c>
      <c r="J948" s="16">
        <v>1</v>
      </c>
      <c r="K948" s="16">
        <v>11</v>
      </c>
      <c r="L948" s="16">
        <v>5</v>
      </c>
      <c r="M948" s="16">
        <v>10000</v>
      </c>
      <c r="N948" s="16">
        <v>10000</v>
      </c>
      <c r="O948" s="16">
        <v>30</v>
      </c>
      <c r="P948" s="16" t="b">
        <v>1</v>
      </c>
      <c r="Q948" s="16">
        <v>0</v>
      </c>
      <c r="R948" s="16" t="b">
        <v>0</v>
      </c>
      <c r="S948" s="16">
        <v>101.000000000008</v>
      </c>
      <c r="T948" s="16" t="s">
        <v>59</v>
      </c>
      <c r="U948" s="18">
        <v>1043</v>
      </c>
      <c r="V948" s="16">
        <v>1485</v>
      </c>
      <c r="W948" s="22">
        <v>1.07</v>
      </c>
    </row>
    <row r="949" spans="1:23" x14ac:dyDescent="0.3">
      <c r="A949" s="19">
        <v>947</v>
      </c>
      <c r="B949" s="16" t="s">
        <v>56</v>
      </c>
      <c r="C949" s="17" t="s">
        <v>122</v>
      </c>
      <c r="E949" s="16">
        <f t="shared" si="213"/>
        <v>1685329935.2901421</v>
      </c>
      <c r="F949" s="16">
        <v>5</v>
      </c>
      <c r="G949" s="22">
        <f t="shared" si="218"/>
        <v>1.1660370157328583E+23</v>
      </c>
      <c r="H949" s="22">
        <f t="shared" si="214"/>
        <v>2388332.8445678726</v>
      </c>
      <c r="I949" s="22">
        <f t="shared" si="215"/>
        <v>1.2479815137450765E+18</v>
      </c>
      <c r="J949" s="16">
        <v>1</v>
      </c>
      <c r="K949" s="16">
        <v>11</v>
      </c>
      <c r="L949" s="16">
        <v>5</v>
      </c>
      <c r="M949" s="16">
        <v>10000</v>
      </c>
      <c r="N949" s="16">
        <v>10000</v>
      </c>
      <c r="O949" s="16">
        <v>30</v>
      </c>
      <c r="P949" s="16" t="b">
        <v>1</v>
      </c>
      <c r="Q949" s="16">
        <v>0</v>
      </c>
      <c r="R949" s="16" t="b">
        <v>0</v>
      </c>
      <c r="S949" s="16">
        <v>101.000000000008</v>
      </c>
      <c r="T949" s="16" t="s">
        <v>59</v>
      </c>
      <c r="U949" s="18">
        <v>1044</v>
      </c>
      <c r="V949" s="16">
        <v>1487</v>
      </c>
      <c r="W949" s="22">
        <v>1.07</v>
      </c>
    </row>
    <row r="950" spans="1:23" x14ac:dyDescent="0.3">
      <c r="A950" s="15">
        <v>948</v>
      </c>
      <c r="B950" s="16" t="s">
        <v>56</v>
      </c>
      <c r="C950" s="17" t="s">
        <v>122</v>
      </c>
      <c r="E950" s="16">
        <f t="shared" si="213"/>
        <v>1690852974.1579928</v>
      </c>
      <c r="F950" s="16">
        <v>5</v>
      </c>
      <c r="G950" s="22">
        <f t="shared" si="218"/>
        <v>1.1756136347555908E+23</v>
      </c>
      <c r="H950" s="22">
        <f t="shared" si="214"/>
        <v>2393675.9931588285</v>
      </c>
      <c r="I950" s="22">
        <f t="shared" si="215"/>
        <v>1.2560154172600494E+18</v>
      </c>
      <c r="J950" s="16">
        <v>1</v>
      </c>
      <c r="K950" s="16">
        <v>11</v>
      </c>
      <c r="L950" s="16">
        <v>5</v>
      </c>
      <c r="M950" s="16">
        <v>10000</v>
      </c>
      <c r="N950" s="16">
        <v>10000</v>
      </c>
      <c r="O950" s="16">
        <v>30</v>
      </c>
      <c r="P950" s="16" t="b">
        <v>1</v>
      </c>
      <c r="Q950" s="16">
        <v>0</v>
      </c>
      <c r="R950" s="16" t="b">
        <v>0</v>
      </c>
      <c r="S950" s="16">
        <v>101.000000000008</v>
      </c>
      <c r="T950" s="16" t="s">
        <v>59</v>
      </c>
      <c r="U950" s="18">
        <v>1045</v>
      </c>
      <c r="V950" s="16">
        <v>1489</v>
      </c>
      <c r="W950" s="22">
        <v>1.07</v>
      </c>
    </row>
    <row r="951" spans="1:23" x14ac:dyDescent="0.3">
      <c r="A951" s="15">
        <v>949</v>
      </c>
      <c r="B951" s="16" t="s">
        <v>56</v>
      </c>
      <c r="C951" s="17" t="s">
        <v>122</v>
      </c>
      <c r="E951" s="16">
        <f t="shared" si="213"/>
        <v>1696388261.1664777</v>
      </c>
      <c r="F951" s="16">
        <v>5</v>
      </c>
      <c r="G951" s="22">
        <f t="shared" si="218"/>
        <v>1.1852586850349306E+23</v>
      </c>
      <c r="H951" s="22">
        <f t="shared" si="214"/>
        <v>2399025.5107576824</v>
      </c>
      <c r="I951" s="22">
        <f t="shared" si="215"/>
        <v>1.264092487184148E+18</v>
      </c>
      <c r="J951" s="16">
        <v>1</v>
      </c>
      <c r="K951" s="16">
        <v>11</v>
      </c>
      <c r="L951" s="16">
        <v>5</v>
      </c>
      <c r="M951" s="16">
        <v>10000</v>
      </c>
      <c r="N951" s="16">
        <v>10000</v>
      </c>
      <c r="O951" s="16">
        <v>30</v>
      </c>
      <c r="P951" s="16" t="b">
        <v>1</v>
      </c>
      <c r="Q951" s="16">
        <v>0</v>
      </c>
      <c r="R951" s="16" t="b">
        <v>0</v>
      </c>
      <c r="S951" s="16">
        <v>101.000000000008</v>
      </c>
      <c r="T951" s="16" t="s">
        <v>59</v>
      </c>
      <c r="U951" s="18">
        <v>1046</v>
      </c>
      <c r="V951" s="16">
        <v>1491</v>
      </c>
      <c r="W951" s="22">
        <v>1.07</v>
      </c>
    </row>
    <row r="952" spans="1:23" x14ac:dyDescent="0.3">
      <c r="A952" s="20">
        <v>950</v>
      </c>
      <c r="B952" s="16" t="s">
        <v>56</v>
      </c>
      <c r="C952" s="17" t="s">
        <v>122</v>
      </c>
      <c r="E952" s="16">
        <f t="shared" si="213"/>
        <v>1701935810.5283132</v>
      </c>
      <c r="F952" s="16">
        <v>5</v>
      </c>
      <c r="G952" s="22">
        <f t="shared" si="218"/>
        <v>1.1949725826746953E+23</v>
      </c>
      <c r="H952" s="22">
        <f t="shared" si="214"/>
        <v>2404381.39830457</v>
      </c>
      <c r="I952" s="22">
        <f t="shared" si="215"/>
        <v>1.2722129095987077E+18</v>
      </c>
      <c r="J952" s="16">
        <v>1</v>
      </c>
      <c r="K952" s="16">
        <v>11</v>
      </c>
      <c r="L952" s="16">
        <v>5</v>
      </c>
      <c r="M952" s="16">
        <v>10000</v>
      </c>
      <c r="N952" s="16">
        <v>10000</v>
      </c>
      <c r="O952" s="16">
        <v>30</v>
      </c>
      <c r="P952" s="16" t="b">
        <v>1</v>
      </c>
      <c r="Q952" s="16">
        <v>0</v>
      </c>
      <c r="R952" s="16" t="b">
        <v>0</v>
      </c>
      <c r="S952" s="16">
        <v>101.000000000008</v>
      </c>
      <c r="T952" s="16" t="s">
        <v>59</v>
      </c>
      <c r="U952" s="18">
        <v>1047</v>
      </c>
      <c r="V952" s="16">
        <v>1493</v>
      </c>
      <c r="W952" s="22">
        <v>1.07</v>
      </c>
    </row>
    <row r="953" spans="1:23" x14ac:dyDescent="0.3">
      <c r="A953" s="15">
        <v>951</v>
      </c>
      <c r="B953" s="16" t="s">
        <v>56</v>
      </c>
      <c r="C953" s="17" t="s">
        <v>125</v>
      </c>
      <c r="E953" s="16">
        <f t="shared" ref="E953:E1016" si="219">A953^3.1</f>
        <v>1707495636.4577196</v>
      </c>
      <c r="F953" s="16">
        <v>5</v>
      </c>
      <c r="G953" s="22">
        <f>A953^7.76+A953^4+100*A953+100</f>
        <v>1.2902706292610034E+23</v>
      </c>
      <c r="H953" s="22">
        <f t="shared" ref="H953:H1016" si="220">A953^2.14+50+50*A953</f>
        <v>2409743.6567387874</v>
      </c>
      <c r="I953" s="22">
        <f t="shared" ref="I953:I1016" si="221">A953^6.08+A953^4+1000*A953+100</f>
        <v>1.2803768711900288E+18</v>
      </c>
      <c r="J953" s="16">
        <v>1</v>
      </c>
      <c r="K953" s="16">
        <v>11</v>
      </c>
      <c r="L953" s="16">
        <v>5</v>
      </c>
      <c r="M953" s="16">
        <v>10000</v>
      </c>
      <c r="N953" s="16">
        <v>10000</v>
      </c>
      <c r="O953" s="16">
        <v>30</v>
      </c>
      <c r="P953" s="16" t="b">
        <v>1</v>
      </c>
      <c r="Q953" s="16">
        <v>0</v>
      </c>
      <c r="R953" s="16" t="b">
        <v>0</v>
      </c>
      <c r="S953" s="16">
        <v>101.000000000008</v>
      </c>
      <c r="T953" s="16" t="s">
        <v>59</v>
      </c>
      <c r="U953" s="18">
        <v>1048</v>
      </c>
      <c r="V953" s="16">
        <v>1495</v>
      </c>
      <c r="W953" s="22">
        <v>1.07</v>
      </c>
    </row>
    <row r="954" spans="1:23" x14ac:dyDescent="0.3">
      <c r="A954" s="15">
        <v>952</v>
      </c>
      <c r="B954" s="16" t="s">
        <v>56</v>
      </c>
      <c r="C954" s="17" t="s">
        <v>125</v>
      </c>
      <c r="E954" s="16">
        <f t="shared" si="219"/>
        <v>1713067753.1704299</v>
      </c>
      <c r="F954" s="16">
        <v>5</v>
      </c>
      <c r="G954" s="22">
        <f t="shared" ref="G954:G962" si="222">A954^7.76+A954^4+100*A954+100</f>
        <v>1.300836515676272E+23</v>
      </c>
      <c r="H954" s="22">
        <f t="shared" si="220"/>
        <v>2415112.286998779</v>
      </c>
      <c r="I954" s="22">
        <f t="shared" si="221"/>
        <v>1.2885845592506171E+18</v>
      </c>
      <c r="J954" s="16">
        <v>1</v>
      </c>
      <c r="K954" s="16">
        <v>11</v>
      </c>
      <c r="L954" s="16">
        <v>5</v>
      </c>
      <c r="M954" s="16">
        <v>10000</v>
      </c>
      <c r="N954" s="16">
        <v>10000</v>
      </c>
      <c r="O954" s="16">
        <v>30</v>
      </c>
      <c r="P954" s="16" t="b">
        <v>1</v>
      </c>
      <c r="Q954" s="16">
        <v>0</v>
      </c>
      <c r="R954" s="16" t="b">
        <v>0</v>
      </c>
      <c r="S954" s="16">
        <v>101.000000000008</v>
      </c>
      <c r="T954" s="16" t="s">
        <v>59</v>
      </c>
      <c r="U954" s="18">
        <v>1049</v>
      </c>
      <c r="V954" s="16">
        <v>1497</v>
      </c>
      <c r="W954" s="22">
        <v>1.07</v>
      </c>
    </row>
    <row r="955" spans="1:23" x14ac:dyDescent="0.3">
      <c r="A955" s="19">
        <v>953</v>
      </c>
      <c r="B955" s="16" t="s">
        <v>56</v>
      </c>
      <c r="C955" s="17" t="s">
        <v>124</v>
      </c>
      <c r="E955" s="12">
        <f t="shared" si="219"/>
        <v>1718652174.8836524</v>
      </c>
      <c r="F955" s="16">
        <v>5</v>
      </c>
      <c r="G955" s="22">
        <f t="shared" si="222"/>
        <v>1.3114776957387475E+23</v>
      </c>
      <c r="H955" s="22">
        <f t="shared" si="220"/>
        <v>2420487.2900221366</v>
      </c>
      <c r="I955" s="22">
        <f t="shared" si="221"/>
        <v>1.2968361616805622E+18</v>
      </c>
      <c r="J955" s="16">
        <v>1</v>
      </c>
      <c r="K955" s="16">
        <v>11</v>
      </c>
      <c r="L955" s="16">
        <v>5</v>
      </c>
      <c r="M955" s="16">
        <v>10000</v>
      </c>
      <c r="N955" s="16">
        <v>10000</v>
      </c>
      <c r="O955" s="16">
        <v>30</v>
      </c>
      <c r="P955" s="16" t="b">
        <v>1</v>
      </c>
      <c r="Q955" s="16">
        <v>0</v>
      </c>
      <c r="R955" s="16" t="b">
        <v>0</v>
      </c>
      <c r="S955" s="16">
        <v>101.000000000008</v>
      </c>
      <c r="T955" s="16" t="s">
        <v>59</v>
      </c>
      <c r="U955" s="18">
        <v>1050</v>
      </c>
      <c r="V955" s="16">
        <v>1499</v>
      </c>
      <c r="W955" s="22">
        <v>1.07</v>
      </c>
    </row>
    <row r="956" spans="1:23" x14ac:dyDescent="0.3">
      <c r="A956" s="15">
        <v>954</v>
      </c>
      <c r="B956" s="16" t="s">
        <v>56</v>
      </c>
      <c r="C956" s="17" t="s">
        <v>124</v>
      </c>
      <c r="E956" s="16">
        <f t="shared" si="219"/>
        <v>1724248915.8161073</v>
      </c>
      <c r="F956" s="16">
        <v>5</v>
      </c>
      <c r="G956" s="22">
        <f t="shared" si="222"/>
        <v>1.3221946261466281E+23</v>
      </c>
      <c r="H956" s="22">
        <f t="shared" si="220"/>
        <v>2425868.6667456194</v>
      </c>
      <c r="I956" s="22">
        <f t="shared" si="221"/>
        <v>1.3051318669888558E+18</v>
      </c>
      <c r="J956" s="16">
        <v>1</v>
      </c>
      <c r="K956" s="16">
        <v>11</v>
      </c>
      <c r="L956" s="16">
        <v>5</v>
      </c>
      <c r="M956" s="16">
        <v>10000</v>
      </c>
      <c r="N956" s="16">
        <v>10000</v>
      </c>
      <c r="O956" s="16">
        <v>30</v>
      </c>
      <c r="P956" s="16" t="b">
        <v>1</v>
      </c>
      <c r="Q956" s="16">
        <v>0</v>
      </c>
      <c r="R956" s="16" t="b">
        <v>0</v>
      </c>
      <c r="S956" s="16">
        <v>101.000000000008</v>
      </c>
      <c r="T956" s="16" t="s">
        <v>59</v>
      </c>
      <c r="U956" s="18">
        <v>1051</v>
      </c>
      <c r="V956" s="16">
        <v>1501</v>
      </c>
      <c r="W956" s="22">
        <v>1.07</v>
      </c>
    </row>
    <row r="957" spans="1:23" x14ac:dyDescent="0.3">
      <c r="A957" s="15">
        <v>955</v>
      </c>
      <c r="B957" s="16" t="s">
        <v>56</v>
      </c>
      <c r="C957" s="17" t="s">
        <v>124</v>
      </c>
      <c r="E957" s="16">
        <f t="shared" si="219"/>
        <v>1729857990.1879761</v>
      </c>
      <c r="F957" s="16">
        <v>5</v>
      </c>
      <c r="G957" s="22">
        <f t="shared" si="222"/>
        <v>1.3329877658848964E+23</v>
      </c>
      <c r="H957" s="22">
        <f t="shared" si="220"/>
        <v>2431256.4181051129</v>
      </c>
      <c r="I957" s="22">
        <f t="shared" si="221"/>
        <v>1.3134718642946819E+18</v>
      </c>
      <c r="J957" s="16">
        <v>1</v>
      </c>
      <c r="K957" s="16">
        <v>11</v>
      </c>
      <c r="L957" s="16">
        <v>5</v>
      </c>
      <c r="M957" s="16">
        <v>10000</v>
      </c>
      <c r="N957" s="16">
        <v>10000</v>
      </c>
      <c r="O957" s="16">
        <v>30</v>
      </c>
      <c r="P957" s="16" t="b">
        <v>1</v>
      </c>
      <c r="Q957" s="16">
        <v>0</v>
      </c>
      <c r="R957" s="16" t="b">
        <v>0</v>
      </c>
      <c r="S957" s="16">
        <v>101.000000000008</v>
      </c>
      <c r="T957" s="16" t="s">
        <v>59</v>
      </c>
      <c r="U957" s="18">
        <v>1052</v>
      </c>
      <c r="V957" s="16">
        <v>1503</v>
      </c>
      <c r="W957" s="22">
        <v>1.07</v>
      </c>
    </row>
    <row r="958" spans="1:23" x14ac:dyDescent="0.3">
      <c r="A958" s="19">
        <v>956</v>
      </c>
      <c r="B958" s="16" t="s">
        <v>56</v>
      </c>
      <c r="C958" s="17" t="s">
        <v>124</v>
      </c>
      <c r="E958" s="16">
        <f t="shared" si="219"/>
        <v>1735479412.2209611</v>
      </c>
      <c r="F958" s="16">
        <v>5</v>
      </c>
      <c r="G958" s="22">
        <f t="shared" si="222"/>
        <v>1.3438575762343861E+23</v>
      </c>
      <c r="H958" s="22">
        <f t="shared" si="220"/>
        <v>2436650.5450356826</v>
      </c>
      <c r="I958" s="22">
        <f t="shared" si="221"/>
        <v>1.3218563433288067E+18</v>
      </c>
      <c r="J958" s="16">
        <v>1</v>
      </c>
      <c r="K958" s="16">
        <v>11</v>
      </c>
      <c r="L958" s="16">
        <v>5</v>
      </c>
      <c r="M958" s="16">
        <v>10000</v>
      </c>
      <c r="N958" s="16">
        <v>10000</v>
      </c>
      <c r="O958" s="16">
        <v>30</v>
      </c>
      <c r="P958" s="16" t="b">
        <v>1</v>
      </c>
      <c r="Q958" s="16">
        <v>0</v>
      </c>
      <c r="R958" s="16" t="b">
        <v>0</v>
      </c>
      <c r="S958" s="16">
        <v>101.000000000008</v>
      </c>
      <c r="T958" s="16" t="s">
        <v>59</v>
      </c>
      <c r="U958" s="18">
        <v>1053</v>
      </c>
      <c r="V958" s="16">
        <v>1505</v>
      </c>
      <c r="W958" s="22">
        <v>1.07</v>
      </c>
    </row>
    <row r="959" spans="1:23" x14ac:dyDescent="0.3">
      <c r="A959" s="15">
        <v>957</v>
      </c>
      <c r="B959" s="16" t="s">
        <v>56</v>
      </c>
      <c r="C959" s="17" t="s">
        <v>124</v>
      </c>
      <c r="E959" s="16">
        <f t="shared" si="219"/>
        <v>1741113196.1382477</v>
      </c>
      <c r="F959" s="16">
        <v>5</v>
      </c>
      <c r="G959" s="22">
        <f t="shared" si="222"/>
        <v>1.3548045207808466E+23</v>
      </c>
      <c r="H959" s="22">
        <f t="shared" si="220"/>
        <v>2442051.048471557</v>
      </c>
      <c r="I959" s="22">
        <f t="shared" si="221"/>
        <v>1.330285494434921E+18</v>
      </c>
      <c r="J959" s="16">
        <v>1</v>
      </c>
      <c r="K959" s="16">
        <v>11</v>
      </c>
      <c r="L959" s="16">
        <v>5</v>
      </c>
      <c r="M959" s="16">
        <v>10000</v>
      </c>
      <c r="N959" s="16">
        <v>10000</v>
      </c>
      <c r="O959" s="16">
        <v>30</v>
      </c>
      <c r="P959" s="16" t="b">
        <v>1</v>
      </c>
      <c r="Q959" s="16">
        <v>0</v>
      </c>
      <c r="R959" s="16" t="b">
        <v>0</v>
      </c>
      <c r="S959" s="16">
        <v>101.000000000008</v>
      </c>
      <c r="T959" s="16" t="s">
        <v>59</v>
      </c>
      <c r="U959" s="18">
        <v>1054</v>
      </c>
      <c r="V959" s="16">
        <v>1507</v>
      </c>
      <c r="W959" s="22">
        <v>1.07</v>
      </c>
    </row>
    <row r="960" spans="1:23" x14ac:dyDescent="0.3">
      <c r="A960" s="15">
        <v>958</v>
      </c>
      <c r="B960" s="16" t="s">
        <v>56</v>
      </c>
      <c r="C960" s="17" t="s">
        <v>124</v>
      </c>
      <c r="E960" s="16">
        <f t="shared" si="219"/>
        <v>1746759356.1644971</v>
      </c>
      <c r="F960" s="16">
        <v>5</v>
      </c>
      <c r="G960" s="22">
        <f t="shared" si="222"/>
        <v>1.3658290654239537E+23</v>
      </c>
      <c r="H960" s="22">
        <f t="shared" si="220"/>
        <v>2447457.9293461065</v>
      </c>
      <c r="I960" s="22">
        <f t="shared" si="221"/>
        <v>1.3387595085708772E+18</v>
      </c>
      <c r="J960" s="16">
        <v>1</v>
      </c>
      <c r="K960" s="16">
        <v>11</v>
      </c>
      <c r="L960" s="16">
        <v>5</v>
      </c>
      <c r="M960" s="16">
        <v>10000</v>
      </c>
      <c r="N960" s="16">
        <v>10000</v>
      </c>
      <c r="O960" s="16">
        <v>30</v>
      </c>
      <c r="P960" s="16" t="b">
        <v>1</v>
      </c>
      <c r="Q960" s="16">
        <v>0</v>
      </c>
      <c r="R960" s="16" t="b">
        <v>0</v>
      </c>
      <c r="S960" s="16">
        <v>101.000000000008</v>
      </c>
      <c r="T960" s="16" t="s">
        <v>59</v>
      </c>
      <c r="U960" s="18">
        <v>1055</v>
      </c>
      <c r="V960" s="16">
        <v>1509</v>
      </c>
      <c r="W960" s="22">
        <v>1.07</v>
      </c>
    </row>
    <row r="961" spans="1:23" x14ac:dyDescent="0.3">
      <c r="A961" s="19">
        <v>959</v>
      </c>
      <c r="B961" s="16" t="s">
        <v>56</v>
      </c>
      <c r="C961" s="17" t="s">
        <v>124</v>
      </c>
      <c r="E961" s="16">
        <f t="shared" si="219"/>
        <v>1752417906.5258734</v>
      </c>
      <c r="F961" s="16">
        <v>5</v>
      </c>
      <c r="G961" s="22">
        <f t="shared" si="222"/>
        <v>1.376931678386551E+23</v>
      </c>
      <c r="H961" s="22">
        <f t="shared" si="220"/>
        <v>2452871.18859187</v>
      </c>
      <c r="I961" s="22">
        <f t="shared" si="221"/>
        <v>1.3472785773101678E+18</v>
      </c>
      <c r="J961" s="16">
        <v>1</v>
      </c>
      <c r="K961" s="16">
        <v>11</v>
      </c>
      <c r="L961" s="16">
        <v>5</v>
      </c>
      <c r="M961" s="16">
        <v>10000</v>
      </c>
      <c r="N961" s="16">
        <v>10000</v>
      </c>
      <c r="O961" s="16">
        <v>30</v>
      </c>
      <c r="P961" s="16" t="b">
        <v>1</v>
      </c>
      <c r="Q961" s="16">
        <v>0</v>
      </c>
      <c r="R961" s="16" t="b">
        <v>0</v>
      </c>
      <c r="S961" s="16">
        <v>101.000000000008</v>
      </c>
      <c r="T961" s="16" t="s">
        <v>59</v>
      </c>
      <c r="U961" s="18">
        <v>1056</v>
      </c>
      <c r="V961" s="16">
        <v>1511</v>
      </c>
      <c r="W961" s="22">
        <v>1.07</v>
      </c>
    </row>
    <row r="962" spans="1:23" x14ac:dyDescent="0.3">
      <c r="A962" s="15">
        <v>960</v>
      </c>
      <c r="B962" s="16" t="s">
        <v>56</v>
      </c>
      <c r="C962" s="17" t="s">
        <v>124</v>
      </c>
      <c r="E962" s="12">
        <f t="shared" si="219"/>
        <v>1758088861.4500058</v>
      </c>
      <c r="F962" s="16">
        <v>5</v>
      </c>
      <c r="G962" s="22">
        <f t="shared" si="222"/>
        <v>1.3881128302236496E+23</v>
      </c>
      <c r="H962" s="22">
        <f t="shared" si="220"/>
        <v>2458290.8271405529</v>
      </c>
      <c r="I962" s="22">
        <f t="shared" si="221"/>
        <v>1.3558428928431301E+18</v>
      </c>
      <c r="J962" s="16">
        <v>1</v>
      </c>
      <c r="K962" s="16">
        <v>11</v>
      </c>
      <c r="L962" s="16">
        <v>5</v>
      </c>
      <c r="M962" s="16">
        <v>10000</v>
      </c>
      <c r="N962" s="16">
        <v>10000</v>
      </c>
      <c r="O962" s="16">
        <v>30</v>
      </c>
      <c r="P962" s="16" t="b">
        <v>1</v>
      </c>
      <c r="Q962" s="16">
        <v>0</v>
      </c>
      <c r="R962" s="16" t="b">
        <v>0</v>
      </c>
      <c r="S962" s="16">
        <v>101.000000000008</v>
      </c>
      <c r="T962" s="16" t="s">
        <v>59</v>
      </c>
      <c r="U962" s="18">
        <v>1057</v>
      </c>
      <c r="V962" s="16">
        <v>1513</v>
      </c>
      <c r="W962" s="22">
        <v>1.07</v>
      </c>
    </row>
    <row r="963" spans="1:23" x14ac:dyDescent="0.3">
      <c r="A963" s="15">
        <v>961</v>
      </c>
      <c r="B963" s="16" t="s">
        <v>56</v>
      </c>
      <c r="C963" s="17" t="s">
        <v>124</v>
      </c>
      <c r="E963" s="16">
        <f t="shared" si="219"/>
        <v>1763772235.1660249</v>
      </c>
      <c r="F963" s="16">
        <v>5</v>
      </c>
      <c r="G963" s="22">
        <f>A963^7.77+A963^4+100*A963+100</f>
        <v>1.4988588004329288E+23</v>
      </c>
      <c r="H963" s="22">
        <f t="shared" si="220"/>
        <v>2463716.8459230214</v>
      </c>
      <c r="I963" s="22">
        <f t="shared" si="221"/>
        <v>1.3644526479783747E+18</v>
      </c>
      <c r="J963" s="16">
        <v>1</v>
      </c>
      <c r="K963" s="16">
        <v>11</v>
      </c>
      <c r="L963" s="16">
        <v>5</v>
      </c>
      <c r="M963" s="16">
        <v>10000</v>
      </c>
      <c r="N963" s="16">
        <v>10000</v>
      </c>
      <c r="O963" s="16">
        <v>30</v>
      </c>
      <c r="P963" s="16" t="b">
        <v>1</v>
      </c>
      <c r="Q963" s="16">
        <v>0</v>
      </c>
      <c r="R963" s="16" t="b">
        <v>0</v>
      </c>
      <c r="S963" s="16">
        <v>101.000000000008</v>
      </c>
      <c r="T963" s="16" t="s">
        <v>59</v>
      </c>
      <c r="U963" s="18">
        <v>1058</v>
      </c>
      <c r="V963" s="16">
        <v>1515</v>
      </c>
      <c r="W963" s="22">
        <v>1.07</v>
      </c>
    </row>
    <row r="964" spans="1:23" x14ac:dyDescent="0.3">
      <c r="A964" s="19">
        <v>962</v>
      </c>
      <c r="B964" s="16" t="s">
        <v>56</v>
      </c>
      <c r="C964" s="17" t="s">
        <v>124</v>
      </c>
      <c r="E964" s="16">
        <f t="shared" si="219"/>
        <v>1769468041.9045379</v>
      </c>
      <c r="F964" s="16">
        <v>5</v>
      </c>
      <c r="G964" s="22">
        <f t="shared" ref="G964:G972" si="223">A964^7.77+A964^4+100*A964+100</f>
        <v>1.5110203374784595E+23</v>
      </c>
      <c r="H964" s="22">
        <f t="shared" si="220"/>
        <v>2469149.2458693096</v>
      </c>
      <c r="I964" s="22">
        <f t="shared" si="221"/>
        <v>1.3731080361441075E+18</v>
      </c>
      <c r="J964" s="16">
        <v>1</v>
      </c>
      <c r="K964" s="16">
        <v>11</v>
      </c>
      <c r="L964" s="16">
        <v>5</v>
      </c>
      <c r="M964" s="16">
        <v>10000</v>
      </c>
      <c r="N964" s="16">
        <v>10000</v>
      </c>
      <c r="O964" s="16">
        <v>30</v>
      </c>
      <c r="P964" s="16" t="b">
        <v>1</v>
      </c>
      <c r="Q964" s="16">
        <v>0</v>
      </c>
      <c r="R964" s="16" t="b">
        <v>0</v>
      </c>
      <c r="S964" s="16">
        <v>101.000000000008</v>
      </c>
      <c r="T964" s="16" t="s">
        <v>59</v>
      </c>
      <c r="U964" s="18">
        <v>1059</v>
      </c>
      <c r="V964" s="16">
        <v>1517</v>
      </c>
      <c r="W964" s="22">
        <v>1.07</v>
      </c>
    </row>
    <row r="965" spans="1:23" x14ac:dyDescent="0.3">
      <c r="A965" s="15">
        <v>963</v>
      </c>
      <c r="B965" s="16" t="s">
        <v>56</v>
      </c>
      <c r="C965" s="17" t="s">
        <v>124</v>
      </c>
      <c r="E965" s="16">
        <f t="shared" si="219"/>
        <v>1775176295.8976293</v>
      </c>
      <c r="F965" s="16">
        <v>5</v>
      </c>
      <c r="G965" s="22">
        <f t="shared" si="223"/>
        <v>1.523267762215425E+23</v>
      </c>
      <c r="H965" s="22">
        <f t="shared" si="220"/>
        <v>2474588.0279086279</v>
      </c>
      <c r="I965" s="22">
        <f t="shared" si="221"/>
        <v>1.3818092513894525E+18</v>
      </c>
      <c r="J965" s="16">
        <v>1</v>
      </c>
      <c r="K965" s="16">
        <v>11</v>
      </c>
      <c r="L965" s="16">
        <v>5</v>
      </c>
      <c r="M965" s="16">
        <v>10000</v>
      </c>
      <c r="N965" s="16">
        <v>10000</v>
      </c>
      <c r="O965" s="16">
        <v>30</v>
      </c>
      <c r="P965" s="16" t="b">
        <v>1</v>
      </c>
      <c r="Q965" s="16">
        <v>0</v>
      </c>
      <c r="R965" s="16" t="b">
        <v>0</v>
      </c>
      <c r="S965" s="16">
        <v>101.000000000008</v>
      </c>
      <c r="T965" s="16" t="s">
        <v>59</v>
      </c>
      <c r="U965" s="18">
        <v>1060</v>
      </c>
      <c r="V965" s="16">
        <v>1519</v>
      </c>
      <c r="W965" s="22">
        <v>1.07</v>
      </c>
    </row>
    <row r="966" spans="1:23" x14ac:dyDescent="0.3">
      <c r="A966" s="15">
        <v>964</v>
      </c>
      <c r="B966" s="16" t="s">
        <v>56</v>
      </c>
      <c r="C966" s="17" t="s">
        <v>124</v>
      </c>
      <c r="E966" s="16">
        <f t="shared" si="219"/>
        <v>1780897011.3788636</v>
      </c>
      <c r="F966" s="16">
        <v>5</v>
      </c>
      <c r="G966" s="22">
        <f t="shared" si="223"/>
        <v>1.5356015910697761E+23</v>
      </c>
      <c r="H966" s="22">
        <f t="shared" si="220"/>
        <v>2480033.1929693357</v>
      </c>
      <c r="I966" s="22">
        <f t="shared" si="221"/>
        <v>1.3905564883858058E+18</v>
      </c>
      <c r="J966" s="16">
        <v>1</v>
      </c>
      <c r="K966" s="16">
        <v>11</v>
      </c>
      <c r="L966" s="16">
        <v>5</v>
      </c>
      <c r="M966" s="16">
        <v>10000</v>
      </c>
      <c r="N966" s="16">
        <v>10000</v>
      </c>
      <c r="O966" s="16">
        <v>30</v>
      </c>
      <c r="P966" s="16" t="b">
        <v>1</v>
      </c>
      <c r="Q966" s="16">
        <v>0</v>
      </c>
      <c r="R966" s="16" t="b">
        <v>0</v>
      </c>
      <c r="S966" s="16">
        <v>101.000000000008</v>
      </c>
      <c r="T966" s="16" t="s">
        <v>59</v>
      </c>
      <c r="U966" s="18">
        <v>1061</v>
      </c>
      <c r="V966" s="16">
        <v>1521</v>
      </c>
      <c r="W966" s="22">
        <v>1.07</v>
      </c>
    </row>
    <row r="967" spans="1:23" x14ac:dyDescent="0.3">
      <c r="A967" s="19">
        <v>965</v>
      </c>
      <c r="B967" s="16" t="s">
        <v>56</v>
      </c>
      <c r="C967" s="17" t="s">
        <v>124</v>
      </c>
      <c r="E967" s="16">
        <f t="shared" si="219"/>
        <v>1786630202.5832934</v>
      </c>
      <c r="F967" s="16">
        <v>5</v>
      </c>
      <c r="G967" s="22">
        <f t="shared" si="223"/>
        <v>1.5480223430318283E+23</v>
      </c>
      <c r="H967" s="22">
        <f t="shared" si="220"/>
        <v>2485484.7419789839</v>
      </c>
      <c r="I967" s="22">
        <f t="shared" si="221"/>
        <v>1.3993499424282022E+18</v>
      </c>
      <c r="J967" s="16">
        <v>1</v>
      </c>
      <c r="K967" s="16">
        <v>11</v>
      </c>
      <c r="L967" s="16">
        <v>5</v>
      </c>
      <c r="M967" s="16">
        <v>10000</v>
      </c>
      <c r="N967" s="16">
        <v>10000</v>
      </c>
      <c r="O967" s="16">
        <v>30</v>
      </c>
      <c r="P967" s="16" t="b">
        <v>1</v>
      </c>
      <c r="Q967" s="16">
        <v>0</v>
      </c>
      <c r="R967" s="16" t="b">
        <v>0</v>
      </c>
      <c r="S967" s="16">
        <v>101.000000000008</v>
      </c>
      <c r="T967" s="16" t="s">
        <v>59</v>
      </c>
      <c r="U967" s="18">
        <v>1062</v>
      </c>
      <c r="V967" s="16">
        <v>1523</v>
      </c>
      <c r="W967" s="22">
        <v>1.07</v>
      </c>
    </row>
    <row r="968" spans="1:23" x14ac:dyDescent="0.3">
      <c r="A968" s="15">
        <v>966</v>
      </c>
      <c r="B968" s="16" t="s">
        <v>56</v>
      </c>
      <c r="C968" s="17" t="s">
        <v>124</v>
      </c>
      <c r="E968" s="16">
        <f t="shared" si="219"/>
        <v>1792375883.747432</v>
      </c>
      <c r="F968" s="16">
        <v>5</v>
      </c>
      <c r="G968" s="22">
        <f t="shared" si="223"/>
        <v>1.5605305396662976E+23</v>
      </c>
      <c r="H968" s="22">
        <f t="shared" si="220"/>
        <v>2490942.6758642877</v>
      </c>
      <c r="I968" s="22">
        <f t="shared" si="221"/>
        <v>1.4081898094366072E+18</v>
      </c>
      <c r="J968" s="16">
        <v>1</v>
      </c>
      <c r="K968" s="16">
        <v>11</v>
      </c>
      <c r="L968" s="16">
        <v>5</v>
      </c>
      <c r="M968" s="16">
        <v>10000</v>
      </c>
      <c r="N968" s="16">
        <v>10000</v>
      </c>
      <c r="O968" s="16">
        <v>30</v>
      </c>
      <c r="P968" s="16" t="b">
        <v>1</v>
      </c>
      <c r="Q968" s="16">
        <v>0</v>
      </c>
      <c r="R968" s="16" t="b">
        <v>0</v>
      </c>
      <c r="S968" s="16">
        <v>101.000000000008</v>
      </c>
      <c r="T968" s="16" t="s">
        <v>59</v>
      </c>
      <c r="U968" s="18">
        <v>1063</v>
      </c>
      <c r="V968" s="16">
        <v>1525</v>
      </c>
      <c r="W968" s="22">
        <v>1.07</v>
      </c>
    </row>
    <row r="969" spans="1:23" x14ac:dyDescent="0.3">
      <c r="A969" s="15">
        <v>967</v>
      </c>
      <c r="B969" s="16" t="s">
        <v>56</v>
      </c>
      <c r="C969" s="17" t="s">
        <v>124</v>
      </c>
      <c r="E969" s="12">
        <f t="shared" si="219"/>
        <v>1798134069.1092823</v>
      </c>
      <c r="F969" s="16">
        <v>5</v>
      </c>
      <c r="G969" s="22">
        <f t="shared" si="223"/>
        <v>1.5731267051223687E+23</v>
      </c>
      <c r="H969" s="22">
        <f t="shared" si="220"/>
        <v>2496406.9955511391</v>
      </c>
      <c r="I969" s="22">
        <f t="shared" si="221"/>
        <v>1.4170762859573596E+18</v>
      </c>
      <c r="J969" s="16">
        <v>1</v>
      </c>
      <c r="K969" s="16">
        <v>11</v>
      </c>
      <c r="L969" s="16">
        <v>5</v>
      </c>
      <c r="M969" s="16">
        <v>10000</v>
      </c>
      <c r="N969" s="16">
        <v>10000</v>
      </c>
      <c r="O969" s="16">
        <v>30</v>
      </c>
      <c r="P969" s="16" t="b">
        <v>1</v>
      </c>
      <c r="Q969" s="16">
        <v>0</v>
      </c>
      <c r="R969" s="16" t="b">
        <v>0</v>
      </c>
      <c r="S969" s="16">
        <v>101.000000000008</v>
      </c>
      <c r="T969" s="16" t="s">
        <v>59</v>
      </c>
      <c r="U969" s="18">
        <v>1064</v>
      </c>
      <c r="V969" s="16">
        <v>1527</v>
      </c>
      <c r="W969" s="22">
        <v>1.07</v>
      </c>
    </row>
    <row r="970" spans="1:23" x14ac:dyDescent="0.3">
      <c r="A970" s="19">
        <v>968</v>
      </c>
      <c r="B970" s="16" t="s">
        <v>56</v>
      </c>
      <c r="C970" s="17" t="s">
        <v>124</v>
      </c>
      <c r="E970" s="16">
        <f t="shared" si="219"/>
        <v>1803904772.9083118</v>
      </c>
      <c r="F970" s="16">
        <v>5</v>
      </c>
      <c r="G970" s="22">
        <f t="shared" si="223"/>
        <v>1.5858113661438118E+23</v>
      </c>
      <c r="H970" s="22">
        <f t="shared" si="220"/>
        <v>2501877.7019646061</v>
      </c>
      <c r="I970" s="22">
        <f t="shared" si="221"/>
        <v>1.426009569164427E+18</v>
      </c>
      <c r="J970" s="16">
        <v>1</v>
      </c>
      <c r="K970" s="16">
        <v>11</v>
      </c>
      <c r="L970" s="16">
        <v>5</v>
      </c>
      <c r="M970" s="16">
        <v>10000</v>
      </c>
      <c r="N970" s="16">
        <v>10000</v>
      </c>
      <c r="O970" s="16">
        <v>30</v>
      </c>
      <c r="P970" s="16" t="b">
        <v>1</v>
      </c>
      <c r="Q970" s="16">
        <v>0</v>
      </c>
      <c r="R970" s="16" t="b">
        <v>0</v>
      </c>
      <c r="S970" s="16">
        <v>101.000000000008</v>
      </c>
      <c r="T970" s="16" t="s">
        <v>59</v>
      </c>
      <c r="U970" s="18">
        <v>1065</v>
      </c>
      <c r="V970" s="16">
        <v>1529</v>
      </c>
      <c r="W970" s="22">
        <v>1.07</v>
      </c>
    </row>
    <row r="971" spans="1:23" x14ac:dyDescent="0.3">
      <c r="A971" s="15">
        <v>969</v>
      </c>
      <c r="B971" s="16" t="s">
        <v>56</v>
      </c>
      <c r="C971" s="17" t="s">
        <v>124</v>
      </c>
      <c r="E971" s="16">
        <f t="shared" si="219"/>
        <v>1809688009.3854694</v>
      </c>
      <c r="F971" s="16">
        <v>5</v>
      </c>
      <c r="G971" s="22">
        <f t="shared" si="223"/>
        <v>1.5985850520791346E+23</v>
      </c>
      <c r="H971" s="22">
        <f t="shared" si="220"/>
        <v>2507354.7960289321</v>
      </c>
      <c r="I971" s="22">
        <f t="shared" si="221"/>
        <v>1.4349898568608151E+18</v>
      </c>
      <c r="J971" s="16">
        <v>1</v>
      </c>
      <c r="K971" s="16">
        <v>11</v>
      </c>
      <c r="L971" s="16">
        <v>5</v>
      </c>
      <c r="M971" s="16">
        <v>10000</v>
      </c>
      <c r="N971" s="16">
        <v>10000</v>
      </c>
      <c r="O971" s="16">
        <v>30</v>
      </c>
      <c r="P971" s="16" t="b">
        <v>1</v>
      </c>
      <c r="Q971" s="16">
        <v>0</v>
      </c>
      <c r="R971" s="16" t="b">
        <v>0</v>
      </c>
      <c r="S971" s="16">
        <v>101.000000000008</v>
      </c>
      <c r="T971" s="16" t="s">
        <v>59</v>
      </c>
      <c r="U971" s="18">
        <v>1066</v>
      </c>
      <c r="V971" s="16">
        <v>1531</v>
      </c>
      <c r="W971" s="22">
        <v>1.07</v>
      </c>
    </row>
    <row r="972" spans="1:23" x14ac:dyDescent="0.3">
      <c r="A972" s="15">
        <v>970</v>
      </c>
      <c r="B972" s="16" t="s">
        <v>56</v>
      </c>
      <c r="C972" s="17" t="s">
        <v>124</v>
      </c>
      <c r="E972" s="16">
        <f t="shared" si="219"/>
        <v>1815483792.7831624</v>
      </c>
      <c r="F972" s="16">
        <v>5</v>
      </c>
      <c r="G972" s="22">
        <f t="shared" si="223"/>
        <v>1.6114482948917185E+23</v>
      </c>
      <c r="H972" s="22">
        <f t="shared" si="220"/>
        <v>2512838.2786675342</v>
      </c>
      <c r="I972" s="22">
        <f t="shared" si="221"/>
        <v>1.4440173474798884E+18</v>
      </c>
      <c r="J972" s="16">
        <v>1</v>
      </c>
      <c r="K972" s="16">
        <v>11</v>
      </c>
      <c r="L972" s="16">
        <v>5</v>
      </c>
      <c r="M972" s="16">
        <v>10000</v>
      </c>
      <c r="N972" s="16">
        <v>10000</v>
      </c>
      <c r="O972" s="16">
        <v>30</v>
      </c>
      <c r="P972" s="16" t="b">
        <v>1</v>
      </c>
      <c r="Q972" s="16">
        <v>0</v>
      </c>
      <c r="R972" s="16" t="b">
        <v>0</v>
      </c>
      <c r="S972" s="16">
        <v>101.000000000008</v>
      </c>
      <c r="T972" s="16" t="s">
        <v>59</v>
      </c>
      <c r="U972" s="18">
        <v>1067</v>
      </c>
      <c r="V972" s="16">
        <v>1533</v>
      </c>
      <c r="W972" s="22">
        <v>1.07</v>
      </c>
    </row>
    <row r="973" spans="1:23" x14ac:dyDescent="0.3">
      <c r="A973" s="19">
        <v>971</v>
      </c>
      <c r="B973" s="16" t="s">
        <v>56</v>
      </c>
      <c r="C973" s="17" t="s">
        <v>124</v>
      </c>
      <c r="E973" s="16">
        <f t="shared" si="219"/>
        <v>1821292137.3452816</v>
      </c>
      <c r="F973" s="16">
        <v>5</v>
      </c>
      <c r="G973" s="22">
        <f>A973^7.78+A973^4+100*A973+100</f>
        <v>1.7400655491611561E+23</v>
      </c>
      <c r="H973" s="22">
        <f t="shared" si="220"/>
        <v>2518328.15080303</v>
      </c>
      <c r="I973" s="22">
        <f t="shared" si="221"/>
        <v>1.4530922400867663E+18</v>
      </c>
      <c r="J973" s="16">
        <v>1</v>
      </c>
      <c r="K973" s="16">
        <v>11</v>
      </c>
      <c r="L973" s="16">
        <v>5</v>
      </c>
      <c r="M973" s="16">
        <v>10000</v>
      </c>
      <c r="N973" s="16">
        <v>10000</v>
      </c>
      <c r="O973" s="16">
        <v>30</v>
      </c>
      <c r="P973" s="16" t="b">
        <v>1</v>
      </c>
      <c r="Q973" s="16">
        <v>0</v>
      </c>
      <c r="R973" s="16" t="b">
        <v>0</v>
      </c>
      <c r="S973" s="16">
        <v>101.000000000008</v>
      </c>
      <c r="T973" s="16" t="s">
        <v>59</v>
      </c>
      <c r="U973" s="18">
        <v>1068</v>
      </c>
      <c r="V973" s="16">
        <v>1535</v>
      </c>
      <c r="W973" s="22">
        <v>1.07</v>
      </c>
    </row>
    <row r="974" spans="1:23" x14ac:dyDescent="0.3">
      <c r="A974" s="15">
        <v>972</v>
      </c>
      <c r="B974" s="16" t="s">
        <v>56</v>
      </c>
      <c r="C974" s="17" t="s">
        <v>124</v>
      </c>
      <c r="E974" s="16">
        <f t="shared" si="219"/>
        <v>1827113057.3171725</v>
      </c>
      <c r="F974" s="16">
        <v>5</v>
      </c>
      <c r="G974" s="22">
        <f t="shared" ref="G974:G982" si="224">A974^7.78+A974^4+100*A974+100</f>
        <v>1.7540563497236744E+23</v>
      </c>
      <c r="H974" s="22">
        <f t="shared" si="220"/>
        <v>2523824.4133571927</v>
      </c>
      <c r="I974" s="22">
        <f t="shared" si="221"/>
        <v>1.4622147343796385E+18</v>
      </c>
      <c r="J974" s="16">
        <v>1</v>
      </c>
      <c r="K974" s="16">
        <v>11</v>
      </c>
      <c r="L974" s="16">
        <v>5</v>
      </c>
      <c r="M974" s="16">
        <v>10000</v>
      </c>
      <c r="N974" s="16">
        <v>10000</v>
      </c>
      <c r="O974" s="16">
        <v>30</v>
      </c>
      <c r="P974" s="16" t="b">
        <v>1</v>
      </c>
      <c r="Q974" s="16">
        <v>0</v>
      </c>
      <c r="R974" s="16" t="b">
        <v>0</v>
      </c>
      <c r="S974" s="16">
        <v>101.000000000008</v>
      </c>
      <c r="T974" s="16" t="s">
        <v>59</v>
      </c>
      <c r="U974" s="18">
        <v>1069</v>
      </c>
      <c r="V974" s="16">
        <v>1537</v>
      </c>
      <c r="W974" s="22">
        <v>1.07</v>
      </c>
    </row>
    <row r="975" spans="1:23" x14ac:dyDescent="0.3">
      <c r="A975" s="15">
        <v>973</v>
      </c>
      <c r="B975" s="16" t="s">
        <v>56</v>
      </c>
      <c r="C975" s="17" t="s">
        <v>124</v>
      </c>
      <c r="E975" s="16">
        <f t="shared" si="219"/>
        <v>1832946566.9456642</v>
      </c>
      <c r="F975" s="16">
        <v>5</v>
      </c>
      <c r="G975" s="22">
        <f t="shared" si="224"/>
        <v>1.768145081550306E+23</v>
      </c>
      <c r="H975" s="22">
        <f t="shared" si="220"/>
        <v>2529327.0672509992</v>
      </c>
      <c r="I975" s="22">
        <f t="shared" si="221"/>
        <v>1.4713850306911345E+18</v>
      </c>
      <c r="J975" s="16">
        <v>1</v>
      </c>
      <c r="K975" s="16">
        <v>11</v>
      </c>
      <c r="L975" s="16">
        <v>5</v>
      </c>
      <c r="M975" s="16">
        <v>10000</v>
      </c>
      <c r="N975" s="16">
        <v>10000</v>
      </c>
      <c r="O975" s="16">
        <v>30</v>
      </c>
      <c r="P975" s="16" t="b">
        <v>1</v>
      </c>
      <c r="Q975" s="16">
        <v>0</v>
      </c>
      <c r="R975" s="16" t="b">
        <v>0</v>
      </c>
      <c r="S975" s="16">
        <v>101.000000000008</v>
      </c>
      <c r="T975" s="16" t="s">
        <v>59</v>
      </c>
      <c r="U975" s="18">
        <v>1070</v>
      </c>
      <c r="V975" s="16">
        <v>1539</v>
      </c>
      <c r="W975" s="22">
        <v>1.07</v>
      </c>
    </row>
    <row r="976" spans="1:23" x14ac:dyDescent="0.3">
      <c r="A976" s="19">
        <v>974</v>
      </c>
      <c r="B976" s="16" t="s">
        <v>56</v>
      </c>
      <c r="C976" s="17" t="s">
        <v>124</v>
      </c>
      <c r="E976" s="12">
        <f t="shared" si="219"/>
        <v>1838792680.4790332</v>
      </c>
      <c r="F976" s="16">
        <v>5</v>
      </c>
      <c r="G976" s="22">
        <f t="shared" si="224"/>
        <v>1.78233232842278E+23</v>
      </c>
      <c r="H976" s="22">
        <f t="shared" si="220"/>
        <v>2534836.1134046102</v>
      </c>
      <c r="I976" s="22">
        <f t="shared" si="221"/>
        <v>1.4806033299897178E+18</v>
      </c>
      <c r="J976" s="16">
        <v>1</v>
      </c>
      <c r="K976" s="16">
        <v>11</v>
      </c>
      <c r="L976" s="16">
        <v>5</v>
      </c>
      <c r="M976" s="16">
        <v>10000</v>
      </c>
      <c r="N976" s="16">
        <v>10000</v>
      </c>
      <c r="O976" s="16">
        <v>30</v>
      </c>
      <c r="P976" s="16" t="b">
        <v>1</v>
      </c>
      <c r="Q976" s="16">
        <v>0</v>
      </c>
      <c r="R976" s="16" t="b">
        <v>0</v>
      </c>
      <c r="S976" s="16">
        <v>101.000000000008</v>
      </c>
      <c r="T976" s="16" t="s">
        <v>59</v>
      </c>
      <c r="U976" s="18">
        <v>1071</v>
      </c>
      <c r="V976" s="16">
        <v>1541</v>
      </c>
      <c r="W976" s="22">
        <v>1.07</v>
      </c>
    </row>
    <row r="977" spans="1:23" x14ac:dyDescent="0.3">
      <c r="A977" s="15">
        <v>975</v>
      </c>
      <c r="B977" s="16" t="s">
        <v>56</v>
      </c>
      <c r="C977" s="17" t="s">
        <v>124</v>
      </c>
      <c r="E977" s="16">
        <f t="shared" si="219"/>
        <v>1844651412.1670425</v>
      </c>
      <c r="F977" s="16">
        <v>5</v>
      </c>
      <c r="G977" s="22">
        <f t="shared" si="224"/>
        <v>1.7966186769978004E+23</v>
      </c>
      <c r="H977" s="22">
        <f t="shared" si="220"/>
        <v>2540351.5527373683</v>
      </c>
      <c r="I977" s="22">
        <f t="shared" si="221"/>
        <v>1.4898698338809792E+18</v>
      </c>
      <c r="J977" s="16">
        <v>1</v>
      </c>
      <c r="K977" s="16">
        <v>11</v>
      </c>
      <c r="L977" s="16">
        <v>5</v>
      </c>
      <c r="M977" s="16">
        <v>10000</v>
      </c>
      <c r="N977" s="16">
        <v>10000</v>
      </c>
      <c r="O977" s="16">
        <v>30</v>
      </c>
      <c r="P977" s="16" t="b">
        <v>1</v>
      </c>
      <c r="Q977" s="16">
        <v>0</v>
      </c>
      <c r="R977" s="16" t="b">
        <v>0</v>
      </c>
      <c r="S977" s="16">
        <v>101.000000000008</v>
      </c>
      <c r="T977" s="16" t="s">
        <v>59</v>
      </c>
      <c r="U977" s="18">
        <v>1072</v>
      </c>
      <c r="V977" s="16">
        <v>1543</v>
      </c>
      <c r="W977" s="22">
        <v>1.07</v>
      </c>
    </row>
    <row r="978" spans="1:23" x14ac:dyDescent="0.3">
      <c r="A978" s="15">
        <v>976</v>
      </c>
      <c r="B978" s="16" t="s">
        <v>56</v>
      </c>
      <c r="C978" s="17" t="s">
        <v>124</v>
      </c>
      <c r="E978" s="16">
        <f t="shared" si="219"/>
        <v>1850522776.2608991</v>
      </c>
      <c r="F978" s="16">
        <v>5</v>
      </c>
      <c r="G978" s="22">
        <f t="shared" si="224"/>
        <v>1.8110047168182026E+23</v>
      </c>
      <c r="H978" s="22">
        <f t="shared" si="220"/>
        <v>2545873.3861677977</v>
      </c>
      <c r="I978" s="22">
        <f t="shared" si="221"/>
        <v>1.4991847446090762E+18</v>
      </c>
      <c r="J978" s="16">
        <v>1</v>
      </c>
      <c r="K978" s="16">
        <v>11</v>
      </c>
      <c r="L978" s="16">
        <v>5</v>
      </c>
      <c r="M978" s="16">
        <v>10000</v>
      </c>
      <c r="N978" s="16">
        <v>10000</v>
      </c>
      <c r="O978" s="16">
        <v>30</v>
      </c>
      <c r="P978" s="16" t="b">
        <v>1</v>
      </c>
      <c r="Q978" s="16">
        <v>0</v>
      </c>
      <c r="R978" s="16" t="b">
        <v>0</v>
      </c>
      <c r="S978" s="16">
        <v>101.000000000008</v>
      </c>
      <c r="T978" s="16" t="s">
        <v>59</v>
      </c>
      <c r="U978" s="18">
        <v>1073</v>
      </c>
      <c r="V978" s="16">
        <v>1545</v>
      </c>
      <c r="W978" s="22">
        <v>1.07</v>
      </c>
    </row>
    <row r="979" spans="1:23" x14ac:dyDescent="0.3">
      <c r="A979" s="19">
        <v>977</v>
      </c>
      <c r="B979" s="16" t="s">
        <v>56</v>
      </c>
      <c r="C979" s="17" t="s">
        <v>124</v>
      </c>
      <c r="E979" s="16">
        <f t="shared" si="219"/>
        <v>1856406787.0132751</v>
      </c>
      <c r="F979" s="16">
        <v>5</v>
      </c>
      <c r="G979" s="22">
        <f t="shared" si="224"/>
        <v>1.8254910403241979E+23</v>
      </c>
      <c r="H979" s="22">
        <f t="shared" si="220"/>
        <v>2551401.6146136248</v>
      </c>
      <c r="I979" s="22">
        <f t="shared" si="221"/>
        <v>1.5085482650580337E+18</v>
      </c>
      <c r="J979" s="16">
        <v>1</v>
      </c>
      <c r="K979" s="16">
        <v>11</v>
      </c>
      <c r="L979" s="16">
        <v>5</v>
      </c>
      <c r="M979" s="16">
        <v>10000</v>
      </c>
      <c r="N979" s="16">
        <v>10000</v>
      </c>
      <c r="O979" s="16">
        <v>30</v>
      </c>
      <c r="P979" s="16" t="b">
        <v>1</v>
      </c>
      <c r="Q979" s="16">
        <v>0</v>
      </c>
      <c r="R979" s="16" t="b">
        <v>0</v>
      </c>
      <c r="S979" s="16">
        <v>101.000000000008</v>
      </c>
      <c r="T979" s="16" t="s">
        <v>59</v>
      </c>
      <c r="U979" s="18">
        <v>1074</v>
      </c>
      <c r="V979" s="16">
        <v>1547</v>
      </c>
      <c r="W979" s="22">
        <v>1.07</v>
      </c>
    </row>
    <row r="980" spans="1:23" x14ac:dyDescent="0.3">
      <c r="A980" s="15">
        <v>978</v>
      </c>
      <c r="B980" s="16" t="s">
        <v>56</v>
      </c>
      <c r="C980" s="17" t="s">
        <v>124</v>
      </c>
      <c r="E980" s="16">
        <f t="shared" si="219"/>
        <v>1862303458.6783214</v>
      </c>
      <c r="F980" s="16">
        <v>5</v>
      </c>
      <c r="G980" s="22">
        <f t="shared" si="224"/>
        <v>1.8400782428646396E+23</v>
      </c>
      <c r="H980" s="22">
        <f t="shared" si="220"/>
        <v>2556936.2389917765</v>
      </c>
      <c r="I980" s="22">
        <f t="shared" si="221"/>
        <v>1.5179605987531674E+18</v>
      </c>
      <c r="J980" s="16">
        <v>1</v>
      </c>
      <c r="K980" s="16">
        <v>11</v>
      </c>
      <c r="L980" s="16">
        <v>5</v>
      </c>
      <c r="M980" s="16">
        <v>10000</v>
      </c>
      <c r="N980" s="16">
        <v>10000</v>
      </c>
      <c r="O980" s="16">
        <v>30</v>
      </c>
      <c r="P980" s="16" t="b">
        <v>1</v>
      </c>
      <c r="Q980" s="16">
        <v>0</v>
      </c>
      <c r="R980" s="16" t="b">
        <v>0</v>
      </c>
      <c r="S980" s="16">
        <v>101.000000000008</v>
      </c>
      <c r="T980" s="16" t="s">
        <v>59</v>
      </c>
      <c r="U980" s="18">
        <v>1075</v>
      </c>
      <c r="V980" s="16">
        <v>1549</v>
      </c>
      <c r="W980" s="22">
        <v>1.07</v>
      </c>
    </row>
    <row r="981" spans="1:23" x14ac:dyDescent="0.3">
      <c r="A981" s="15">
        <v>979</v>
      </c>
      <c r="B981" s="16" t="s">
        <v>56</v>
      </c>
      <c r="C981" s="17" t="s">
        <v>124</v>
      </c>
      <c r="E981" s="16">
        <f t="shared" si="219"/>
        <v>1868212805.5116081</v>
      </c>
      <c r="F981" s="16">
        <v>5</v>
      </c>
      <c r="G981" s="22">
        <f t="shared" si="224"/>
        <v>1.8547669227082037E+23</v>
      </c>
      <c r="H981" s="22">
        <f t="shared" si="220"/>
        <v>2562477.2602183348</v>
      </c>
      <c r="I981" s="22">
        <f t="shared" si="221"/>
        <v>1.527421949862366E+18</v>
      </c>
      <c r="J981" s="16">
        <v>1</v>
      </c>
      <c r="K981" s="16">
        <v>11</v>
      </c>
      <c r="L981" s="16">
        <v>5</v>
      </c>
      <c r="M981" s="16">
        <v>10000</v>
      </c>
      <c r="N981" s="16">
        <v>10000</v>
      </c>
      <c r="O981" s="16">
        <v>30</v>
      </c>
      <c r="P981" s="16" t="b">
        <v>1</v>
      </c>
      <c r="Q981" s="16">
        <v>0</v>
      </c>
      <c r="R981" s="16" t="b">
        <v>0</v>
      </c>
      <c r="S981" s="16">
        <v>101.000000000008</v>
      </c>
      <c r="T981" s="16" t="s">
        <v>59</v>
      </c>
      <c r="U981" s="18">
        <v>1076</v>
      </c>
      <c r="V981" s="16">
        <v>1551</v>
      </c>
      <c r="W981" s="22">
        <v>1.07</v>
      </c>
    </row>
    <row r="982" spans="1:23" x14ac:dyDescent="0.3">
      <c r="A982" s="19">
        <v>980</v>
      </c>
      <c r="B982" s="16" t="s">
        <v>56</v>
      </c>
      <c r="C982" s="17" t="s">
        <v>124</v>
      </c>
      <c r="E982" s="16">
        <f t="shared" si="219"/>
        <v>1874134841.7702081</v>
      </c>
      <c r="F982" s="16">
        <v>5</v>
      </c>
      <c r="G982" s="22">
        <f t="shared" si="224"/>
        <v>1.8695576810548531E+23</v>
      </c>
      <c r="H982" s="22">
        <f t="shared" si="220"/>
        <v>2568024.6792086209</v>
      </c>
      <c r="I982" s="22">
        <f t="shared" si="221"/>
        <v>1.5369325231975667E+18</v>
      </c>
      <c r="J982" s="16">
        <v>1</v>
      </c>
      <c r="K982" s="16">
        <v>11</v>
      </c>
      <c r="L982" s="16">
        <v>5</v>
      </c>
      <c r="M982" s="16">
        <v>10000</v>
      </c>
      <c r="N982" s="16">
        <v>10000</v>
      </c>
      <c r="O982" s="16">
        <v>30</v>
      </c>
      <c r="P982" s="16" t="b">
        <v>1</v>
      </c>
      <c r="Q982" s="16">
        <v>0</v>
      </c>
      <c r="R982" s="16" t="b">
        <v>0</v>
      </c>
      <c r="S982" s="16">
        <v>101.000000000008</v>
      </c>
      <c r="T982" s="16" t="s">
        <v>59</v>
      </c>
      <c r="U982" s="18">
        <v>1077</v>
      </c>
      <c r="V982" s="16">
        <v>1553</v>
      </c>
      <c r="W982" s="22">
        <v>1.07</v>
      </c>
    </row>
    <row r="983" spans="1:23" x14ac:dyDescent="0.3">
      <c r="A983" s="15">
        <v>981</v>
      </c>
      <c r="B983" s="16" t="s">
        <v>56</v>
      </c>
      <c r="C983" s="17" t="s">
        <v>124</v>
      </c>
      <c r="E983" s="12">
        <f t="shared" si="219"/>
        <v>1880069581.7126262</v>
      </c>
      <c r="F983" s="16">
        <v>5</v>
      </c>
      <c r="G983" s="22">
        <f>A983^7.79+A983^4+100*A983+100</f>
        <v>2.018838449768272E+23</v>
      </c>
      <c r="H983" s="22">
        <f t="shared" si="220"/>
        <v>2573578.4968771324</v>
      </c>
      <c r="I983" s="22">
        <f t="shared" si="221"/>
        <v>1.5464925242160527E+18</v>
      </c>
      <c r="J983" s="16">
        <v>1</v>
      </c>
      <c r="K983" s="16">
        <v>11</v>
      </c>
      <c r="L983" s="16">
        <v>5</v>
      </c>
      <c r="M983" s="16">
        <v>10000</v>
      </c>
      <c r="N983" s="16">
        <v>10000</v>
      </c>
      <c r="O983" s="16">
        <v>30</v>
      </c>
      <c r="P983" s="16" t="b">
        <v>1</v>
      </c>
      <c r="Q983" s="16">
        <v>0</v>
      </c>
      <c r="R983" s="16" t="b">
        <v>0</v>
      </c>
      <c r="S983" s="16">
        <v>101.000000000008</v>
      </c>
      <c r="T983" s="16" t="s">
        <v>59</v>
      </c>
      <c r="U983" s="18">
        <v>1078</v>
      </c>
      <c r="V983" s="16">
        <v>1555</v>
      </c>
      <c r="W983" s="22">
        <v>1.07</v>
      </c>
    </row>
    <row r="984" spans="1:23" x14ac:dyDescent="0.3">
      <c r="A984" s="15">
        <v>982</v>
      </c>
      <c r="B984" s="16" t="s">
        <v>56</v>
      </c>
      <c r="C984" s="17" t="s">
        <v>124</v>
      </c>
      <c r="E984" s="16">
        <f t="shared" si="219"/>
        <v>1886017039.5988157</v>
      </c>
      <c r="F984" s="16">
        <v>5</v>
      </c>
      <c r="G984" s="22">
        <f t="shared" ref="G984:G992" si="225">A984^7.79+A984^4+100*A984+100</f>
        <v>2.0349253867258708E+23</v>
      </c>
      <c r="H984" s="22">
        <f t="shared" si="220"/>
        <v>2579138.714137556</v>
      </c>
      <c r="I984" s="22">
        <f t="shared" si="221"/>
        <v>1.5561021590218358E+18</v>
      </c>
      <c r="J984" s="16">
        <v>1</v>
      </c>
      <c r="K984" s="16">
        <v>11</v>
      </c>
      <c r="L984" s="16">
        <v>5</v>
      </c>
      <c r="M984" s="16">
        <v>10000</v>
      </c>
      <c r="N984" s="16">
        <v>10000</v>
      </c>
      <c r="O984" s="16">
        <v>30</v>
      </c>
      <c r="P984" s="16" t="b">
        <v>1</v>
      </c>
      <c r="Q984" s="16">
        <v>0</v>
      </c>
      <c r="R984" s="16" t="b">
        <v>0</v>
      </c>
      <c r="S984" s="16">
        <v>101.000000000008</v>
      </c>
      <c r="T984" s="16" t="s">
        <v>59</v>
      </c>
      <c r="U984" s="18">
        <v>1079</v>
      </c>
      <c r="V984" s="16">
        <v>1557</v>
      </c>
      <c r="W984" s="22">
        <v>1.07</v>
      </c>
    </row>
    <row r="985" spans="1:23" x14ac:dyDescent="0.3">
      <c r="A985" s="19">
        <v>983</v>
      </c>
      <c r="B985" s="16" t="s">
        <v>56</v>
      </c>
      <c r="C985" s="17" t="s">
        <v>124</v>
      </c>
      <c r="E985" s="16">
        <f t="shared" si="219"/>
        <v>1891977229.6902039</v>
      </c>
      <c r="F985" s="16">
        <v>5</v>
      </c>
      <c r="G985" s="22">
        <f t="shared" si="225"/>
        <v>2.0511239415679839E+23</v>
      </c>
      <c r="H985" s="22">
        <f t="shared" si="220"/>
        <v>2584705.3319027927</v>
      </c>
      <c r="I985" s="22">
        <f t="shared" si="221"/>
        <v>1.5657616343670689E+18</v>
      </c>
      <c r="J985" s="16">
        <v>1</v>
      </c>
      <c r="K985" s="16">
        <v>11</v>
      </c>
      <c r="L985" s="16">
        <v>5</v>
      </c>
      <c r="M985" s="16">
        <v>10000</v>
      </c>
      <c r="N985" s="16">
        <v>10000</v>
      </c>
      <c r="O985" s="16">
        <v>30</v>
      </c>
      <c r="P985" s="16" t="b">
        <v>1</v>
      </c>
      <c r="Q985" s="16">
        <v>0</v>
      </c>
      <c r="R985" s="16" t="b">
        <v>0</v>
      </c>
      <c r="S985" s="16">
        <v>101.000000000008</v>
      </c>
      <c r="T985" s="16" t="s">
        <v>59</v>
      </c>
      <c r="U985" s="18">
        <v>1080</v>
      </c>
      <c r="V985" s="16">
        <v>1559</v>
      </c>
      <c r="W985" s="22">
        <v>1.07</v>
      </c>
    </row>
    <row r="986" spans="1:23" x14ac:dyDescent="0.3">
      <c r="A986" s="15">
        <v>984</v>
      </c>
      <c r="B986" s="16" t="s">
        <v>56</v>
      </c>
      <c r="C986" s="17" t="s">
        <v>124</v>
      </c>
      <c r="E986" s="16">
        <f t="shared" si="219"/>
        <v>1897950166.2496638</v>
      </c>
      <c r="F986" s="16">
        <v>5</v>
      </c>
      <c r="G986" s="22">
        <f t="shared" si="225"/>
        <v>2.0674347740148053E+23</v>
      </c>
      <c r="H986" s="22">
        <f t="shared" si="220"/>
        <v>2590278.3510849373</v>
      </c>
      <c r="I986" s="22">
        <f t="shared" si="221"/>
        <v>1.5754711576533586E+18</v>
      </c>
      <c r="J986" s="16">
        <v>1</v>
      </c>
      <c r="K986" s="16">
        <v>11</v>
      </c>
      <c r="L986" s="16">
        <v>5</v>
      </c>
      <c r="M986" s="16">
        <v>10000</v>
      </c>
      <c r="N986" s="16">
        <v>10000</v>
      </c>
      <c r="O986" s="16">
        <v>30</v>
      </c>
      <c r="P986" s="16" t="b">
        <v>1</v>
      </c>
      <c r="Q986" s="16">
        <v>0</v>
      </c>
      <c r="R986" s="16" t="b">
        <v>0</v>
      </c>
      <c r="S986" s="16">
        <v>101.000000000008</v>
      </c>
      <c r="T986" s="16" t="s">
        <v>59</v>
      </c>
      <c r="U986" s="18">
        <v>1081</v>
      </c>
      <c r="V986" s="16">
        <v>1561</v>
      </c>
      <c r="W986" s="22">
        <v>1.07</v>
      </c>
    </row>
    <row r="987" spans="1:23" x14ac:dyDescent="0.3">
      <c r="A987" s="15">
        <v>985</v>
      </c>
      <c r="B987" s="16" t="s">
        <v>56</v>
      </c>
      <c r="C987" s="17" t="s">
        <v>124</v>
      </c>
      <c r="E987" s="16">
        <f t="shared" si="219"/>
        <v>1903935863.5415134</v>
      </c>
      <c r="F987" s="16">
        <v>5</v>
      </c>
      <c r="G987" s="22">
        <f t="shared" si="225"/>
        <v>2.0838585470090676E+23</v>
      </c>
      <c r="H987" s="22">
        <f t="shared" si="220"/>
        <v>2595857.7725952924</v>
      </c>
      <c r="I987" s="22">
        <f t="shared" si="221"/>
        <v>1.5852309369331924E+18</v>
      </c>
      <c r="J987" s="16">
        <v>1</v>
      </c>
      <c r="K987" s="16">
        <v>11</v>
      </c>
      <c r="L987" s="16">
        <v>5</v>
      </c>
      <c r="M987" s="16">
        <v>10000</v>
      </c>
      <c r="N987" s="16">
        <v>10000</v>
      </c>
      <c r="O987" s="16">
        <v>30</v>
      </c>
      <c r="P987" s="16" t="b">
        <v>1</v>
      </c>
      <c r="Q987" s="16">
        <v>0</v>
      </c>
      <c r="R987" s="16" t="b">
        <v>0</v>
      </c>
      <c r="S987" s="16">
        <v>101.000000000008</v>
      </c>
      <c r="T987" s="16" t="s">
        <v>59</v>
      </c>
      <c r="U987" s="18">
        <v>1082</v>
      </c>
      <c r="V987" s="16">
        <v>1563</v>
      </c>
      <c r="W987" s="22">
        <v>1.07</v>
      </c>
    </row>
    <row r="988" spans="1:23" x14ac:dyDescent="0.3">
      <c r="A988" s="19">
        <v>986</v>
      </c>
      <c r="B988" s="16" t="s">
        <v>56</v>
      </c>
      <c r="C988" s="17" t="s">
        <v>124</v>
      </c>
      <c r="E988" s="16">
        <f t="shared" si="219"/>
        <v>1909934335.831516</v>
      </c>
      <c r="F988" s="16">
        <v>5</v>
      </c>
      <c r="G988" s="22">
        <f t="shared" si="225"/>
        <v>2.1003959267285047E+23</v>
      </c>
      <c r="H988" s="22">
        <f t="shared" si="220"/>
        <v>2601443.5973443515</v>
      </c>
      <c r="I988" s="22">
        <f t="shared" si="221"/>
        <v>1.5950411809112901E+18</v>
      </c>
      <c r="J988" s="16">
        <v>1</v>
      </c>
      <c r="K988" s="16">
        <v>11</v>
      </c>
      <c r="L988" s="16">
        <v>5</v>
      </c>
      <c r="M988" s="16">
        <v>10000</v>
      </c>
      <c r="N988" s="16">
        <v>10000</v>
      </c>
      <c r="O988" s="16">
        <v>30</v>
      </c>
      <c r="P988" s="16" t="b">
        <v>1</v>
      </c>
      <c r="Q988" s="16">
        <v>0</v>
      </c>
      <c r="R988" s="16" t="b">
        <v>0</v>
      </c>
      <c r="S988" s="16">
        <v>101.000000000008</v>
      </c>
      <c r="T988" s="16" t="s">
        <v>59</v>
      </c>
      <c r="U988" s="18">
        <v>1083</v>
      </c>
      <c r="V988" s="16">
        <v>1565</v>
      </c>
      <c r="W988" s="22">
        <v>1.07</v>
      </c>
    </row>
    <row r="989" spans="1:23" x14ac:dyDescent="0.3">
      <c r="A989" s="15">
        <v>987</v>
      </c>
      <c r="B989" s="16" t="s">
        <v>56</v>
      </c>
      <c r="C989" s="17" t="s">
        <v>124</v>
      </c>
      <c r="E989" s="16">
        <f t="shared" si="219"/>
        <v>1915945597.3869023</v>
      </c>
      <c r="F989" s="16">
        <v>5</v>
      </c>
      <c r="G989" s="22">
        <f t="shared" si="225"/>
        <v>2.1170475825983232E+23</v>
      </c>
      <c r="H989" s="22">
        <f t="shared" si="220"/>
        <v>2607035.8262418397</v>
      </c>
      <c r="I989" s="22">
        <f t="shared" si="221"/>
        <v>1.6049020989460165E+18</v>
      </c>
      <c r="J989" s="16">
        <v>1</v>
      </c>
      <c r="K989" s="16">
        <v>11</v>
      </c>
      <c r="L989" s="16">
        <v>5</v>
      </c>
      <c r="M989" s="16">
        <v>10000</v>
      </c>
      <c r="N989" s="16">
        <v>10000</v>
      </c>
      <c r="O989" s="16">
        <v>30</v>
      </c>
      <c r="P989" s="16" t="b">
        <v>1</v>
      </c>
      <c r="Q989" s="16">
        <v>0</v>
      </c>
      <c r="R989" s="16" t="b">
        <v>0</v>
      </c>
      <c r="S989" s="16">
        <v>101.000000000008</v>
      </c>
      <c r="T989" s="16" t="s">
        <v>59</v>
      </c>
      <c r="U989" s="18">
        <v>1084</v>
      </c>
      <c r="V989" s="16">
        <v>1567</v>
      </c>
      <c r="W989" s="22">
        <v>1.07</v>
      </c>
    </row>
    <row r="990" spans="1:23" x14ac:dyDescent="0.3">
      <c r="A990" s="15">
        <v>988</v>
      </c>
      <c r="B990" s="16" t="s">
        <v>56</v>
      </c>
      <c r="C990" s="17" t="s">
        <v>124</v>
      </c>
      <c r="E990" s="12">
        <f t="shared" si="219"/>
        <v>1921969662.47633</v>
      </c>
      <c r="F990" s="16">
        <v>5</v>
      </c>
      <c r="G990" s="22">
        <f t="shared" si="225"/>
        <v>2.1338141873037246E+23</v>
      </c>
      <c r="H990" s="22">
        <f t="shared" si="220"/>
        <v>2612634.4601966552</v>
      </c>
      <c r="I990" s="22">
        <f t="shared" si="221"/>
        <v>1.6148139010507036E+18</v>
      </c>
      <c r="J990" s="16">
        <v>1</v>
      </c>
      <c r="K990" s="16">
        <v>11</v>
      </c>
      <c r="L990" s="16">
        <v>5</v>
      </c>
      <c r="M990" s="16">
        <v>10000</v>
      </c>
      <c r="N990" s="16">
        <v>10000</v>
      </c>
      <c r="O990" s="16">
        <v>30</v>
      </c>
      <c r="P990" s="16" t="b">
        <v>1</v>
      </c>
      <c r="Q990" s="16">
        <v>0</v>
      </c>
      <c r="R990" s="16" t="b">
        <v>0</v>
      </c>
      <c r="S990" s="16">
        <v>101.000000000008</v>
      </c>
      <c r="T990" s="16" t="s">
        <v>59</v>
      </c>
      <c r="U990" s="18">
        <v>1085</v>
      </c>
      <c r="V990" s="16">
        <v>1569</v>
      </c>
      <c r="W990" s="22">
        <v>1.07</v>
      </c>
    </row>
    <row r="991" spans="1:23" x14ac:dyDescent="0.3">
      <c r="A991" s="19">
        <v>989</v>
      </c>
      <c r="B991" s="16" t="s">
        <v>56</v>
      </c>
      <c r="C991" s="17" t="s">
        <v>124</v>
      </c>
      <c r="E991" s="16">
        <f t="shared" si="219"/>
        <v>1928006545.3699157</v>
      </c>
      <c r="F991" s="16">
        <v>5</v>
      </c>
      <c r="G991" s="22">
        <f t="shared" si="225"/>
        <v>2.1506964168024237E+23</v>
      </c>
      <c r="H991" s="22">
        <f t="shared" si="220"/>
        <v>2618239.5001169262</v>
      </c>
      <c r="I991" s="22">
        <f t="shared" si="221"/>
        <v>1.6247767978950671E+18</v>
      </c>
      <c r="J991" s="16">
        <v>1</v>
      </c>
      <c r="K991" s="16">
        <v>11</v>
      </c>
      <c r="L991" s="16">
        <v>5</v>
      </c>
      <c r="M991" s="16">
        <v>10000</v>
      </c>
      <c r="N991" s="16">
        <v>10000</v>
      </c>
      <c r="O991" s="16">
        <v>30</v>
      </c>
      <c r="P991" s="16" t="b">
        <v>1</v>
      </c>
      <c r="Q991" s="16">
        <v>0</v>
      </c>
      <c r="R991" s="16" t="b">
        <v>0</v>
      </c>
      <c r="S991" s="16">
        <v>101.000000000008</v>
      </c>
      <c r="T991" s="16" t="s">
        <v>59</v>
      </c>
      <c r="U991" s="18">
        <v>1086</v>
      </c>
      <c r="V991" s="16">
        <v>1571</v>
      </c>
      <c r="W991" s="22">
        <v>1.07</v>
      </c>
    </row>
    <row r="992" spans="1:23" x14ac:dyDescent="0.3">
      <c r="A992" s="15">
        <v>990</v>
      </c>
      <c r="B992" s="16" t="s">
        <v>56</v>
      </c>
      <c r="C992" s="17" t="s">
        <v>124</v>
      </c>
      <c r="E992" s="16">
        <f t="shared" si="219"/>
        <v>1934056260.3392096</v>
      </c>
      <c r="F992" s="16">
        <v>5</v>
      </c>
      <c r="G992" s="22">
        <f t="shared" si="225"/>
        <v>2.1676949503372764E+23</v>
      </c>
      <c r="H992" s="22">
        <f t="shared" si="220"/>
        <v>2623850.946909986</v>
      </c>
      <c r="I992" s="22">
        <f t="shared" si="221"/>
        <v>1.6347910008066378E+18</v>
      </c>
      <c r="J992" s="16">
        <v>1</v>
      </c>
      <c r="K992" s="16">
        <v>11</v>
      </c>
      <c r="L992" s="16">
        <v>5</v>
      </c>
      <c r="M992" s="16">
        <v>10000</v>
      </c>
      <c r="N992" s="16">
        <v>10000</v>
      </c>
      <c r="O992" s="16">
        <v>30</v>
      </c>
      <c r="P992" s="16" t="b">
        <v>1</v>
      </c>
      <c r="Q992" s="16">
        <v>0</v>
      </c>
      <c r="R992" s="16" t="b">
        <v>0</v>
      </c>
      <c r="S992" s="16">
        <v>101.000000000008</v>
      </c>
      <c r="T992" s="16" t="s">
        <v>59</v>
      </c>
      <c r="U992" s="18">
        <v>1087</v>
      </c>
      <c r="V992" s="16">
        <v>1573</v>
      </c>
      <c r="W992" s="22">
        <v>1.07</v>
      </c>
    </row>
    <row r="993" spans="1:23" x14ac:dyDescent="0.3">
      <c r="A993" s="15">
        <v>991</v>
      </c>
      <c r="B993" s="16" t="s">
        <v>56</v>
      </c>
      <c r="C993" s="17" t="s">
        <v>124</v>
      </c>
      <c r="E993" s="16">
        <f t="shared" si="219"/>
        <v>1940118821.657213</v>
      </c>
      <c r="F993" s="16">
        <v>5</v>
      </c>
      <c r="G993" s="22">
        <f>A993^7.8+A993^4+100*A993+100</f>
        <v>2.3408549570843666E+23</v>
      </c>
      <c r="H993" s="22">
        <f t="shared" si="220"/>
        <v>2629468.8014823855</v>
      </c>
      <c r="I993" s="22">
        <f t="shared" si="221"/>
        <v>1.6448567217720481E+18</v>
      </c>
      <c r="J993" s="16">
        <v>1</v>
      </c>
      <c r="K993" s="16">
        <v>11</v>
      </c>
      <c r="L993" s="16">
        <v>5</v>
      </c>
      <c r="M993" s="16">
        <v>10000</v>
      </c>
      <c r="N993" s="16">
        <v>10000</v>
      </c>
      <c r="O993" s="16">
        <v>30</v>
      </c>
      <c r="P993" s="16" t="b">
        <v>1</v>
      </c>
      <c r="Q993" s="16">
        <v>0</v>
      </c>
      <c r="R993" s="16" t="b">
        <v>0</v>
      </c>
      <c r="S993" s="16">
        <v>101.000000000008</v>
      </c>
      <c r="T993" s="16" t="s">
        <v>59</v>
      </c>
      <c r="U993" s="18">
        <v>1088</v>
      </c>
      <c r="V993" s="16">
        <v>1575</v>
      </c>
      <c r="W993" s="22">
        <v>1.07</v>
      </c>
    </row>
    <row r="994" spans="1:23" x14ac:dyDescent="0.3">
      <c r="A994" s="19">
        <v>992</v>
      </c>
      <c r="B994" s="16" t="s">
        <v>56</v>
      </c>
      <c r="C994" s="17" t="s">
        <v>124</v>
      </c>
      <c r="E994" s="16">
        <f t="shared" si="219"/>
        <v>1946194243.598372</v>
      </c>
      <c r="F994" s="16">
        <v>5</v>
      </c>
      <c r="G994" s="22">
        <f t="shared" ref="G994:G1002" si="226">A994^7.8+A994^4+100*A994+100</f>
        <v>2.3593427817930731E+23</v>
      </c>
      <c r="H994" s="22">
        <f t="shared" si="220"/>
        <v>2635093.064739869</v>
      </c>
      <c r="I994" s="22">
        <f t="shared" si="221"/>
        <v>1.6549741734385014E+18</v>
      </c>
      <c r="J994" s="16">
        <v>1</v>
      </c>
      <c r="K994" s="16">
        <v>11</v>
      </c>
      <c r="L994" s="16">
        <v>5</v>
      </c>
      <c r="M994" s="16">
        <v>10000</v>
      </c>
      <c r="N994" s="16">
        <v>10000</v>
      </c>
      <c r="O994" s="16">
        <v>30</v>
      </c>
      <c r="P994" s="16" t="b">
        <v>1</v>
      </c>
      <c r="Q994" s="16">
        <v>0</v>
      </c>
      <c r="R994" s="16" t="b">
        <v>0</v>
      </c>
      <c r="S994" s="16">
        <v>101.000000000008</v>
      </c>
      <c r="T994" s="16" t="s">
        <v>59</v>
      </c>
      <c r="U994" s="18">
        <v>1089</v>
      </c>
      <c r="V994" s="16">
        <v>1577</v>
      </c>
      <c r="W994" s="22">
        <v>1.07</v>
      </c>
    </row>
    <row r="995" spans="1:23" x14ac:dyDescent="0.3">
      <c r="A995" s="15">
        <v>993</v>
      </c>
      <c r="B995" s="16" t="s">
        <v>56</v>
      </c>
      <c r="C995" s="17" t="s">
        <v>124</v>
      </c>
      <c r="E995" s="16">
        <f t="shared" si="219"/>
        <v>1952282540.4385738</v>
      </c>
      <c r="F995" s="16">
        <v>5</v>
      </c>
      <c r="G995" s="22">
        <f t="shared" si="226"/>
        <v>2.3779577728610841E+23</v>
      </c>
      <c r="H995" s="22">
        <f t="shared" si="220"/>
        <v>2640723.737587424</v>
      </c>
      <c r="I995" s="22">
        <f t="shared" si="221"/>
        <v>1.6651435691151214E+18</v>
      </c>
      <c r="J995" s="16">
        <v>1</v>
      </c>
      <c r="K995" s="16">
        <v>11</v>
      </c>
      <c r="L995" s="16">
        <v>5</v>
      </c>
      <c r="M995" s="16">
        <v>10000</v>
      </c>
      <c r="N995" s="16">
        <v>10000</v>
      </c>
      <c r="O995" s="16">
        <v>30</v>
      </c>
      <c r="P995" s="16" t="b">
        <v>1</v>
      </c>
      <c r="Q995" s="16">
        <v>0</v>
      </c>
      <c r="R995" s="16" t="b">
        <v>0</v>
      </c>
      <c r="S995" s="16">
        <v>101.000000000008</v>
      </c>
      <c r="T995" s="16" t="s">
        <v>59</v>
      </c>
      <c r="U995" s="18">
        <v>1090</v>
      </c>
      <c r="V995" s="16">
        <v>1579</v>
      </c>
      <c r="W995" s="22">
        <v>1.07</v>
      </c>
    </row>
    <row r="996" spans="1:23" x14ac:dyDescent="0.3">
      <c r="A996" s="15">
        <v>994</v>
      </c>
      <c r="B996" s="16" t="s">
        <v>56</v>
      </c>
      <c r="C996" s="17" t="s">
        <v>124</v>
      </c>
      <c r="E996" s="16">
        <f t="shared" si="219"/>
        <v>1958383726.4551272</v>
      </c>
      <c r="F996" s="16">
        <v>5</v>
      </c>
      <c r="G996" s="22">
        <f t="shared" si="226"/>
        <v>2.3967006756018586E+23</v>
      </c>
      <c r="H996" s="22">
        <f t="shared" si="220"/>
        <v>2646360.8209292293</v>
      </c>
      <c r="I996" s="22">
        <f t="shared" si="221"/>
        <v>1.675365122774348E+18</v>
      </c>
      <c r="J996" s="16">
        <v>1</v>
      </c>
      <c r="K996" s="16">
        <v>11</v>
      </c>
      <c r="L996" s="16">
        <v>5</v>
      </c>
      <c r="M996" s="16">
        <v>10000</v>
      </c>
      <c r="N996" s="16">
        <v>10000</v>
      </c>
      <c r="O996" s="16">
        <v>30</v>
      </c>
      <c r="P996" s="16" t="b">
        <v>1</v>
      </c>
      <c r="Q996" s="16">
        <v>0</v>
      </c>
      <c r="R996" s="16" t="b">
        <v>0</v>
      </c>
      <c r="S996" s="16">
        <v>101.000000000008</v>
      </c>
      <c r="T996" s="16" t="s">
        <v>59</v>
      </c>
      <c r="U996" s="18">
        <v>1091</v>
      </c>
      <c r="V996" s="16">
        <v>1581</v>
      </c>
      <c r="W996" s="22">
        <v>1.07</v>
      </c>
    </row>
    <row r="997" spans="1:23" x14ac:dyDescent="0.3">
      <c r="A997" s="19">
        <v>995</v>
      </c>
      <c r="B997" s="16" t="s">
        <v>56</v>
      </c>
      <c r="C997" s="17" t="s">
        <v>124</v>
      </c>
      <c r="E997" s="12">
        <f t="shared" si="219"/>
        <v>1964497815.92679</v>
      </c>
      <c r="F997" s="16">
        <v>5</v>
      </c>
      <c r="G997" s="22">
        <f t="shared" si="226"/>
        <v>2.4155722389403365E+23</v>
      </c>
      <c r="H997" s="22">
        <f t="shared" si="220"/>
        <v>2652004.3156686896</v>
      </c>
      <c r="I997" s="22">
        <f t="shared" si="221"/>
        <v>1.6856390490533256E+18</v>
      </c>
      <c r="J997" s="16">
        <v>1</v>
      </c>
      <c r="K997" s="16">
        <v>11</v>
      </c>
      <c r="L997" s="16">
        <v>5</v>
      </c>
      <c r="M997" s="16">
        <v>10000</v>
      </c>
      <c r="N997" s="16">
        <v>10000</v>
      </c>
      <c r="O997" s="16">
        <v>30</v>
      </c>
      <c r="P997" s="16" t="b">
        <v>1</v>
      </c>
      <c r="Q997" s="16">
        <v>0</v>
      </c>
      <c r="R997" s="16" t="b">
        <v>0</v>
      </c>
      <c r="S997" s="16">
        <v>101.000000000008</v>
      </c>
      <c r="T997" s="16" t="s">
        <v>59</v>
      </c>
      <c r="U997" s="18">
        <v>1092</v>
      </c>
      <c r="V997" s="16">
        <v>1583</v>
      </c>
      <c r="W997" s="22">
        <v>1.07</v>
      </c>
    </row>
    <row r="998" spans="1:23" x14ac:dyDescent="0.3">
      <c r="A998" s="15">
        <v>996</v>
      </c>
      <c r="B998" s="16" t="s">
        <v>56</v>
      </c>
      <c r="C998" s="17" t="s">
        <v>124</v>
      </c>
      <c r="E998" s="16">
        <f t="shared" si="219"/>
        <v>1970624823.1337636</v>
      </c>
      <c r="F998" s="16">
        <v>5</v>
      </c>
      <c r="G998" s="22">
        <f t="shared" si="226"/>
        <v>2.4345732154267733E+23</v>
      </c>
      <c r="H998" s="22">
        <f t="shared" si="220"/>
        <v>2657654.2227084269</v>
      </c>
      <c r="I998" s="22">
        <f t="shared" si="221"/>
        <v>1.6959655632553162E+18</v>
      </c>
      <c r="J998" s="16">
        <v>1</v>
      </c>
      <c r="K998" s="16">
        <v>11</v>
      </c>
      <c r="L998" s="16">
        <v>5</v>
      </c>
      <c r="M998" s="16">
        <v>10000</v>
      </c>
      <c r="N998" s="16">
        <v>10000</v>
      </c>
      <c r="O998" s="16">
        <v>30</v>
      </c>
      <c r="P998" s="16" t="b">
        <v>1</v>
      </c>
      <c r="Q998" s="16">
        <v>0</v>
      </c>
      <c r="R998" s="16" t="b">
        <v>0</v>
      </c>
      <c r="S998" s="16">
        <v>101.000000000008</v>
      </c>
      <c r="T998" s="16" t="s">
        <v>59</v>
      </c>
      <c r="U998" s="18">
        <v>1093</v>
      </c>
      <c r="V998" s="16">
        <v>1585</v>
      </c>
      <c r="W998" s="22">
        <v>1.07</v>
      </c>
    </row>
    <row r="999" spans="1:23" x14ac:dyDescent="0.3">
      <c r="A999" s="15">
        <v>997</v>
      </c>
      <c r="B999" s="16" t="s">
        <v>56</v>
      </c>
      <c r="C999" s="17" t="s">
        <v>124</v>
      </c>
      <c r="E999" s="16">
        <f t="shared" si="219"/>
        <v>1976764762.3576815</v>
      </c>
      <c r="F999" s="16">
        <v>5</v>
      </c>
      <c r="G999" s="22">
        <f t="shared" si="226"/>
        <v>2.4537043612505331E+23</v>
      </c>
      <c r="H999" s="22">
        <f t="shared" si="220"/>
        <v>2663310.5429502865</v>
      </c>
      <c r="I999" s="22">
        <f t="shared" si="221"/>
        <v>1.7063448813510822E+18</v>
      </c>
      <c r="J999" s="16">
        <v>1</v>
      </c>
      <c r="K999" s="16">
        <v>11</v>
      </c>
      <c r="L999" s="16">
        <v>5</v>
      </c>
      <c r="M999" s="16">
        <v>10000</v>
      </c>
      <c r="N999" s="16">
        <v>10000</v>
      </c>
      <c r="O999" s="16">
        <v>30</v>
      </c>
      <c r="P999" s="16" t="b">
        <v>1</v>
      </c>
      <c r="Q999" s="16">
        <v>0</v>
      </c>
      <c r="R999" s="16" t="b">
        <v>0</v>
      </c>
      <c r="S999" s="16">
        <v>101.000000000008</v>
      </c>
      <c r="T999" s="16" t="s">
        <v>59</v>
      </c>
      <c r="U999" s="18">
        <v>1094</v>
      </c>
      <c r="V999" s="16">
        <v>1587</v>
      </c>
      <c r="W999" s="22">
        <v>1.07</v>
      </c>
    </row>
    <row r="1000" spans="1:23" x14ac:dyDescent="0.3">
      <c r="A1000" s="19">
        <v>998</v>
      </c>
      <c r="B1000" s="16" t="s">
        <v>56</v>
      </c>
      <c r="C1000" s="17" t="s">
        <v>124</v>
      </c>
      <c r="E1000" s="16">
        <f t="shared" si="219"/>
        <v>1982917647.8816042</v>
      </c>
      <c r="F1000" s="16">
        <v>5</v>
      </c>
      <c r="G1000" s="22">
        <f t="shared" si="226"/>
        <v>2.4729664362540753E+23</v>
      </c>
      <c r="H1000" s="22">
        <f t="shared" si="220"/>
        <v>2668973.2772953403</v>
      </c>
      <c r="I1000" s="22">
        <f t="shared" si="221"/>
        <v>1.7167772199802819E+18</v>
      </c>
      <c r="J1000" s="16">
        <v>1</v>
      </c>
      <c r="K1000" s="16">
        <v>11</v>
      </c>
      <c r="L1000" s="16">
        <v>5</v>
      </c>
      <c r="M1000" s="16">
        <v>10000</v>
      </c>
      <c r="N1000" s="16">
        <v>10000</v>
      </c>
      <c r="O1000" s="16">
        <v>30</v>
      </c>
      <c r="P1000" s="16" t="b">
        <v>1</v>
      </c>
      <c r="Q1000" s="16">
        <v>0</v>
      </c>
      <c r="R1000" s="16" t="b">
        <v>0</v>
      </c>
      <c r="S1000" s="16">
        <v>101.000000000008</v>
      </c>
      <c r="T1000" s="16" t="s">
        <v>59</v>
      </c>
      <c r="U1000" s="18">
        <v>1095</v>
      </c>
      <c r="V1000" s="16">
        <v>1589</v>
      </c>
      <c r="W1000" s="22">
        <v>1.07</v>
      </c>
    </row>
    <row r="1001" spans="1:23" x14ac:dyDescent="0.3">
      <c r="A1001" s="15">
        <v>999</v>
      </c>
      <c r="B1001" s="16" t="s">
        <v>56</v>
      </c>
      <c r="C1001" s="17" t="s">
        <v>124</v>
      </c>
      <c r="E1001" s="16">
        <f t="shared" si="219"/>
        <v>1989083493.9900303</v>
      </c>
      <c r="F1001" s="16">
        <v>5</v>
      </c>
      <c r="G1001" s="22">
        <f t="shared" si="226"/>
        <v>2.4923602039469143E+23</v>
      </c>
      <c r="H1001" s="22">
        <f t="shared" si="220"/>
        <v>2674642.4266438675</v>
      </c>
      <c r="I1001" s="22">
        <f t="shared" si="221"/>
        <v>1.7272627964528317E+18</v>
      </c>
      <c r="J1001" s="16">
        <v>1</v>
      </c>
      <c r="K1001" s="16">
        <v>11</v>
      </c>
      <c r="L1001" s="16">
        <v>5</v>
      </c>
      <c r="M1001" s="16">
        <v>10000</v>
      </c>
      <c r="N1001" s="16">
        <v>10000</v>
      </c>
      <c r="O1001" s="16">
        <v>30</v>
      </c>
      <c r="P1001" s="16" t="b">
        <v>1</v>
      </c>
      <c r="Q1001" s="16">
        <v>0</v>
      </c>
      <c r="R1001" s="16" t="b">
        <v>0</v>
      </c>
      <c r="S1001" s="16">
        <v>101.000000000008</v>
      </c>
      <c r="T1001" s="16" t="s">
        <v>59</v>
      </c>
      <c r="U1001" s="18">
        <v>1096</v>
      </c>
      <c r="V1001" s="16">
        <v>1591</v>
      </c>
      <c r="W1001" s="22">
        <v>1.07</v>
      </c>
    </row>
    <row r="1002" spans="1:23" x14ac:dyDescent="0.3">
      <c r="A1002" s="15">
        <v>1000</v>
      </c>
      <c r="B1002" s="16" t="s">
        <v>56</v>
      </c>
      <c r="C1002" s="17" t="s">
        <v>124</v>
      </c>
      <c r="E1002" s="16">
        <f t="shared" si="219"/>
        <v>1995262314.9688795</v>
      </c>
      <c r="F1002" s="16">
        <v>5</v>
      </c>
      <c r="G1002" s="22">
        <f t="shared" si="226"/>
        <v>2.5118864315195717E+23</v>
      </c>
      <c r="H1002" s="22">
        <f t="shared" si="220"/>
        <v>2680317.9918953842</v>
      </c>
      <c r="I1002" s="22">
        <f t="shared" si="221"/>
        <v>1.737801828750369E+18</v>
      </c>
      <c r="J1002" s="16">
        <v>1</v>
      </c>
      <c r="K1002" s="16">
        <v>11</v>
      </c>
      <c r="L1002" s="16">
        <v>5</v>
      </c>
      <c r="M1002" s="16">
        <v>10000</v>
      </c>
      <c r="N1002" s="16">
        <v>10000</v>
      </c>
      <c r="O1002" s="16">
        <v>30</v>
      </c>
      <c r="P1002" s="16" t="b">
        <v>1</v>
      </c>
      <c r="Q1002" s="16">
        <v>0</v>
      </c>
      <c r="R1002" s="16" t="b">
        <v>0</v>
      </c>
      <c r="S1002" s="16">
        <v>101.000000000008</v>
      </c>
      <c r="T1002" s="16" t="s">
        <v>59</v>
      </c>
      <c r="U1002" s="18">
        <v>1097</v>
      </c>
      <c r="V1002" s="16">
        <v>1593</v>
      </c>
      <c r="W1002" s="22">
        <v>1.07</v>
      </c>
    </row>
    <row r="1003" spans="1:23" x14ac:dyDescent="0.3">
      <c r="A1003" s="19">
        <v>1001</v>
      </c>
      <c r="B1003" s="16" t="s">
        <v>56</v>
      </c>
      <c r="C1003" s="17" t="s">
        <v>127</v>
      </c>
      <c r="E1003" s="16">
        <f t="shared" si="219"/>
        <v>2001454125.105526</v>
      </c>
      <c r="F1003" s="16">
        <v>5</v>
      </c>
      <c r="G1003" s="22">
        <f>A1003^7.81+A1003^4+100*A1003+100</f>
        <v>2.7126274056611324E+23</v>
      </c>
      <c r="H1003" s="22">
        <f t="shared" si="220"/>
        <v>2685999.9739486277</v>
      </c>
      <c r="I1003" s="22">
        <f t="shared" si="221"/>
        <v>1.7483945355276439E+18</v>
      </c>
      <c r="J1003" s="16">
        <v>1</v>
      </c>
      <c r="K1003" s="16">
        <v>11</v>
      </c>
      <c r="L1003" s="16">
        <v>5</v>
      </c>
      <c r="M1003" s="16">
        <v>10000</v>
      </c>
      <c r="N1003" s="16">
        <v>10000</v>
      </c>
      <c r="O1003" s="16">
        <v>30</v>
      </c>
      <c r="P1003" s="16" t="b">
        <v>1</v>
      </c>
      <c r="Q1003" s="16">
        <v>0</v>
      </c>
      <c r="R1003" s="16" t="b">
        <v>0</v>
      </c>
      <c r="S1003" s="16">
        <v>101.000000000008</v>
      </c>
      <c r="T1003" s="16" t="s">
        <v>59</v>
      </c>
      <c r="U1003" s="18">
        <v>1098</v>
      </c>
      <c r="V1003" s="16">
        <v>1595</v>
      </c>
      <c r="W1003" s="22">
        <v>1.07</v>
      </c>
    </row>
    <row r="1004" spans="1:23" x14ac:dyDescent="0.3">
      <c r="A1004" s="15">
        <v>1002</v>
      </c>
      <c r="B1004" s="16" t="s">
        <v>56</v>
      </c>
      <c r="C1004" s="17" t="s">
        <v>127</v>
      </c>
      <c r="E1004" s="12">
        <f t="shared" si="219"/>
        <v>2007658938.6887474</v>
      </c>
      <c r="F1004" s="16">
        <v>5</v>
      </c>
      <c r="G1004" s="22">
        <f t="shared" ref="G1004:G1012" si="227">A1004^7.81+A1004^4+100*A1004+100</f>
        <v>2.7338639936765694E+23</v>
      </c>
      <c r="H1004" s="22">
        <f t="shared" si="220"/>
        <v>2691688.3737015701</v>
      </c>
      <c r="I1004" s="22">
        <f t="shared" si="221"/>
        <v>1.759041136113866E+18</v>
      </c>
      <c r="J1004" s="16">
        <v>1</v>
      </c>
      <c r="K1004" s="16">
        <v>11</v>
      </c>
      <c r="L1004" s="16">
        <v>5</v>
      </c>
      <c r="M1004" s="16">
        <v>10000</v>
      </c>
      <c r="N1004" s="16">
        <v>10000</v>
      </c>
      <c r="O1004" s="16">
        <v>30</v>
      </c>
      <c r="P1004" s="16" t="b">
        <v>1</v>
      </c>
      <c r="Q1004" s="16">
        <v>0</v>
      </c>
      <c r="R1004" s="16" t="b">
        <v>0</v>
      </c>
      <c r="S1004" s="16">
        <v>101.000000000008</v>
      </c>
      <c r="T1004" s="16" t="s">
        <v>59</v>
      </c>
      <c r="U1004" s="18">
        <v>1099</v>
      </c>
      <c r="V1004" s="16">
        <v>1597</v>
      </c>
      <c r="W1004" s="22">
        <v>1.07</v>
      </c>
    </row>
    <row r="1005" spans="1:23" x14ac:dyDescent="0.3">
      <c r="A1005" s="15">
        <v>1003</v>
      </c>
      <c r="B1005" s="16" t="s">
        <v>56</v>
      </c>
      <c r="C1005" s="17" t="s">
        <v>126</v>
      </c>
      <c r="E1005" s="16">
        <f t="shared" si="219"/>
        <v>2013876770.0087605</v>
      </c>
      <c r="F1005" s="16">
        <v>5</v>
      </c>
      <c r="G1005" s="22">
        <f t="shared" si="227"/>
        <v>2.7552454057176522E+23</v>
      </c>
      <c r="H1005" s="22">
        <f t="shared" si="220"/>
        <v>2697383.1920514042</v>
      </c>
      <c r="I1005" s="22">
        <f t="shared" si="221"/>
        <v>1.7697418505141635E+18</v>
      </c>
      <c r="J1005" s="16">
        <v>1</v>
      </c>
      <c r="K1005" s="16">
        <v>11</v>
      </c>
      <c r="L1005" s="16">
        <v>5</v>
      </c>
      <c r="M1005" s="16">
        <v>10000</v>
      </c>
      <c r="N1005" s="16">
        <v>10000</v>
      </c>
      <c r="O1005" s="16">
        <v>30</v>
      </c>
      <c r="P1005" s="16" t="b">
        <v>1</v>
      </c>
      <c r="Q1005" s="16">
        <v>0</v>
      </c>
      <c r="R1005" s="16" t="b">
        <v>0</v>
      </c>
      <c r="S1005" s="16">
        <v>101.000000000008</v>
      </c>
      <c r="T1005" s="16" t="s">
        <v>59</v>
      </c>
      <c r="U1005" s="18">
        <v>1100</v>
      </c>
      <c r="V1005" s="16">
        <v>1599</v>
      </c>
      <c r="W1005" s="22">
        <v>1.07</v>
      </c>
    </row>
    <row r="1006" spans="1:23" x14ac:dyDescent="0.3">
      <c r="A1006" s="19">
        <v>1004</v>
      </c>
      <c r="B1006" s="16" t="s">
        <v>56</v>
      </c>
      <c r="C1006" s="17" t="s">
        <v>126</v>
      </c>
      <c r="E1006" s="16">
        <f t="shared" si="219"/>
        <v>2020107633.3572061</v>
      </c>
      <c r="F1006" s="16">
        <v>5</v>
      </c>
      <c r="G1006" s="22">
        <f t="shared" si="227"/>
        <v>2.7767724835498692E+23</v>
      </c>
      <c r="H1006" s="22">
        <f t="shared" si="220"/>
        <v>2703084.4298945484</v>
      </c>
      <c r="I1006" s="22">
        <f t="shared" si="221"/>
        <v>1.7804968994109325E+18</v>
      </c>
      <c r="J1006" s="16">
        <v>1</v>
      </c>
      <c r="K1006" s="16">
        <v>11</v>
      </c>
      <c r="L1006" s="16">
        <v>5</v>
      </c>
      <c r="M1006" s="16">
        <v>10000</v>
      </c>
      <c r="N1006" s="16">
        <v>10000</v>
      </c>
      <c r="O1006" s="16">
        <v>30</v>
      </c>
      <c r="P1006" s="16" t="b">
        <v>1</v>
      </c>
      <c r="Q1006" s="16">
        <v>0</v>
      </c>
      <c r="R1006" s="16" t="b">
        <v>0</v>
      </c>
      <c r="S1006" s="16">
        <v>101.000000000008</v>
      </c>
      <c r="T1006" s="16" t="s">
        <v>59</v>
      </c>
      <c r="U1006" s="18">
        <v>1101</v>
      </c>
      <c r="V1006" s="16">
        <v>1601</v>
      </c>
      <c r="W1006" s="22">
        <v>1.07</v>
      </c>
    </row>
    <row r="1007" spans="1:23" x14ac:dyDescent="0.3">
      <c r="A1007" s="15">
        <v>1005</v>
      </c>
      <c r="B1007" s="16" t="s">
        <v>56</v>
      </c>
      <c r="C1007" s="17" t="s">
        <v>126</v>
      </c>
      <c r="E1007" s="16">
        <f t="shared" si="219"/>
        <v>2026351543.0271511</v>
      </c>
      <c r="F1007" s="16">
        <v>5</v>
      </c>
      <c r="G1007" s="22">
        <f t="shared" si="227"/>
        <v>2.7984460729852904E+23</v>
      </c>
      <c r="H1007" s="22">
        <f t="shared" si="220"/>
        <v>2708792.0881266659</v>
      </c>
      <c r="I1007" s="22">
        <f t="shared" si="221"/>
        <v>1.7913065041653302E+18</v>
      </c>
      <c r="J1007" s="16">
        <v>1</v>
      </c>
      <c r="K1007" s="16">
        <v>11</v>
      </c>
      <c r="L1007" s="16">
        <v>5</v>
      </c>
      <c r="M1007" s="16">
        <v>10000</v>
      </c>
      <c r="N1007" s="16">
        <v>10000</v>
      </c>
      <c r="O1007" s="16">
        <v>30</v>
      </c>
      <c r="P1007" s="16" t="b">
        <v>1</v>
      </c>
      <c r="Q1007" s="16">
        <v>0</v>
      </c>
      <c r="R1007" s="16" t="b">
        <v>0</v>
      </c>
      <c r="S1007" s="16">
        <v>101.000000000008</v>
      </c>
      <c r="T1007" s="16" t="s">
        <v>59</v>
      </c>
      <c r="U1007" s="18">
        <v>1102</v>
      </c>
      <c r="V1007" s="16">
        <v>1603</v>
      </c>
      <c r="W1007" s="22">
        <v>1.07</v>
      </c>
    </row>
    <row r="1008" spans="1:23" x14ac:dyDescent="0.3">
      <c r="A1008" s="15">
        <v>1006</v>
      </c>
      <c r="B1008" s="16" t="s">
        <v>56</v>
      </c>
      <c r="C1008" s="17" t="s">
        <v>126</v>
      </c>
      <c r="E1008" s="16">
        <f t="shared" si="219"/>
        <v>2032608513.3130896</v>
      </c>
      <c r="F1008" s="16">
        <v>5</v>
      </c>
      <c r="G1008" s="22">
        <f t="shared" si="227"/>
        <v>2.8202670238977622E+23</v>
      </c>
      <c r="H1008" s="22">
        <f t="shared" si="220"/>
        <v>2714506.1676426502</v>
      </c>
      <c r="I1008" s="22">
        <f t="shared" si="221"/>
        <v>1.8021708868185907E+18</v>
      </c>
      <c r="J1008" s="16">
        <v>1</v>
      </c>
      <c r="K1008" s="16">
        <v>11</v>
      </c>
      <c r="L1008" s="16">
        <v>5</v>
      </c>
      <c r="M1008" s="16">
        <v>10000</v>
      </c>
      <c r="N1008" s="16">
        <v>10000</v>
      </c>
      <c r="O1008" s="16">
        <v>30</v>
      </c>
      <c r="P1008" s="16" t="b">
        <v>1</v>
      </c>
      <c r="Q1008" s="16">
        <v>0</v>
      </c>
      <c r="R1008" s="16" t="b">
        <v>0</v>
      </c>
      <c r="S1008" s="16">
        <v>101.000000000008</v>
      </c>
      <c r="T1008" s="16" t="s">
        <v>59</v>
      </c>
      <c r="U1008" s="18">
        <v>1103</v>
      </c>
      <c r="V1008" s="16">
        <v>1605</v>
      </c>
      <c r="W1008" s="22">
        <v>1.07</v>
      </c>
    </row>
    <row r="1009" spans="1:23" x14ac:dyDescent="0.3">
      <c r="A1009" s="19">
        <v>1007</v>
      </c>
      <c r="B1009" s="16" t="s">
        <v>56</v>
      </c>
      <c r="C1009" s="17" t="s">
        <v>126</v>
      </c>
      <c r="E1009" s="16">
        <f t="shared" si="219"/>
        <v>2038878558.5109239</v>
      </c>
      <c r="F1009" s="16">
        <v>5</v>
      </c>
      <c r="G1009" s="22">
        <f t="shared" si="227"/>
        <v>2.8422361902384667E+23</v>
      </c>
      <c r="H1009" s="22">
        <f t="shared" si="220"/>
        <v>2720226.6693366244</v>
      </c>
      <c r="I1009" s="22">
        <f t="shared" si="221"/>
        <v>1.8130902700935112E+18</v>
      </c>
      <c r="J1009" s="16">
        <v>1</v>
      </c>
      <c r="K1009" s="16">
        <v>11</v>
      </c>
      <c r="L1009" s="16">
        <v>5</v>
      </c>
      <c r="M1009" s="16">
        <v>10000</v>
      </c>
      <c r="N1009" s="16">
        <v>10000</v>
      </c>
      <c r="O1009" s="16">
        <v>30</v>
      </c>
      <c r="P1009" s="16" t="b">
        <v>1</v>
      </c>
      <c r="Q1009" s="16">
        <v>0</v>
      </c>
      <c r="R1009" s="16" t="b">
        <v>0</v>
      </c>
      <c r="S1009" s="16">
        <v>101.000000000008</v>
      </c>
      <c r="T1009" s="16" t="s">
        <v>59</v>
      </c>
      <c r="U1009" s="18">
        <v>1104</v>
      </c>
      <c r="V1009" s="16">
        <v>1607</v>
      </c>
      <c r="W1009" s="22">
        <v>1.07</v>
      </c>
    </row>
    <row r="1010" spans="1:23" x14ac:dyDescent="0.3">
      <c r="A1010" s="15">
        <v>1008</v>
      </c>
      <c r="B1010" s="16" t="s">
        <v>56</v>
      </c>
      <c r="C1010" s="17" t="s">
        <v>126</v>
      </c>
      <c r="E1010" s="16">
        <f t="shared" si="219"/>
        <v>2045161692.9179971</v>
      </c>
      <c r="F1010" s="16">
        <v>5</v>
      </c>
      <c r="G1010" s="22">
        <f t="shared" si="227"/>
        <v>2.8643544300513461E+23</v>
      </c>
      <c r="H1010" s="22">
        <f t="shared" si="220"/>
        <v>2725953.5941019412</v>
      </c>
      <c r="I1010" s="22">
        <f t="shared" si="221"/>
        <v>1.8240648773957857E+18</v>
      </c>
      <c r="J1010" s="16">
        <v>1</v>
      </c>
      <c r="K1010" s="16">
        <v>11</v>
      </c>
      <c r="L1010" s="16">
        <v>5</v>
      </c>
      <c r="M1010" s="16">
        <v>10000</v>
      </c>
      <c r="N1010" s="16">
        <v>10000</v>
      </c>
      <c r="O1010" s="16">
        <v>30</v>
      </c>
      <c r="P1010" s="16" t="b">
        <v>1</v>
      </c>
      <c r="Q1010" s="16">
        <v>0</v>
      </c>
      <c r="R1010" s="16" t="b">
        <v>0</v>
      </c>
      <c r="S1010" s="16">
        <v>101.000000000008</v>
      </c>
      <c r="T1010" s="16" t="s">
        <v>59</v>
      </c>
      <c r="U1010" s="18">
        <v>1105</v>
      </c>
      <c r="V1010" s="16">
        <v>1609</v>
      </c>
      <c r="W1010" s="22">
        <v>1.07</v>
      </c>
    </row>
    <row r="1011" spans="1:23" x14ac:dyDescent="0.3">
      <c r="A1011" s="15">
        <v>1009</v>
      </c>
      <c r="B1011" s="16" t="s">
        <v>56</v>
      </c>
      <c r="C1011" s="17" t="s">
        <v>126</v>
      </c>
      <c r="E1011" s="12">
        <f t="shared" si="219"/>
        <v>2051457930.8330524</v>
      </c>
      <c r="F1011" s="16">
        <v>5</v>
      </c>
      <c r="G1011" s="22">
        <f t="shared" si="227"/>
        <v>2.8866226054886762E+23</v>
      </c>
      <c r="H1011" s="22">
        <f t="shared" si="220"/>
        <v>2731686.9428312024</v>
      </c>
      <c r="I1011" s="22">
        <f t="shared" si="221"/>
        <v>1.8350949328154982E+18</v>
      </c>
      <c r="J1011" s="16">
        <v>1</v>
      </c>
      <c r="K1011" s="16">
        <v>11</v>
      </c>
      <c r="L1011" s="16">
        <v>5</v>
      </c>
      <c r="M1011" s="16">
        <v>10000</v>
      </c>
      <c r="N1011" s="16">
        <v>10000</v>
      </c>
      <c r="O1011" s="16">
        <v>30</v>
      </c>
      <c r="P1011" s="16" t="b">
        <v>1</v>
      </c>
      <c r="Q1011" s="16">
        <v>0</v>
      </c>
      <c r="R1011" s="16" t="b">
        <v>0</v>
      </c>
      <c r="S1011" s="16">
        <v>101.000000000008</v>
      </c>
      <c r="T1011" s="16" t="s">
        <v>59</v>
      </c>
      <c r="U1011" s="18">
        <v>1106</v>
      </c>
      <c r="V1011" s="16">
        <v>1611</v>
      </c>
      <c r="W1011" s="22">
        <v>1.07</v>
      </c>
    </row>
    <row r="1012" spans="1:23" x14ac:dyDescent="0.3">
      <c r="A1012" s="19">
        <v>1010</v>
      </c>
      <c r="B1012" s="16" t="s">
        <v>56</v>
      </c>
      <c r="C1012" s="17" t="s">
        <v>126</v>
      </c>
      <c r="E1012" s="16">
        <f t="shared" si="219"/>
        <v>2057767286.5562761</v>
      </c>
      <c r="F1012" s="16">
        <v>5</v>
      </c>
      <c r="G1012" s="22">
        <f t="shared" si="227"/>
        <v>2.9090415828266235E+23</v>
      </c>
      <c r="H1012" s="22">
        <f t="shared" si="220"/>
        <v>2737426.7164162509</v>
      </c>
      <c r="I1012" s="22">
        <f t="shared" si="221"/>
        <v>1.8461806611284859E+18</v>
      </c>
      <c r="J1012" s="16">
        <v>1</v>
      </c>
      <c r="K1012" s="16">
        <v>11</v>
      </c>
      <c r="L1012" s="16">
        <v>5</v>
      </c>
      <c r="M1012" s="16">
        <v>10000</v>
      </c>
      <c r="N1012" s="16">
        <v>10000</v>
      </c>
      <c r="O1012" s="16">
        <v>30</v>
      </c>
      <c r="P1012" s="16" t="b">
        <v>1</v>
      </c>
      <c r="Q1012" s="16">
        <v>0</v>
      </c>
      <c r="R1012" s="16" t="b">
        <v>0</v>
      </c>
      <c r="S1012" s="16">
        <v>101.000000000008</v>
      </c>
      <c r="T1012" s="16" t="s">
        <v>59</v>
      </c>
      <c r="U1012" s="18">
        <v>1107</v>
      </c>
      <c r="V1012" s="16">
        <v>1613</v>
      </c>
      <c r="W1012" s="22">
        <v>1.07</v>
      </c>
    </row>
    <row r="1013" spans="1:23" x14ac:dyDescent="0.3">
      <c r="A1013" s="15">
        <v>1011</v>
      </c>
      <c r="B1013" s="16" t="s">
        <v>56</v>
      </c>
      <c r="C1013" s="17" t="s">
        <v>126</v>
      </c>
      <c r="E1013" s="16">
        <f t="shared" si="219"/>
        <v>2064089774.38925</v>
      </c>
      <c r="F1013" s="16">
        <v>5</v>
      </c>
      <c r="G1013" s="22">
        <f>A1013^7.82+A1013^4+100*A1013+100</f>
        <v>3.1416227754218378E+23</v>
      </c>
      <c r="H1013" s="22">
        <f t="shared" si="220"/>
        <v>2743172.9157481636</v>
      </c>
      <c r="I1013" s="22">
        <f t="shared" si="221"/>
        <v>1.8573222877977738E+18</v>
      </c>
      <c r="J1013" s="16">
        <v>1</v>
      </c>
      <c r="K1013" s="16">
        <v>11</v>
      </c>
      <c r="L1013" s="16">
        <v>5</v>
      </c>
      <c r="M1013" s="16">
        <v>10000</v>
      </c>
      <c r="N1013" s="16">
        <v>10000</v>
      </c>
      <c r="O1013" s="16">
        <v>30</v>
      </c>
      <c r="P1013" s="16" t="b">
        <v>1</v>
      </c>
      <c r="Q1013" s="16">
        <v>0</v>
      </c>
      <c r="R1013" s="16" t="b">
        <v>0</v>
      </c>
      <c r="S1013" s="16">
        <v>101.000000000008</v>
      </c>
      <c r="T1013" s="16" t="s">
        <v>59</v>
      </c>
      <c r="U1013" s="18">
        <v>1108</v>
      </c>
      <c r="V1013" s="16">
        <v>1615</v>
      </c>
      <c r="W1013" s="22">
        <v>1.07</v>
      </c>
    </row>
    <row r="1014" spans="1:23" x14ac:dyDescent="0.3">
      <c r="A1014" s="15">
        <v>1012</v>
      </c>
      <c r="B1014" s="16" t="s">
        <v>56</v>
      </c>
      <c r="C1014" s="17" t="s">
        <v>126</v>
      </c>
      <c r="E1014" s="16">
        <f t="shared" si="219"/>
        <v>2070425408.6349809</v>
      </c>
      <c r="F1014" s="16">
        <v>5</v>
      </c>
      <c r="G1014" s="22">
        <f t="shared" ref="G1014:G1022" si="228">A1014^7.82+A1014^4+100*A1014+100</f>
        <v>3.1660050829797165E+23</v>
      </c>
      <c r="H1014" s="22">
        <f t="shared" si="220"/>
        <v>2748925.541717256</v>
      </c>
      <c r="I1014" s="22">
        <f t="shared" si="221"/>
        <v>1.8685200389749834E+18</v>
      </c>
      <c r="J1014" s="16">
        <v>1</v>
      </c>
      <c r="K1014" s="16">
        <v>11</v>
      </c>
      <c r="L1014" s="16">
        <v>5</v>
      </c>
      <c r="M1014" s="16">
        <v>10000</v>
      </c>
      <c r="N1014" s="16">
        <v>10000</v>
      </c>
      <c r="O1014" s="16">
        <v>30</v>
      </c>
      <c r="P1014" s="16" t="b">
        <v>1</v>
      </c>
      <c r="Q1014" s="16">
        <v>0</v>
      </c>
      <c r="R1014" s="16" t="b">
        <v>0</v>
      </c>
      <c r="S1014" s="16">
        <v>101.000000000008</v>
      </c>
      <c r="T1014" s="16" t="s">
        <v>59</v>
      </c>
      <c r="U1014" s="18">
        <v>1109</v>
      </c>
      <c r="V1014" s="16">
        <v>1617</v>
      </c>
      <c r="W1014" s="22">
        <v>1.07</v>
      </c>
    </row>
    <row r="1015" spans="1:23" x14ac:dyDescent="0.3">
      <c r="A1015" s="19">
        <v>1013</v>
      </c>
      <c r="B1015" s="16" t="s">
        <v>56</v>
      </c>
      <c r="C1015" s="17" t="s">
        <v>126</v>
      </c>
      <c r="E1015" s="16">
        <f t="shared" si="219"/>
        <v>2076774203.597878</v>
      </c>
      <c r="F1015" s="16">
        <v>5</v>
      </c>
      <c r="G1015" s="22">
        <f t="shared" si="228"/>
        <v>3.1905522609414496E+23</v>
      </c>
      <c r="H1015" s="22">
        <f t="shared" si="220"/>
        <v>2754684.5952130854</v>
      </c>
      <c r="I1015" s="22">
        <f t="shared" si="221"/>
        <v>1.8797741415017196E+18</v>
      </c>
      <c r="J1015" s="16">
        <v>1</v>
      </c>
      <c r="K1015" s="16">
        <v>11</v>
      </c>
      <c r="L1015" s="16">
        <v>5</v>
      </c>
      <c r="M1015" s="16">
        <v>10000</v>
      </c>
      <c r="N1015" s="16">
        <v>10000</v>
      </c>
      <c r="O1015" s="16">
        <v>30</v>
      </c>
      <c r="P1015" s="16" t="b">
        <v>1</v>
      </c>
      <c r="Q1015" s="16">
        <v>0</v>
      </c>
      <c r="R1015" s="16" t="b">
        <v>0</v>
      </c>
      <c r="S1015" s="16">
        <v>101.000000000008</v>
      </c>
      <c r="T1015" s="16" t="s">
        <v>59</v>
      </c>
      <c r="U1015" s="18">
        <v>1110</v>
      </c>
      <c r="V1015" s="16">
        <v>1619</v>
      </c>
      <c r="W1015" s="22">
        <v>1.07</v>
      </c>
    </row>
    <row r="1016" spans="1:23" x14ac:dyDescent="0.3">
      <c r="A1016" s="15">
        <v>1014</v>
      </c>
      <c r="B1016" s="16" t="s">
        <v>56</v>
      </c>
      <c r="C1016" s="17" t="s">
        <v>126</v>
      </c>
      <c r="E1016" s="16">
        <f t="shared" si="219"/>
        <v>2083136173.5837972</v>
      </c>
      <c r="F1016" s="16">
        <v>5</v>
      </c>
      <c r="G1016" s="22">
        <f t="shared" si="228"/>
        <v>3.2152652597349203E+23</v>
      </c>
      <c r="H1016" s="22">
        <f t="shared" si="220"/>
        <v>2760450.0771244667</v>
      </c>
      <c r="I1016" s="22">
        <f t="shared" si="221"/>
        <v>1.891084822911104E+18</v>
      </c>
      <c r="J1016" s="16">
        <v>1</v>
      </c>
      <c r="K1016" s="16">
        <v>11</v>
      </c>
      <c r="L1016" s="16">
        <v>5</v>
      </c>
      <c r="M1016" s="16">
        <v>10000</v>
      </c>
      <c r="N1016" s="16">
        <v>10000</v>
      </c>
      <c r="O1016" s="16">
        <v>30</v>
      </c>
      <c r="P1016" s="16" t="b">
        <v>1</v>
      </c>
      <c r="Q1016" s="16">
        <v>0</v>
      </c>
      <c r="R1016" s="16" t="b">
        <v>0</v>
      </c>
      <c r="S1016" s="16">
        <v>101.000000000008</v>
      </c>
      <c r="T1016" s="16" t="s">
        <v>59</v>
      </c>
      <c r="U1016" s="18">
        <v>1111</v>
      </c>
      <c r="V1016" s="16">
        <v>1621</v>
      </c>
      <c r="W1016" s="22">
        <v>1.07</v>
      </c>
    </row>
    <row r="1017" spans="1:23" x14ac:dyDescent="0.3">
      <c r="A1017" s="15">
        <v>1015</v>
      </c>
      <c r="B1017" s="16" t="s">
        <v>56</v>
      </c>
      <c r="C1017" s="17" t="s">
        <v>126</v>
      </c>
      <c r="E1017" s="16">
        <f t="shared" ref="E1017:E1080" si="229">A1017^3.1</f>
        <v>2089511332.8999608</v>
      </c>
      <c r="F1017" s="16">
        <v>5</v>
      </c>
      <c r="G1017" s="22">
        <f t="shared" si="228"/>
        <v>3.240145034320921E+23</v>
      </c>
      <c r="H1017" s="22">
        <f t="shared" ref="H1017:H1054" si="230">A1017^2.14+50+50*A1017</f>
        <v>2766221.9883394456</v>
      </c>
      <c r="I1017" s="22">
        <f t="shared" ref="I1017:I1054" si="231">A1017^6.08+A1017^4+1000*A1017+100</f>
        <v>1.9024523114290342E+18</v>
      </c>
      <c r="J1017" s="16">
        <v>1</v>
      </c>
      <c r="K1017" s="16">
        <v>11</v>
      </c>
      <c r="L1017" s="16">
        <v>5</v>
      </c>
      <c r="M1017" s="16">
        <v>10000</v>
      </c>
      <c r="N1017" s="16">
        <v>10000</v>
      </c>
      <c r="O1017" s="16">
        <v>30</v>
      </c>
      <c r="P1017" s="16" t="b">
        <v>1</v>
      </c>
      <c r="Q1017" s="16">
        <v>0</v>
      </c>
      <c r="R1017" s="16" t="b">
        <v>0</v>
      </c>
      <c r="S1017" s="16">
        <v>101.000000000008</v>
      </c>
      <c r="T1017" s="16" t="s">
        <v>59</v>
      </c>
      <c r="U1017" s="18">
        <v>1112</v>
      </c>
      <c r="V1017" s="16">
        <v>1623</v>
      </c>
      <c r="W1017" s="22">
        <v>1.07</v>
      </c>
    </row>
    <row r="1018" spans="1:23" x14ac:dyDescent="0.3">
      <c r="A1018" s="19">
        <v>1016</v>
      </c>
      <c r="B1018" s="16" t="s">
        <v>56</v>
      </c>
      <c r="C1018" s="17" t="s">
        <v>126</v>
      </c>
      <c r="E1018" s="12">
        <f t="shared" si="229"/>
        <v>2095899695.8550415</v>
      </c>
      <c r="F1018" s="16">
        <v>5</v>
      </c>
      <c r="G1018" s="22">
        <f t="shared" si="228"/>
        <v>3.2651925442105228E+23</v>
      </c>
      <c r="H1018" s="22">
        <f t="shared" si="230"/>
        <v>2772000.3297453225</v>
      </c>
      <c r="I1018" s="22">
        <f t="shared" si="231"/>
        <v>1.9138768359757637E+18</v>
      </c>
      <c r="J1018" s="16">
        <v>1</v>
      </c>
      <c r="K1018" s="16">
        <v>11</v>
      </c>
      <c r="L1018" s="16">
        <v>5</v>
      </c>
      <c r="M1018" s="16">
        <v>10000</v>
      </c>
      <c r="N1018" s="16">
        <v>10000</v>
      </c>
      <c r="O1018" s="16">
        <v>30</v>
      </c>
      <c r="P1018" s="16" t="b">
        <v>1</v>
      </c>
      <c r="Q1018" s="16">
        <v>0</v>
      </c>
      <c r="R1018" s="16" t="b">
        <v>0</v>
      </c>
      <c r="S1018" s="16">
        <v>101.000000000008</v>
      </c>
      <c r="T1018" s="16" t="s">
        <v>59</v>
      </c>
      <c r="U1018" s="18">
        <v>1113</v>
      </c>
      <c r="V1018" s="16">
        <v>1625</v>
      </c>
      <c r="W1018" s="22">
        <v>1.07</v>
      </c>
    </row>
    <row r="1019" spans="1:23" x14ac:dyDescent="0.3">
      <c r="A1019" s="15">
        <v>1017</v>
      </c>
      <c r="B1019" s="16" t="s">
        <v>56</v>
      </c>
      <c r="C1019" s="17" t="s">
        <v>126</v>
      </c>
      <c r="E1019" s="16">
        <f t="shared" si="229"/>
        <v>2102301276.7590971</v>
      </c>
      <c r="F1019" s="16">
        <v>5</v>
      </c>
      <c r="G1019" s="22">
        <f t="shared" si="228"/>
        <v>3.2904087534820505E+23</v>
      </c>
      <c r="H1019" s="22">
        <f t="shared" si="230"/>
        <v>2777785.1022286434</v>
      </c>
      <c r="I1019" s="22">
        <f t="shared" si="231"/>
        <v>1.9253586261671918E+18</v>
      </c>
      <c r="J1019" s="16">
        <v>1</v>
      </c>
      <c r="K1019" s="16">
        <v>11</v>
      </c>
      <c r="L1019" s="16">
        <v>5</v>
      </c>
      <c r="M1019" s="16">
        <v>10000</v>
      </c>
      <c r="N1019" s="16">
        <v>10000</v>
      </c>
      <c r="O1019" s="16">
        <v>30</v>
      </c>
      <c r="P1019" s="16" t="b">
        <v>1</v>
      </c>
      <c r="Q1019" s="16">
        <v>0</v>
      </c>
      <c r="R1019" s="16" t="b">
        <v>0</v>
      </c>
      <c r="S1019" s="16">
        <v>101.000000000008</v>
      </c>
      <c r="T1019" s="16" t="s">
        <v>59</v>
      </c>
      <c r="U1019" s="18">
        <v>1114</v>
      </c>
      <c r="V1019" s="16">
        <v>1627</v>
      </c>
      <c r="W1019" s="22">
        <v>1.07</v>
      </c>
    </row>
    <row r="1020" spans="1:23" x14ac:dyDescent="0.3">
      <c r="A1020" s="15">
        <v>1018</v>
      </c>
      <c r="B1020" s="16" t="s">
        <v>56</v>
      </c>
      <c r="C1020" s="17" t="s">
        <v>126</v>
      </c>
      <c r="E1020" s="16">
        <f t="shared" si="229"/>
        <v>2108716089.923605</v>
      </c>
      <c r="F1020" s="16">
        <v>5</v>
      </c>
      <c r="G1020" s="22">
        <f t="shared" si="228"/>
        <v>3.3157946307984399E+23</v>
      </c>
      <c r="H1020" s="22">
        <f t="shared" si="230"/>
        <v>2783576.3066752073</v>
      </c>
      <c r="I1020" s="22">
        <f t="shared" si="231"/>
        <v>1.9368979123164119E+18</v>
      </c>
      <c r="J1020" s="16">
        <v>1</v>
      </c>
      <c r="K1020" s="16">
        <v>11</v>
      </c>
      <c r="L1020" s="16">
        <v>5</v>
      </c>
      <c r="M1020" s="16">
        <v>10000</v>
      </c>
      <c r="N1020" s="16">
        <v>10000</v>
      </c>
      <c r="O1020" s="16">
        <v>30</v>
      </c>
      <c r="P1020" s="16" t="b">
        <v>1</v>
      </c>
      <c r="Q1020" s="16">
        <v>0</v>
      </c>
      <c r="R1020" s="16" t="b">
        <v>0</v>
      </c>
      <c r="S1020" s="16">
        <v>101.000000000008</v>
      </c>
      <c r="T1020" s="16" t="s">
        <v>59</v>
      </c>
      <c r="U1020" s="18">
        <v>1115</v>
      </c>
      <c r="V1020" s="16">
        <v>1629</v>
      </c>
      <c r="W1020" s="22">
        <v>1.07</v>
      </c>
    </row>
    <row r="1021" spans="1:23" x14ac:dyDescent="0.3">
      <c r="A1021" s="19">
        <v>1019</v>
      </c>
      <c r="B1021" s="16" t="s">
        <v>56</v>
      </c>
      <c r="C1021" s="17" t="s">
        <v>126</v>
      </c>
      <c r="E1021" s="16">
        <f t="shared" si="229"/>
        <v>2115144149.6614571</v>
      </c>
      <c r="F1021" s="16">
        <v>5</v>
      </c>
      <c r="G1021" s="22">
        <f t="shared" si="228"/>
        <v>3.3413511494243832E+23</v>
      </c>
      <c r="H1021" s="22">
        <f t="shared" si="230"/>
        <v>2789373.9439700684</v>
      </c>
      <c r="I1021" s="22">
        <f t="shared" si="231"/>
        <v>1.9484949254350441E+18</v>
      </c>
      <c r="J1021" s="16">
        <v>1</v>
      </c>
      <c r="K1021" s="16">
        <v>11</v>
      </c>
      <c r="L1021" s="16">
        <v>5</v>
      </c>
      <c r="M1021" s="16">
        <v>10000</v>
      </c>
      <c r="N1021" s="16">
        <v>10000</v>
      </c>
      <c r="O1021" s="16">
        <v>30</v>
      </c>
      <c r="P1021" s="16" t="b">
        <v>1</v>
      </c>
      <c r="Q1021" s="16">
        <v>0</v>
      </c>
      <c r="R1021" s="16" t="b">
        <v>0</v>
      </c>
      <c r="S1021" s="16">
        <v>101.000000000008</v>
      </c>
      <c r="T1021" s="16" t="s">
        <v>59</v>
      </c>
      <c r="U1021" s="18">
        <v>1116</v>
      </c>
      <c r="V1021" s="16">
        <v>1631</v>
      </c>
      <c r="W1021" s="22">
        <v>1.07</v>
      </c>
    </row>
    <row r="1022" spans="1:23" x14ac:dyDescent="0.3">
      <c r="A1022" s="15">
        <v>1020</v>
      </c>
      <c r="B1022" s="16" t="s">
        <v>56</v>
      </c>
      <c r="C1022" s="17" t="s">
        <v>126</v>
      </c>
      <c r="E1022" s="16">
        <f t="shared" si="229"/>
        <v>2121585470.2869279</v>
      </c>
      <c r="F1022" s="16">
        <v>5</v>
      </c>
      <c r="G1022" s="22">
        <f t="shared" si="228"/>
        <v>3.3670792872436726E+23</v>
      </c>
      <c r="H1022" s="22">
        <f t="shared" si="230"/>
        <v>2795178.0149975168</v>
      </c>
      <c r="I1022" s="22">
        <f t="shared" si="231"/>
        <v>1.9601498972346952E+18</v>
      </c>
      <c r="J1022" s="16">
        <v>1</v>
      </c>
      <c r="K1022" s="16">
        <v>11</v>
      </c>
      <c r="L1022" s="16">
        <v>5</v>
      </c>
      <c r="M1022" s="16">
        <v>10000</v>
      </c>
      <c r="N1022" s="16">
        <v>10000</v>
      </c>
      <c r="O1022" s="16">
        <v>30</v>
      </c>
      <c r="P1022" s="16" t="b">
        <v>1</v>
      </c>
      <c r="Q1022" s="16">
        <v>0</v>
      </c>
      <c r="R1022" s="16" t="b">
        <v>0</v>
      </c>
      <c r="S1022" s="16">
        <v>101.000000000008</v>
      </c>
      <c r="T1022" s="16" t="s">
        <v>59</v>
      </c>
      <c r="U1022" s="18">
        <v>1117</v>
      </c>
      <c r="V1022" s="16">
        <v>1633</v>
      </c>
      <c r="W1022" s="22">
        <v>1.07</v>
      </c>
    </row>
    <row r="1023" spans="1:23" x14ac:dyDescent="0.3">
      <c r="A1023" s="15">
        <v>1021</v>
      </c>
      <c r="B1023" s="16" t="s">
        <v>56</v>
      </c>
      <c r="C1023" s="17" t="s">
        <v>126</v>
      </c>
      <c r="E1023" s="16">
        <f t="shared" si="229"/>
        <v>2128040066.115726</v>
      </c>
      <c r="F1023" s="16">
        <v>5</v>
      </c>
      <c r="G1023" s="22">
        <f>A1023^7.85+A1023^4+100*A1023+100</f>
        <v>4.1768807409055085E+23</v>
      </c>
      <c r="H1023" s="22">
        <f t="shared" si="230"/>
        <v>2800988.5206411169</v>
      </c>
      <c r="I1023" s="22">
        <f t="shared" si="231"/>
        <v>1.9718630601284485E+18</v>
      </c>
      <c r="J1023" s="16">
        <v>1</v>
      </c>
      <c r="K1023" s="16">
        <v>11</v>
      </c>
      <c r="L1023" s="16">
        <v>5</v>
      </c>
      <c r="M1023" s="16">
        <v>10000</v>
      </c>
      <c r="N1023" s="16">
        <v>10000</v>
      </c>
      <c r="O1023" s="16">
        <v>30</v>
      </c>
      <c r="P1023" s="16" t="b">
        <v>1</v>
      </c>
      <c r="Q1023" s="16">
        <v>0</v>
      </c>
      <c r="R1023" s="16" t="b">
        <v>0</v>
      </c>
      <c r="S1023" s="16">
        <v>101.000000000008</v>
      </c>
      <c r="T1023" s="16" t="s">
        <v>59</v>
      </c>
      <c r="U1023" s="18">
        <v>1118</v>
      </c>
      <c r="V1023" s="16">
        <v>1635</v>
      </c>
      <c r="W1023" s="22">
        <v>1.07</v>
      </c>
    </row>
    <row r="1024" spans="1:23" x14ac:dyDescent="0.3">
      <c r="A1024" s="19">
        <v>1022</v>
      </c>
      <c r="B1024" s="16" t="s">
        <v>56</v>
      </c>
      <c r="C1024" s="17" t="s">
        <v>126</v>
      </c>
      <c r="E1024" s="16">
        <f t="shared" si="229"/>
        <v>2134507951.4649382</v>
      </c>
      <c r="F1024" s="16">
        <v>5</v>
      </c>
      <c r="G1024" s="22">
        <f t="shared" ref="G1024:G1032" si="232">A1024^7.85+A1024^4+100*A1024+100</f>
        <v>4.2091027928039841E+23</v>
      </c>
      <c r="H1024" s="22">
        <f t="shared" si="230"/>
        <v>2806805.4617836773</v>
      </c>
      <c r="I1024" s="22">
        <f t="shared" si="231"/>
        <v>1.9836346472321756E+18</v>
      </c>
      <c r="J1024" s="16">
        <v>1</v>
      </c>
      <c r="K1024" s="16">
        <v>11</v>
      </c>
      <c r="L1024" s="16">
        <v>5</v>
      </c>
      <c r="M1024" s="16">
        <v>10000</v>
      </c>
      <c r="N1024" s="16">
        <v>10000</v>
      </c>
      <c r="O1024" s="16">
        <v>30</v>
      </c>
      <c r="P1024" s="16" t="b">
        <v>1</v>
      </c>
      <c r="Q1024" s="16">
        <v>0</v>
      </c>
      <c r="R1024" s="16" t="b">
        <v>0</v>
      </c>
      <c r="S1024" s="16">
        <v>101.000000000008</v>
      </c>
      <c r="T1024" s="16" t="s">
        <v>59</v>
      </c>
      <c r="U1024" s="18">
        <v>1119</v>
      </c>
      <c r="V1024" s="16">
        <v>1637</v>
      </c>
      <c r="W1024" s="22">
        <v>1.07</v>
      </c>
    </row>
    <row r="1025" spans="1:23" x14ac:dyDescent="0.3">
      <c r="A1025" s="15">
        <v>1023</v>
      </c>
      <c r="B1025" s="16" t="s">
        <v>56</v>
      </c>
      <c r="C1025" s="17" t="s">
        <v>126</v>
      </c>
      <c r="E1025" s="12">
        <f t="shared" si="229"/>
        <v>2140989140.6530595</v>
      </c>
      <c r="F1025" s="16">
        <v>5</v>
      </c>
      <c r="G1025" s="22">
        <f t="shared" si="232"/>
        <v>4.2415415397329647E+23</v>
      </c>
      <c r="H1025" s="22">
        <f t="shared" si="230"/>
        <v>2812628.8393072621</v>
      </c>
      <c r="I1025" s="22">
        <f t="shared" si="231"/>
        <v>1.9954648923660611E+18</v>
      </c>
      <c r="J1025" s="16">
        <v>1</v>
      </c>
      <c r="K1025" s="16">
        <v>11</v>
      </c>
      <c r="L1025" s="16">
        <v>5</v>
      </c>
      <c r="M1025" s="16">
        <v>10000</v>
      </c>
      <c r="N1025" s="16">
        <v>10000</v>
      </c>
      <c r="O1025" s="16">
        <v>30</v>
      </c>
      <c r="P1025" s="16" t="b">
        <v>1</v>
      </c>
      <c r="Q1025" s="16">
        <v>0</v>
      </c>
      <c r="R1025" s="16" t="b">
        <v>0</v>
      </c>
      <c r="S1025" s="16">
        <v>101.000000000008</v>
      </c>
      <c r="T1025" s="16" t="s">
        <v>59</v>
      </c>
      <c r="U1025" s="18">
        <v>1120</v>
      </c>
      <c r="V1025" s="16">
        <v>1639</v>
      </c>
      <c r="W1025" s="22">
        <v>1.07</v>
      </c>
    </row>
    <row r="1026" spans="1:23" x14ac:dyDescent="0.3">
      <c r="A1026" s="15">
        <v>1024</v>
      </c>
      <c r="B1026" s="16" t="s">
        <v>56</v>
      </c>
      <c r="C1026" s="17" t="s">
        <v>126</v>
      </c>
      <c r="E1026" s="16">
        <f t="shared" si="229"/>
        <v>2147483648.0000019</v>
      </c>
      <c r="F1026" s="16">
        <v>5</v>
      </c>
      <c r="G1026" s="22">
        <f t="shared" si="232"/>
        <v>4.2741982250160287E+23</v>
      </c>
      <c r="H1026" s="22">
        <f t="shared" si="230"/>
        <v>2818458.6540931971</v>
      </c>
      <c r="I1026" s="22">
        <f t="shared" si="231"/>
        <v>2.0073540300560594E+18</v>
      </c>
      <c r="J1026" s="16">
        <v>1</v>
      </c>
      <c r="K1026" s="16">
        <v>11</v>
      </c>
      <c r="L1026" s="16">
        <v>5</v>
      </c>
      <c r="M1026" s="16">
        <v>10000</v>
      </c>
      <c r="N1026" s="16">
        <v>10000</v>
      </c>
      <c r="O1026" s="16">
        <v>30</v>
      </c>
      <c r="P1026" s="16" t="b">
        <v>1</v>
      </c>
      <c r="Q1026" s="16">
        <v>0</v>
      </c>
      <c r="R1026" s="16" t="b">
        <v>0</v>
      </c>
      <c r="S1026" s="16">
        <v>101.000000000008</v>
      </c>
      <c r="T1026" s="16" t="s">
        <v>59</v>
      </c>
      <c r="U1026" s="18">
        <v>1121</v>
      </c>
      <c r="V1026" s="16">
        <v>1641</v>
      </c>
      <c r="W1026" s="22">
        <v>1.07</v>
      </c>
    </row>
    <row r="1027" spans="1:23" x14ac:dyDescent="0.3">
      <c r="A1027" s="19">
        <v>1025</v>
      </c>
      <c r="B1027" s="16" t="s">
        <v>56</v>
      </c>
      <c r="C1027" s="17" t="s">
        <v>126</v>
      </c>
      <c r="E1027" s="16">
        <f t="shared" si="229"/>
        <v>2153991487.827064</v>
      </c>
      <c r="F1027" s="16">
        <v>5</v>
      </c>
      <c r="G1027" s="22">
        <f t="shared" si="232"/>
        <v>4.3070740978852111E+23</v>
      </c>
      <c r="H1027" s="22">
        <f t="shared" si="230"/>
        <v>2824294.9070220757</v>
      </c>
      <c r="I1027" s="22">
        <f t="shared" si="231"/>
        <v>2.0193022955352425E+18</v>
      </c>
      <c r="J1027" s="16">
        <v>1</v>
      </c>
      <c r="K1027" s="16">
        <v>11</v>
      </c>
      <c r="L1027" s="16">
        <v>5</v>
      </c>
      <c r="M1027" s="16">
        <v>10000</v>
      </c>
      <c r="N1027" s="16">
        <v>10000</v>
      </c>
      <c r="O1027" s="16">
        <v>30</v>
      </c>
      <c r="P1027" s="16" t="b">
        <v>1</v>
      </c>
      <c r="Q1027" s="16">
        <v>0</v>
      </c>
      <c r="R1027" s="16" t="b">
        <v>0</v>
      </c>
      <c r="S1027" s="16">
        <v>101.000000000008</v>
      </c>
      <c r="T1027" s="16" t="s">
        <v>59</v>
      </c>
      <c r="U1027" s="18">
        <v>1122</v>
      </c>
      <c r="V1027" s="16">
        <v>1643</v>
      </c>
      <c r="W1027" s="22">
        <v>1.07</v>
      </c>
    </row>
    <row r="1028" spans="1:23" x14ac:dyDescent="0.3">
      <c r="A1028" s="15">
        <v>1026</v>
      </c>
      <c r="B1028" s="16" t="s">
        <v>56</v>
      </c>
      <c r="C1028" s="17" t="s">
        <v>126</v>
      </c>
      <c r="E1028" s="16">
        <f t="shared" si="229"/>
        <v>2160512674.4569325</v>
      </c>
      <c r="F1028" s="16">
        <v>5</v>
      </c>
      <c r="G1028" s="22">
        <f t="shared" si="232"/>
        <v>4.3401704135033416E+23</v>
      </c>
      <c r="H1028" s="22">
        <f t="shared" si="230"/>
        <v>2830137.5989737296</v>
      </c>
      <c r="I1028" s="22">
        <f t="shared" si="231"/>
        <v>2.0313099247452754E+18</v>
      </c>
      <c r="J1028" s="16">
        <v>1</v>
      </c>
      <c r="K1028" s="16">
        <v>11</v>
      </c>
      <c r="L1028" s="16">
        <v>5</v>
      </c>
      <c r="M1028" s="16">
        <v>10000</v>
      </c>
      <c r="N1028" s="16">
        <v>10000</v>
      </c>
      <c r="O1028" s="16">
        <v>30</v>
      </c>
      <c r="P1028" s="16" t="b">
        <v>1</v>
      </c>
      <c r="Q1028" s="16">
        <v>0</v>
      </c>
      <c r="R1028" s="16" t="b">
        <v>0</v>
      </c>
      <c r="S1028" s="16">
        <v>101.000000000008</v>
      </c>
      <c r="T1028" s="16" t="s">
        <v>59</v>
      </c>
      <c r="U1028" s="18">
        <v>1123</v>
      </c>
      <c r="V1028" s="16">
        <v>1645</v>
      </c>
      <c r="W1028" s="22">
        <v>1.07</v>
      </c>
    </row>
    <row r="1029" spans="1:23" x14ac:dyDescent="0.3">
      <c r="A1029" s="15">
        <v>1027</v>
      </c>
      <c r="B1029" s="16" t="s">
        <v>56</v>
      </c>
      <c r="C1029" s="17" t="s">
        <v>126</v>
      </c>
      <c r="E1029" s="16">
        <f t="shared" si="229"/>
        <v>2167047222.2137141</v>
      </c>
      <c r="F1029" s="16">
        <v>5</v>
      </c>
      <c r="G1029" s="22">
        <f t="shared" si="232"/>
        <v>4.3734884329864255E+23</v>
      </c>
      <c r="H1029" s="22">
        <f t="shared" si="230"/>
        <v>2835986.7308272733</v>
      </c>
      <c r="I1029" s="22">
        <f t="shared" si="231"/>
        <v>2.0433771543378982E+18</v>
      </c>
      <c r="J1029" s="16">
        <v>1</v>
      </c>
      <c r="K1029" s="16">
        <v>11</v>
      </c>
      <c r="L1029" s="16">
        <v>5</v>
      </c>
      <c r="M1029" s="16">
        <v>10000</v>
      </c>
      <c r="N1029" s="16">
        <v>10000</v>
      </c>
      <c r="O1029" s="16">
        <v>30</v>
      </c>
      <c r="P1029" s="16" t="b">
        <v>1</v>
      </c>
      <c r="Q1029" s="16">
        <v>0</v>
      </c>
      <c r="R1029" s="16" t="b">
        <v>0</v>
      </c>
      <c r="S1029" s="16">
        <v>101.000000000008</v>
      </c>
      <c r="T1029" s="16" t="s">
        <v>59</v>
      </c>
      <c r="U1029" s="18">
        <v>1124</v>
      </c>
      <c r="V1029" s="16">
        <v>1647</v>
      </c>
      <c r="W1029" s="22">
        <v>1.07</v>
      </c>
    </row>
    <row r="1030" spans="1:23" x14ac:dyDescent="0.3">
      <c r="A1030" s="19">
        <v>1028</v>
      </c>
      <c r="B1030" s="16" t="s">
        <v>56</v>
      </c>
      <c r="C1030" s="17" t="s">
        <v>126</v>
      </c>
      <c r="E1030" s="16">
        <f t="shared" si="229"/>
        <v>2173595145.4229093</v>
      </c>
      <c r="F1030" s="16">
        <v>5</v>
      </c>
      <c r="G1030" s="22">
        <f t="shared" si="232"/>
        <v>4.4070294234259851E+23</v>
      </c>
      <c r="H1030" s="22">
        <f t="shared" si="230"/>
        <v>2841842.3034610753</v>
      </c>
      <c r="I1030" s="22">
        <f t="shared" si="231"/>
        <v>2.0555042216763369E+18</v>
      </c>
      <c r="J1030" s="16">
        <v>1</v>
      </c>
      <c r="K1030" s="16">
        <v>11</v>
      </c>
      <c r="L1030" s="16">
        <v>5</v>
      </c>
      <c r="M1030" s="16">
        <v>10000</v>
      </c>
      <c r="N1030" s="16">
        <v>10000</v>
      </c>
      <c r="O1030" s="16">
        <v>30</v>
      </c>
      <c r="P1030" s="16" t="b">
        <v>1</v>
      </c>
      <c r="Q1030" s="16">
        <v>0</v>
      </c>
      <c r="R1030" s="16" t="b">
        <v>0</v>
      </c>
      <c r="S1030" s="16">
        <v>101.000000000008</v>
      </c>
      <c r="T1030" s="16" t="s">
        <v>59</v>
      </c>
      <c r="U1030" s="18">
        <v>1125</v>
      </c>
      <c r="V1030" s="16">
        <v>1649</v>
      </c>
      <c r="W1030" s="22">
        <v>1.07</v>
      </c>
    </row>
    <row r="1031" spans="1:23" x14ac:dyDescent="0.3">
      <c r="A1031" s="15">
        <v>1029</v>
      </c>
      <c r="B1031" s="16" t="s">
        <v>56</v>
      </c>
      <c r="C1031" s="17" t="s">
        <v>126</v>
      </c>
      <c r="E1031" s="16">
        <f t="shared" si="229"/>
        <v>2180156458.4113922</v>
      </c>
      <c r="F1031" s="16">
        <v>5</v>
      </c>
      <c r="G1031" s="22">
        <f t="shared" si="232"/>
        <v>4.4407946579115126E+23</v>
      </c>
      <c r="H1031" s="22">
        <f t="shared" si="230"/>
        <v>2847704.3177527813</v>
      </c>
      <c r="I1031" s="22">
        <f t="shared" si="231"/>
        <v>2.0676913648367163E+18</v>
      </c>
      <c r="J1031" s="16">
        <v>1</v>
      </c>
      <c r="K1031" s="16">
        <v>11</v>
      </c>
      <c r="L1031" s="16">
        <v>5</v>
      </c>
      <c r="M1031" s="16">
        <v>10000</v>
      </c>
      <c r="N1031" s="16">
        <v>10000</v>
      </c>
      <c r="O1031" s="16">
        <v>30</v>
      </c>
      <c r="P1031" s="16" t="b">
        <v>1</v>
      </c>
      <c r="Q1031" s="16">
        <v>0</v>
      </c>
      <c r="R1031" s="16" t="b">
        <v>0</v>
      </c>
      <c r="S1031" s="16">
        <v>101.000000000008</v>
      </c>
      <c r="T1031" s="16" t="s">
        <v>59</v>
      </c>
      <c r="U1031" s="18">
        <v>1126</v>
      </c>
      <c r="V1031" s="16">
        <v>1651</v>
      </c>
      <c r="W1031" s="22">
        <v>1.07</v>
      </c>
    </row>
    <row r="1032" spans="1:23" x14ac:dyDescent="0.3">
      <c r="A1032" s="15">
        <v>1030</v>
      </c>
      <c r="B1032" s="16" t="s">
        <v>56</v>
      </c>
      <c r="C1032" s="17" t="s">
        <v>126</v>
      </c>
      <c r="E1032" s="12">
        <f t="shared" si="229"/>
        <v>2186731175.5074534</v>
      </c>
      <c r="F1032" s="16">
        <v>5</v>
      </c>
      <c r="G1032" s="22">
        <f t="shared" si="232"/>
        <v>4.4747854155530119E+23</v>
      </c>
      <c r="H1032" s="22">
        <f t="shared" si="230"/>
        <v>2853572.7745792866</v>
      </c>
      <c r="I1032" s="22">
        <f t="shared" si="231"/>
        <v>2.0799388226095363E+18</v>
      </c>
      <c r="J1032" s="16">
        <v>1</v>
      </c>
      <c r="K1032" s="16">
        <v>11</v>
      </c>
      <c r="L1032" s="16">
        <v>5</v>
      </c>
      <c r="M1032" s="16">
        <v>10000</v>
      </c>
      <c r="N1032" s="16">
        <v>10000</v>
      </c>
      <c r="O1032" s="16">
        <v>30</v>
      </c>
      <c r="P1032" s="16" t="b">
        <v>1</v>
      </c>
      <c r="Q1032" s="16">
        <v>0</v>
      </c>
      <c r="R1032" s="16" t="b">
        <v>0</v>
      </c>
      <c r="S1032" s="16">
        <v>101.000000000008</v>
      </c>
      <c r="T1032" s="16" t="s">
        <v>59</v>
      </c>
      <c r="U1032" s="18">
        <v>1127</v>
      </c>
      <c r="V1032" s="16">
        <v>1653</v>
      </c>
      <c r="W1032" s="22">
        <v>1.07</v>
      </c>
    </row>
    <row r="1033" spans="1:23" x14ac:dyDescent="0.3">
      <c r="A1033" s="19">
        <v>1031</v>
      </c>
      <c r="B1033" s="16" t="s">
        <v>56</v>
      </c>
      <c r="C1033" s="17" t="s">
        <v>126</v>
      </c>
      <c r="E1033" s="16">
        <f t="shared" si="229"/>
        <v>2193319311.0407495</v>
      </c>
      <c r="F1033" s="16">
        <v>5</v>
      </c>
      <c r="G1033" s="22">
        <f>A1033^7.87+A1033^4+100*A1033+100</f>
        <v>5.1801900788280473E+23</v>
      </c>
      <c r="H1033" s="22">
        <f t="shared" si="230"/>
        <v>2859447.6748167588</v>
      </c>
      <c r="I1033" s="22">
        <f t="shared" si="231"/>
        <v>2.0922468345011336E+18</v>
      </c>
      <c r="J1033" s="16">
        <v>1</v>
      </c>
      <c r="K1033" s="16">
        <v>11</v>
      </c>
      <c r="L1033" s="16">
        <v>5</v>
      </c>
      <c r="M1033" s="16">
        <v>10000</v>
      </c>
      <c r="N1033" s="16">
        <v>10000</v>
      </c>
      <c r="O1033" s="16">
        <v>30</v>
      </c>
      <c r="P1033" s="16" t="b">
        <v>1</v>
      </c>
      <c r="Q1033" s="16">
        <v>0</v>
      </c>
      <c r="R1033" s="16" t="b">
        <v>0</v>
      </c>
      <c r="S1033" s="16">
        <v>101.000000000008</v>
      </c>
      <c r="T1033" s="16" t="s">
        <v>59</v>
      </c>
      <c r="U1033" s="18">
        <v>1128</v>
      </c>
      <c r="V1033" s="16">
        <v>1655</v>
      </c>
      <c r="W1033" s="22">
        <v>1.07</v>
      </c>
    </row>
    <row r="1034" spans="1:23" x14ac:dyDescent="0.3">
      <c r="A1034" s="15">
        <v>1032</v>
      </c>
      <c r="B1034" s="16" t="s">
        <v>56</v>
      </c>
      <c r="C1034" s="17" t="s">
        <v>126</v>
      </c>
      <c r="E1034" s="16">
        <f t="shared" si="229"/>
        <v>2199920879.3423667</v>
      </c>
      <c r="F1034" s="16">
        <v>5</v>
      </c>
      <c r="G1034" s="22">
        <f t="shared" ref="G1034:G1042" si="233">A1034^7.87+A1034^4+100*A1034+100</f>
        <v>5.219864357928676E+23</v>
      </c>
      <c r="H1034" s="22">
        <f t="shared" si="230"/>
        <v>2865329.0193406353</v>
      </c>
      <c r="I1034" s="22">
        <f t="shared" si="231"/>
        <v>2.1046156407350748E+18</v>
      </c>
      <c r="J1034" s="16">
        <v>1</v>
      </c>
      <c r="K1034" s="16">
        <v>11</v>
      </c>
      <c r="L1034" s="16">
        <v>5</v>
      </c>
      <c r="M1034" s="16">
        <v>10000</v>
      </c>
      <c r="N1034" s="16">
        <v>10000</v>
      </c>
      <c r="O1034" s="16">
        <v>30</v>
      </c>
      <c r="P1034" s="16" t="b">
        <v>1</v>
      </c>
      <c r="Q1034" s="16">
        <v>0</v>
      </c>
      <c r="R1034" s="16" t="b">
        <v>0</v>
      </c>
      <c r="S1034" s="16">
        <v>101.000000000008</v>
      </c>
      <c r="T1034" s="16" t="s">
        <v>59</v>
      </c>
      <c r="U1034" s="18">
        <v>1129</v>
      </c>
      <c r="V1034" s="16">
        <v>1657</v>
      </c>
      <c r="W1034" s="22">
        <v>1.07</v>
      </c>
    </row>
    <row r="1035" spans="1:23" x14ac:dyDescent="0.3">
      <c r="A1035" s="15">
        <v>1033</v>
      </c>
      <c r="B1035" s="16" t="s">
        <v>56</v>
      </c>
      <c r="C1035" s="17" t="s">
        <v>126</v>
      </c>
      <c r="E1035" s="16">
        <f t="shared" si="229"/>
        <v>2206535894.7447529</v>
      </c>
      <c r="F1035" s="16">
        <v>5</v>
      </c>
      <c r="G1035" s="22">
        <f t="shared" si="233"/>
        <v>5.2598036287247956E+23</v>
      </c>
      <c r="H1035" s="22">
        <f t="shared" si="230"/>
        <v>2871216.8090256271</v>
      </c>
      <c r="I1035" s="22">
        <f t="shared" si="231"/>
        <v>2.1170454822536993E+18</v>
      </c>
      <c r="J1035" s="16">
        <v>1</v>
      </c>
      <c r="K1035" s="16">
        <v>11</v>
      </c>
      <c r="L1035" s="16">
        <v>5</v>
      </c>
      <c r="M1035" s="16">
        <v>10000</v>
      </c>
      <c r="N1035" s="16">
        <v>10000</v>
      </c>
      <c r="O1035" s="16">
        <v>30</v>
      </c>
      <c r="P1035" s="16" t="b">
        <v>1</v>
      </c>
      <c r="Q1035" s="16">
        <v>0</v>
      </c>
      <c r="R1035" s="16" t="b">
        <v>0</v>
      </c>
      <c r="S1035" s="16">
        <v>101.000000000008</v>
      </c>
      <c r="T1035" s="16" t="s">
        <v>59</v>
      </c>
      <c r="U1035" s="18">
        <v>1130</v>
      </c>
      <c r="V1035" s="16">
        <v>1659</v>
      </c>
      <c r="W1035" s="22">
        <v>1.07</v>
      </c>
    </row>
    <row r="1036" spans="1:23" x14ac:dyDescent="0.3">
      <c r="A1036" s="19">
        <v>1034</v>
      </c>
      <c r="B1036" s="16" t="s">
        <v>56</v>
      </c>
      <c r="C1036" s="17" t="s">
        <v>126</v>
      </c>
      <c r="E1036" s="16">
        <f t="shared" si="229"/>
        <v>2213164371.5817428</v>
      </c>
      <c r="F1036" s="16">
        <v>5</v>
      </c>
      <c r="G1036" s="22">
        <f t="shared" si="233"/>
        <v>5.3000094020447856E+23</v>
      </c>
      <c r="H1036" s="22">
        <f t="shared" si="230"/>
        <v>2877111.0447457121</v>
      </c>
      <c r="I1036" s="22">
        <f t="shared" si="231"/>
        <v>2.1295366007194719E+18</v>
      </c>
      <c r="J1036" s="16">
        <v>1</v>
      </c>
      <c r="K1036" s="16">
        <v>11</v>
      </c>
      <c r="L1036" s="16">
        <v>5</v>
      </c>
      <c r="M1036" s="16">
        <v>10000</v>
      </c>
      <c r="N1036" s="16">
        <v>10000</v>
      </c>
      <c r="O1036" s="16">
        <v>30</v>
      </c>
      <c r="P1036" s="16" t="b">
        <v>1</v>
      </c>
      <c r="Q1036" s="16">
        <v>0</v>
      </c>
      <c r="R1036" s="16" t="b">
        <v>0</v>
      </c>
      <c r="S1036" s="16">
        <v>101.000000000008</v>
      </c>
      <c r="T1036" s="16" t="s">
        <v>59</v>
      </c>
      <c r="U1036" s="18">
        <v>1131</v>
      </c>
      <c r="V1036" s="16">
        <v>1661</v>
      </c>
      <c r="W1036" s="22">
        <v>1.07</v>
      </c>
    </row>
    <row r="1037" spans="1:23" x14ac:dyDescent="0.3">
      <c r="A1037" s="15">
        <v>1035</v>
      </c>
      <c r="B1037" s="16" t="s">
        <v>56</v>
      </c>
      <c r="C1037" s="17" t="s">
        <v>126</v>
      </c>
      <c r="E1037" s="16">
        <f t="shared" si="229"/>
        <v>2219806324.188581</v>
      </c>
      <c r="F1037" s="16">
        <v>5</v>
      </c>
      <c r="G1037" s="22">
        <f t="shared" si="233"/>
        <v>5.3404831958564604E+23</v>
      </c>
      <c r="H1037" s="22">
        <f t="shared" si="230"/>
        <v>2883011.7273741434</v>
      </c>
      <c r="I1037" s="22">
        <f t="shared" si="231"/>
        <v>2.1420892385164575E+18</v>
      </c>
      <c r="J1037" s="16">
        <v>1</v>
      </c>
      <c r="K1037" s="16">
        <v>11</v>
      </c>
      <c r="L1037" s="16">
        <v>5</v>
      </c>
      <c r="M1037" s="16">
        <v>10000</v>
      </c>
      <c r="N1037" s="16">
        <v>10000</v>
      </c>
      <c r="O1037" s="16">
        <v>30</v>
      </c>
      <c r="P1037" s="16" t="b">
        <v>1</v>
      </c>
      <c r="Q1037" s="16">
        <v>0</v>
      </c>
      <c r="R1037" s="16" t="b">
        <v>0</v>
      </c>
      <c r="S1037" s="16">
        <v>101.000000000008</v>
      </c>
      <c r="T1037" s="16" t="s">
        <v>59</v>
      </c>
      <c r="U1037" s="18">
        <v>1132</v>
      </c>
      <c r="V1037" s="16">
        <v>1663</v>
      </c>
      <c r="W1037" s="22">
        <v>1.07</v>
      </c>
    </row>
    <row r="1038" spans="1:23" x14ac:dyDescent="0.3">
      <c r="A1038" s="15">
        <v>1036</v>
      </c>
      <c r="B1038" s="16" t="s">
        <v>56</v>
      </c>
      <c r="C1038" s="17" t="s">
        <v>126</v>
      </c>
      <c r="E1038" s="16">
        <f t="shared" si="229"/>
        <v>2226461766.901876</v>
      </c>
      <c r="F1038" s="16">
        <v>5</v>
      </c>
      <c r="G1038" s="22">
        <f t="shared" si="233"/>
        <v>5.3812265352939793E+23</v>
      </c>
      <c r="H1038" s="22">
        <f t="shared" si="230"/>
        <v>2888918.8577834438</v>
      </c>
      <c r="I1038" s="22">
        <f t="shared" si="231"/>
        <v>2.1547036387518287E+18</v>
      </c>
      <c r="J1038" s="16">
        <v>1</v>
      </c>
      <c r="K1038" s="16">
        <v>11</v>
      </c>
      <c r="L1038" s="16">
        <v>5</v>
      </c>
      <c r="M1038" s="16">
        <v>10000</v>
      </c>
      <c r="N1038" s="16">
        <v>10000</v>
      </c>
      <c r="O1038" s="16">
        <v>30</v>
      </c>
      <c r="P1038" s="16" t="b">
        <v>1</v>
      </c>
      <c r="Q1038" s="16">
        <v>0</v>
      </c>
      <c r="R1038" s="16" t="b">
        <v>0</v>
      </c>
      <c r="S1038" s="16">
        <v>101.000000000008</v>
      </c>
      <c r="T1038" s="16" t="s">
        <v>59</v>
      </c>
      <c r="U1038" s="18">
        <v>1133</v>
      </c>
      <c r="V1038" s="16">
        <v>1665</v>
      </c>
      <c r="W1038" s="22">
        <v>1.07</v>
      </c>
    </row>
    <row r="1039" spans="1:23" x14ac:dyDescent="0.3">
      <c r="A1039" s="19">
        <v>1037</v>
      </c>
      <c r="B1039" s="16" t="s">
        <v>56</v>
      </c>
      <c r="C1039" s="17" t="s">
        <v>126</v>
      </c>
      <c r="E1039" s="12">
        <f t="shared" si="229"/>
        <v>2233130714.059648</v>
      </c>
      <c r="F1039" s="16">
        <v>5</v>
      </c>
      <c r="G1039" s="22">
        <f t="shared" si="233"/>
        <v>5.422240952684574E+23</v>
      </c>
      <c r="H1039" s="22">
        <f t="shared" si="230"/>
        <v>2894832.4368454264</v>
      </c>
      <c r="I1039" s="22">
        <f t="shared" si="231"/>
        <v>2.1673800452572859E+18</v>
      </c>
      <c r="J1039" s="16">
        <v>1</v>
      </c>
      <c r="K1039" s="16">
        <v>11</v>
      </c>
      <c r="L1039" s="16">
        <v>5</v>
      </c>
      <c r="M1039" s="16">
        <v>10000</v>
      </c>
      <c r="N1039" s="16">
        <v>10000</v>
      </c>
      <c r="O1039" s="16">
        <v>30</v>
      </c>
      <c r="P1039" s="16" t="b">
        <v>1</v>
      </c>
      <c r="Q1039" s="16">
        <v>0</v>
      </c>
      <c r="R1039" s="16" t="b">
        <v>0</v>
      </c>
      <c r="S1039" s="16">
        <v>101.000000000008</v>
      </c>
      <c r="T1039" s="16" t="s">
        <v>59</v>
      </c>
      <c r="U1039" s="18">
        <v>1134</v>
      </c>
      <c r="V1039" s="16">
        <v>1667</v>
      </c>
      <c r="W1039" s="22">
        <v>1.07</v>
      </c>
    </row>
    <row r="1040" spans="1:23" x14ac:dyDescent="0.3">
      <c r="A1040" s="15">
        <v>1038</v>
      </c>
      <c r="B1040" s="16" t="s">
        <v>56</v>
      </c>
      <c r="C1040" s="17" t="s">
        <v>126</v>
      </c>
      <c r="E1040" s="16">
        <f t="shared" si="229"/>
        <v>2239813180.0012598</v>
      </c>
      <c r="F1040" s="16">
        <v>5</v>
      </c>
      <c r="G1040" s="22">
        <f t="shared" si="233"/>
        <v>5.4635279875755865E+23</v>
      </c>
      <c r="H1040" s="22">
        <f t="shared" si="230"/>
        <v>2900752.4654311556</v>
      </c>
      <c r="I1040" s="22">
        <f t="shared" si="231"/>
        <v>2.1801187025904794E+18</v>
      </c>
      <c r="J1040" s="16">
        <v>1</v>
      </c>
      <c r="K1040" s="16">
        <v>11</v>
      </c>
      <c r="L1040" s="16">
        <v>5</v>
      </c>
      <c r="M1040" s="16">
        <v>10000</v>
      </c>
      <c r="N1040" s="16">
        <v>10000</v>
      </c>
      <c r="O1040" s="16">
        <v>30</v>
      </c>
      <c r="P1040" s="16" t="b">
        <v>1</v>
      </c>
      <c r="Q1040" s="16">
        <v>0</v>
      </c>
      <c r="R1040" s="16" t="b">
        <v>0</v>
      </c>
      <c r="S1040" s="16">
        <v>101.000000000008</v>
      </c>
      <c r="T1040" s="16" t="s">
        <v>59</v>
      </c>
      <c r="U1040" s="18">
        <v>1135</v>
      </c>
      <c r="V1040" s="16">
        <v>1669</v>
      </c>
      <c r="W1040" s="22">
        <v>1.07</v>
      </c>
    </row>
    <row r="1041" spans="1:23" x14ac:dyDescent="0.3">
      <c r="A1041" s="15">
        <v>1039</v>
      </c>
      <c r="B1041" s="16" t="s">
        <v>56</v>
      </c>
      <c r="C1041" s="17" t="s">
        <v>126</v>
      </c>
      <c r="E1041" s="16">
        <f t="shared" si="229"/>
        <v>2246509179.0674992</v>
      </c>
      <c r="F1041" s="16">
        <v>5</v>
      </c>
      <c r="G1041" s="22">
        <f t="shared" si="233"/>
        <v>5.5050891867614284E+23</v>
      </c>
      <c r="H1041" s="22">
        <f t="shared" si="230"/>
        <v>2906678.9444109965</v>
      </c>
      <c r="I1041" s="22">
        <f t="shared" si="231"/>
        <v>2.1929198560365281E+18</v>
      </c>
      <c r="J1041" s="16">
        <v>1</v>
      </c>
      <c r="K1041" s="16">
        <v>11</v>
      </c>
      <c r="L1041" s="16">
        <v>5</v>
      </c>
      <c r="M1041" s="16">
        <v>10000</v>
      </c>
      <c r="N1041" s="16">
        <v>10000</v>
      </c>
      <c r="O1041" s="16">
        <v>30</v>
      </c>
      <c r="P1041" s="16" t="b">
        <v>1</v>
      </c>
      <c r="Q1041" s="16">
        <v>0</v>
      </c>
      <c r="R1041" s="16" t="b">
        <v>0</v>
      </c>
      <c r="S1041" s="16">
        <v>101.000000000008</v>
      </c>
      <c r="T1041" s="16" t="s">
        <v>59</v>
      </c>
      <c r="U1041" s="18">
        <v>1136</v>
      </c>
      <c r="V1041" s="16">
        <v>1671</v>
      </c>
      <c r="W1041" s="22">
        <v>1.07</v>
      </c>
    </row>
    <row r="1042" spans="1:23" x14ac:dyDescent="0.3">
      <c r="A1042" s="19">
        <v>1040</v>
      </c>
      <c r="B1042" s="16" t="s">
        <v>56</v>
      </c>
      <c r="C1042" s="17" t="s">
        <v>126</v>
      </c>
      <c r="E1042" s="16">
        <f t="shared" si="229"/>
        <v>2253218725.6005111</v>
      </c>
      <c r="F1042" s="16">
        <v>5</v>
      </c>
      <c r="G1042" s="22">
        <f t="shared" si="233"/>
        <v>5.5469261043106618E+23</v>
      </c>
      <c r="H1042" s="22">
        <f t="shared" si="230"/>
        <v>2912611.8746545808</v>
      </c>
      <c r="I1042" s="22">
        <f t="shared" si="231"/>
        <v>2.2057837516094444E+18</v>
      </c>
      <c r="J1042" s="16">
        <v>1</v>
      </c>
      <c r="K1042" s="16">
        <v>11</v>
      </c>
      <c r="L1042" s="16">
        <v>5</v>
      </c>
      <c r="M1042" s="16">
        <v>10000</v>
      </c>
      <c r="N1042" s="16">
        <v>10000</v>
      </c>
      <c r="O1042" s="16">
        <v>30</v>
      </c>
      <c r="P1042" s="16" t="b">
        <v>1</v>
      </c>
      <c r="Q1042" s="16">
        <v>0</v>
      </c>
      <c r="R1042" s="16" t="b">
        <v>0</v>
      </c>
      <c r="S1042" s="16">
        <v>101.000000000008</v>
      </c>
      <c r="T1042" s="16" t="s">
        <v>59</v>
      </c>
      <c r="U1042" s="18">
        <v>1137</v>
      </c>
      <c r="V1042" s="16">
        <v>1673</v>
      </c>
      <c r="W1042" s="22">
        <v>1.07</v>
      </c>
    </row>
    <row r="1043" spans="1:23" x14ac:dyDescent="0.3">
      <c r="A1043" s="15">
        <v>1041</v>
      </c>
      <c r="B1043" s="16" t="s">
        <v>56</v>
      </c>
      <c r="C1043" s="17" t="s">
        <v>126</v>
      </c>
      <c r="E1043" s="16">
        <f t="shared" si="229"/>
        <v>2259941833.9438329</v>
      </c>
      <c r="F1043" s="16">
        <v>5</v>
      </c>
      <c r="G1043" s="22">
        <f>A1043^7.9+A1043^4+100*A1043+100</f>
        <v>6.8843154654790417E+23</v>
      </c>
      <c r="H1043" s="22">
        <f t="shared" si="230"/>
        <v>2918551.2570308289</v>
      </c>
      <c r="I1043" s="22">
        <f t="shared" si="231"/>
        <v>2.2187106360535982E+18</v>
      </c>
      <c r="J1043" s="16">
        <v>1</v>
      </c>
      <c r="K1043" s="16">
        <v>11</v>
      </c>
      <c r="L1043" s="16">
        <v>5</v>
      </c>
      <c r="M1043" s="16">
        <v>10000</v>
      </c>
      <c r="N1043" s="16">
        <v>10000</v>
      </c>
      <c r="O1043" s="16">
        <v>30</v>
      </c>
      <c r="P1043" s="16" t="b">
        <v>1</v>
      </c>
      <c r="Q1043" s="16">
        <v>0</v>
      </c>
      <c r="R1043" s="16" t="b">
        <v>0</v>
      </c>
      <c r="S1043" s="16">
        <v>101.000000000008</v>
      </c>
      <c r="T1043" s="16" t="s">
        <v>59</v>
      </c>
      <c r="U1043" s="18">
        <v>1138</v>
      </c>
      <c r="V1043" s="16">
        <v>1675</v>
      </c>
      <c r="W1043" s="22">
        <v>1.07</v>
      </c>
    </row>
    <row r="1044" spans="1:23" x14ac:dyDescent="0.3">
      <c r="A1044" s="15">
        <v>1042</v>
      </c>
      <c r="B1044" s="16" t="s">
        <v>56</v>
      </c>
      <c r="C1044" s="17" t="s">
        <v>126</v>
      </c>
      <c r="E1044" s="16">
        <f t="shared" si="229"/>
        <v>2266678518.4423757</v>
      </c>
      <c r="F1044" s="16">
        <v>5</v>
      </c>
      <c r="G1044" s="22">
        <f t="shared" ref="G1044:G1052" si="234">A1044^7.9+A1044^4+100*A1044+100</f>
        <v>6.9367330208925386E+23</v>
      </c>
      <c r="H1044" s="22">
        <f t="shared" si="230"/>
        <v>2924497.092407926</v>
      </c>
      <c r="I1044" s="22">
        <f t="shared" si="231"/>
        <v>2.2317007568451955E+18</v>
      </c>
      <c r="J1044" s="16">
        <v>1</v>
      </c>
      <c r="K1044" s="16">
        <v>11</v>
      </c>
      <c r="L1044" s="16">
        <v>5</v>
      </c>
      <c r="M1044" s="16">
        <v>10000</v>
      </c>
      <c r="N1044" s="16">
        <v>10000</v>
      </c>
      <c r="O1044" s="16">
        <v>30</v>
      </c>
      <c r="P1044" s="16" t="b">
        <v>1</v>
      </c>
      <c r="Q1044" s="16">
        <v>0</v>
      </c>
      <c r="R1044" s="16" t="b">
        <v>0</v>
      </c>
      <c r="S1044" s="16">
        <v>101.000000000008</v>
      </c>
      <c r="T1044" s="16" t="s">
        <v>59</v>
      </c>
      <c r="U1044" s="18">
        <v>1139</v>
      </c>
      <c r="V1044" s="16">
        <v>1677</v>
      </c>
      <c r="W1044" s="22">
        <v>1.07</v>
      </c>
    </row>
    <row r="1045" spans="1:23" x14ac:dyDescent="0.3">
      <c r="A1045" s="19">
        <v>1043</v>
      </c>
      <c r="B1045" s="16" t="s">
        <v>56</v>
      </c>
      <c r="C1045" s="17" t="s">
        <v>126</v>
      </c>
      <c r="E1045" s="16">
        <f t="shared" si="229"/>
        <v>2273428793.442421</v>
      </c>
      <c r="F1045" s="16">
        <v>5</v>
      </c>
      <c r="G1045" s="22">
        <f t="shared" si="234"/>
        <v>6.9894988307664962E+23</v>
      </c>
      <c r="H1045" s="22">
        <f t="shared" si="230"/>
        <v>2930449.3816533675</v>
      </c>
      <c r="I1045" s="22">
        <f t="shared" si="231"/>
        <v>2.2447543621937137E+18</v>
      </c>
      <c r="J1045" s="16">
        <v>1</v>
      </c>
      <c r="K1045" s="16">
        <v>11</v>
      </c>
      <c r="L1045" s="16">
        <v>5</v>
      </c>
      <c r="M1045" s="16">
        <v>10000</v>
      </c>
      <c r="N1045" s="16">
        <v>10000</v>
      </c>
      <c r="O1045" s="16">
        <v>30</v>
      </c>
      <c r="P1045" s="16" t="b">
        <v>1</v>
      </c>
      <c r="Q1045" s="16">
        <v>0</v>
      </c>
      <c r="R1045" s="16" t="b">
        <v>0</v>
      </c>
      <c r="S1045" s="16">
        <v>101.000000000008</v>
      </c>
      <c r="T1045" s="16" t="s">
        <v>59</v>
      </c>
      <c r="U1045" s="18">
        <v>1140</v>
      </c>
      <c r="V1045" s="16">
        <v>1679</v>
      </c>
      <c r="W1045" s="22">
        <v>1.07</v>
      </c>
    </row>
    <row r="1046" spans="1:23" x14ac:dyDescent="0.3">
      <c r="A1046" s="15">
        <v>1044</v>
      </c>
      <c r="B1046" s="16" t="s">
        <v>56</v>
      </c>
      <c r="C1046" s="17" t="s">
        <v>126</v>
      </c>
      <c r="E1046" s="12">
        <f t="shared" si="229"/>
        <v>2280192673.2916365</v>
      </c>
      <c r="F1046" s="16">
        <v>5</v>
      </c>
      <c r="G1046" s="22">
        <f t="shared" si="234"/>
        <v>7.0426148716237623E+23</v>
      </c>
      <c r="H1046" s="22">
        <f t="shared" si="230"/>
        <v>2936408.1256339038</v>
      </c>
      <c r="I1046" s="22">
        <f t="shared" si="231"/>
        <v>2.2578717010434025E+18</v>
      </c>
      <c r="J1046" s="16">
        <v>1</v>
      </c>
      <c r="K1046" s="16">
        <v>11</v>
      </c>
      <c r="L1046" s="16">
        <v>5</v>
      </c>
      <c r="M1046" s="16">
        <v>10000</v>
      </c>
      <c r="N1046" s="16">
        <v>10000</v>
      </c>
      <c r="O1046" s="16">
        <v>30</v>
      </c>
      <c r="P1046" s="16" t="b">
        <v>1</v>
      </c>
      <c r="Q1046" s="16">
        <v>0</v>
      </c>
      <c r="R1046" s="16" t="b">
        <v>0</v>
      </c>
      <c r="S1046" s="16">
        <v>101.000000000008</v>
      </c>
      <c r="T1046" s="16" t="s">
        <v>59</v>
      </c>
      <c r="U1046" s="18">
        <v>1141</v>
      </c>
      <c r="V1046" s="16">
        <v>1681</v>
      </c>
      <c r="W1046" s="22">
        <v>1.07</v>
      </c>
    </row>
    <row r="1047" spans="1:23" x14ac:dyDescent="0.3">
      <c r="A1047" s="15">
        <v>1045</v>
      </c>
      <c r="B1047" s="16" t="s">
        <v>56</v>
      </c>
      <c r="C1047" s="17" t="s">
        <v>126</v>
      </c>
      <c r="E1047" s="16">
        <f t="shared" si="229"/>
        <v>2286970172.3390808</v>
      </c>
      <c r="F1047" s="16">
        <v>5</v>
      </c>
      <c r="G1047" s="22">
        <f t="shared" si="234"/>
        <v>7.0960831292949561E+23</v>
      </c>
      <c r="H1047" s="22">
        <f t="shared" si="230"/>
        <v>2942373.3252156018</v>
      </c>
      <c r="I1047" s="22">
        <f t="shared" si="231"/>
        <v>2.2710530230747748E+18</v>
      </c>
      <c r="J1047" s="16">
        <v>1</v>
      </c>
      <c r="K1047" s="16">
        <v>11</v>
      </c>
      <c r="L1047" s="16">
        <v>5</v>
      </c>
      <c r="M1047" s="16">
        <v>10000</v>
      </c>
      <c r="N1047" s="16">
        <v>10000</v>
      </c>
      <c r="O1047" s="16">
        <v>30</v>
      </c>
      <c r="P1047" s="16" t="b">
        <v>1</v>
      </c>
      <c r="Q1047" s="16">
        <v>0</v>
      </c>
      <c r="R1047" s="16" t="b">
        <v>0</v>
      </c>
      <c r="S1047" s="16">
        <v>101.000000000008</v>
      </c>
      <c r="T1047" s="16" t="s">
        <v>59</v>
      </c>
      <c r="U1047" s="18">
        <v>1142</v>
      </c>
      <c r="V1047" s="16">
        <v>1683</v>
      </c>
      <c r="W1047" s="22">
        <v>1.07</v>
      </c>
    </row>
    <row r="1048" spans="1:23" x14ac:dyDescent="0.3">
      <c r="A1048" s="19">
        <v>1046</v>
      </c>
      <c r="B1048" s="16" t="s">
        <v>56</v>
      </c>
      <c r="C1048" s="17" t="s">
        <v>126</v>
      </c>
      <c r="E1048" s="16">
        <f t="shared" si="229"/>
        <v>2293761304.9351559</v>
      </c>
      <c r="F1048" s="16">
        <v>5</v>
      </c>
      <c r="G1048" s="22">
        <f t="shared" si="234"/>
        <v>7.1499055989527915E+23</v>
      </c>
      <c r="H1048" s="22">
        <f t="shared" si="230"/>
        <v>2948344.9812637889</v>
      </c>
      <c r="I1048" s="22">
        <f t="shared" si="231"/>
        <v>2.2842985787059354E+18</v>
      </c>
      <c r="J1048" s="16">
        <v>1</v>
      </c>
      <c r="K1048" s="16">
        <v>11</v>
      </c>
      <c r="L1048" s="16">
        <v>5</v>
      </c>
      <c r="M1048" s="16">
        <v>10000</v>
      </c>
      <c r="N1048" s="16">
        <v>10000</v>
      </c>
      <c r="O1048" s="16">
        <v>30</v>
      </c>
      <c r="P1048" s="16" t="b">
        <v>1</v>
      </c>
      <c r="Q1048" s="16">
        <v>0</v>
      </c>
      <c r="R1048" s="16" t="b">
        <v>0</v>
      </c>
      <c r="S1048" s="16">
        <v>101.000000000008</v>
      </c>
      <c r="T1048" s="16" t="s">
        <v>59</v>
      </c>
      <c r="U1048" s="18">
        <v>1143</v>
      </c>
      <c r="V1048" s="16">
        <v>1685</v>
      </c>
      <c r="W1048" s="22">
        <v>1.07</v>
      </c>
    </row>
    <row r="1049" spans="1:23" x14ac:dyDescent="0.3">
      <c r="A1049" s="15">
        <v>1047</v>
      </c>
      <c r="B1049" s="16" t="s">
        <v>56</v>
      </c>
      <c r="C1049" s="17" t="s">
        <v>126</v>
      </c>
      <c r="E1049" s="16">
        <f t="shared" si="229"/>
        <v>2300566085.4316468</v>
      </c>
      <c r="F1049" s="16">
        <v>5</v>
      </c>
      <c r="G1049" s="22">
        <f t="shared" si="234"/>
        <v>7.2040842851473456E+23</v>
      </c>
      <c r="H1049" s="22">
        <f t="shared" si="230"/>
        <v>2954323.0946430909</v>
      </c>
      <c r="I1049" s="22">
        <f t="shared" si="231"/>
        <v>2.2976086190942374E+18</v>
      </c>
      <c r="J1049" s="16">
        <v>1</v>
      </c>
      <c r="K1049" s="16">
        <v>11</v>
      </c>
      <c r="L1049" s="16">
        <v>5</v>
      </c>
      <c r="M1049" s="16">
        <v>10000</v>
      </c>
      <c r="N1049" s="16">
        <v>10000</v>
      </c>
      <c r="O1049" s="16">
        <v>30</v>
      </c>
      <c r="P1049" s="16" t="b">
        <v>1</v>
      </c>
      <c r="Q1049" s="16">
        <v>0</v>
      </c>
      <c r="R1049" s="16" t="b">
        <v>0</v>
      </c>
      <c r="S1049" s="16">
        <v>101.000000000008</v>
      </c>
      <c r="T1049" s="16" t="s">
        <v>59</v>
      </c>
      <c r="U1049" s="18">
        <v>1144</v>
      </c>
      <c r="V1049" s="16">
        <v>1687</v>
      </c>
      <c r="W1049" s="22">
        <v>1.07</v>
      </c>
    </row>
    <row r="1050" spans="1:23" x14ac:dyDescent="0.3">
      <c r="A1050" s="15">
        <v>1048</v>
      </c>
      <c r="B1050" s="16" t="s">
        <v>56</v>
      </c>
      <c r="C1050" s="17" t="s">
        <v>126</v>
      </c>
      <c r="E1050" s="16">
        <f t="shared" si="229"/>
        <v>2307384528.1817312</v>
      </c>
      <c r="F1050" s="16">
        <v>5</v>
      </c>
      <c r="G1050" s="22">
        <f t="shared" si="234"/>
        <v>7.2586212018412413E+23</v>
      </c>
      <c r="H1050" s="22">
        <f t="shared" si="230"/>
        <v>2960307.6662174203</v>
      </c>
      <c r="I1050" s="22">
        <f t="shared" si="231"/>
        <v>2.3109833961376343E+18</v>
      </c>
      <c r="J1050" s="16">
        <v>1</v>
      </c>
      <c r="K1050" s="16">
        <v>11</v>
      </c>
      <c r="L1050" s="16">
        <v>5</v>
      </c>
      <c r="M1050" s="16">
        <v>10000</v>
      </c>
      <c r="N1050" s="16">
        <v>10000</v>
      </c>
      <c r="O1050" s="16">
        <v>30</v>
      </c>
      <c r="P1050" s="16" t="b">
        <v>1</v>
      </c>
      <c r="Q1050" s="16">
        <v>0</v>
      </c>
      <c r="R1050" s="16" t="b">
        <v>0</v>
      </c>
      <c r="S1050" s="16">
        <v>101.000000000008</v>
      </c>
      <c r="T1050" s="16" t="s">
        <v>59</v>
      </c>
      <c r="U1050" s="18">
        <v>1145</v>
      </c>
      <c r="V1050" s="16">
        <v>1689</v>
      </c>
      <c r="W1050" s="22">
        <v>1.07</v>
      </c>
    </row>
    <row r="1051" spans="1:23" x14ac:dyDescent="0.3">
      <c r="A1051" s="19">
        <v>1049</v>
      </c>
      <c r="B1051" s="16" t="s">
        <v>56</v>
      </c>
      <c r="C1051" s="17" t="s">
        <v>126</v>
      </c>
      <c r="E1051" s="16">
        <f t="shared" si="229"/>
        <v>2314216647.5399323</v>
      </c>
      <c r="F1051" s="16">
        <v>5</v>
      </c>
      <c r="G1051" s="22">
        <f t="shared" si="234"/>
        <v>7.3135183724444803E+23</v>
      </c>
      <c r="H1051" s="22">
        <f t="shared" si="230"/>
        <v>2966298.6968499911</v>
      </c>
      <c r="I1051" s="22">
        <f t="shared" si="231"/>
        <v>2.3244231624762112E+18</v>
      </c>
      <c r="J1051" s="16">
        <v>1</v>
      </c>
      <c r="K1051" s="16">
        <v>11</v>
      </c>
      <c r="L1051" s="16">
        <v>5</v>
      </c>
      <c r="M1051" s="16">
        <v>10000</v>
      </c>
      <c r="N1051" s="16">
        <v>10000</v>
      </c>
      <c r="O1051" s="16">
        <v>30</v>
      </c>
      <c r="P1051" s="16" t="b">
        <v>1</v>
      </c>
      <c r="Q1051" s="16">
        <v>0</v>
      </c>
      <c r="R1051" s="16" t="b">
        <v>0</v>
      </c>
      <c r="S1051" s="16">
        <v>101.000000000008</v>
      </c>
      <c r="T1051" s="16" t="s">
        <v>59</v>
      </c>
      <c r="U1051" s="18">
        <v>1146</v>
      </c>
      <c r="V1051" s="16">
        <v>1691</v>
      </c>
      <c r="W1051" s="22">
        <v>1.07</v>
      </c>
    </row>
    <row r="1052" spans="1:23" x14ac:dyDescent="0.3">
      <c r="A1052" s="5">
        <v>1050</v>
      </c>
      <c r="B1052" s="16" t="s">
        <v>56</v>
      </c>
      <c r="C1052" s="17" t="s">
        <v>126</v>
      </c>
      <c r="E1052" s="16">
        <f t="shared" si="229"/>
        <v>2321062457.8621593</v>
      </c>
      <c r="F1052" s="16">
        <v>5</v>
      </c>
      <c r="G1052" s="22">
        <f t="shared" si="234"/>
        <v>7.3687778298498129E+23</v>
      </c>
      <c r="H1052" s="22">
        <f t="shared" si="230"/>
        <v>2972296.1874032961</v>
      </c>
      <c r="I1052" s="22">
        <f t="shared" si="231"/>
        <v>2.3379281714935916E+18</v>
      </c>
      <c r="J1052" s="16">
        <v>1</v>
      </c>
      <c r="K1052" s="16">
        <v>11</v>
      </c>
      <c r="L1052" s="16">
        <v>5</v>
      </c>
      <c r="M1052" s="16">
        <v>10000</v>
      </c>
      <c r="N1052" s="16">
        <v>10000</v>
      </c>
      <c r="O1052" s="16">
        <v>30</v>
      </c>
      <c r="P1052" s="16" t="b">
        <v>1</v>
      </c>
      <c r="Q1052" s="16">
        <v>0</v>
      </c>
      <c r="R1052" s="16" t="b">
        <v>0</v>
      </c>
      <c r="S1052" s="16">
        <v>101.000000000008</v>
      </c>
      <c r="T1052" s="16" t="s">
        <v>59</v>
      </c>
      <c r="U1052" s="18">
        <v>1147</v>
      </c>
      <c r="V1052" s="16">
        <v>1693</v>
      </c>
      <c r="W1052" s="22">
        <v>1.07</v>
      </c>
    </row>
    <row r="1053" spans="1:23" x14ac:dyDescent="0.3">
      <c r="A1053" s="15">
        <v>1051</v>
      </c>
      <c r="B1053" s="16" t="s">
        <v>56</v>
      </c>
      <c r="C1053" s="17" t="s">
        <v>129</v>
      </c>
      <c r="E1053" s="12">
        <f t="shared" si="229"/>
        <v>2327921973.5056801</v>
      </c>
      <c r="F1053" s="16">
        <v>5</v>
      </c>
      <c r="G1053" s="22">
        <f>A1053^7.91+A1053^4+100*A1053+100</f>
        <v>7.9593478234726783E+23</v>
      </c>
      <c r="H1053" s="22">
        <f t="shared" si="230"/>
        <v>2978300.1387391267</v>
      </c>
      <c r="I1053" s="22">
        <f t="shared" si="231"/>
        <v>2.3514986773185234E+18</v>
      </c>
      <c r="J1053" s="16">
        <v>1</v>
      </c>
      <c r="K1053" s="16">
        <v>11</v>
      </c>
      <c r="L1053" s="16">
        <v>5</v>
      </c>
      <c r="M1053" s="16">
        <v>10000</v>
      </c>
      <c r="N1053" s="16">
        <v>10000</v>
      </c>
      <c r="O1053" s="16">
        <v>30</v>
      </c>
      <c r="P1053" s="16" t="b">
        <v>1</v>
      </c>
      <c r="Q1053" s="16">
        <v>0</v>
      </c>
      <c r="R1053" s="16" t="b">
        <v>0</v>
      </c>
      <c r="S1053" s="16">
        <v>101.000000000008</v>
      </c>
      <c r="T1053" s="16" t="s">
        <v>59</v>
      </c>
      <c r="U1053" s="18">
        <v>1148</v>
      </c>
      <c r="V1053" s="16">
        <v>1695</v>
      </c>
      <c r="W1053" s="22">
        <v>1.07</v>
      </c>
    </row>
    <row r="1054" spans="1:23" x14ac:dyDescent="0.3">
      <c r="A1054" s="19">
        <v>1052</v>
      </c>
      <c r="B1054" s="16" t="s">
        <v>56</v>
      </c>
      <c r="C1054" s="17" t="s">
        <v>129</v>
      </c>
      <c r="E1054" s="12">
        <f t="shared" si="229"/>
        <v>2334795208.8291326</v>
      </c>
      <c r="F1054" s="16">
        <v>5</v>
      </c>
      <c r="G1054" s="22">
        <f t="shared" ref="G1054:G1062" si="235">A1054^7.91+A1054^4+100*A1054+100</f>
        <v>8.0194484855249431E+23</v>
      </c>
      <c r="H1054" s="22">
        <f t="shared" si="230"/>
        <v>2984310.5517185652</v>
      </c>
      <c r="I1054" s="22">
        <f t="shared" si="231"/>
        <v>2.3651349348262426E+18</v>
      </c>
      <c r="J1054" s="16">
        <v>1</v>
      </c>
      <c r="K1054" s="16">
        <v>11</v>
      </c>
      <c r="L1054" s="16">
        <v>5</v>
      </c>
      <c r="M1054" s="16">
        <v>10000</v>
      </c>
      <c r="N1054" s="16">
        <v>10000</v>
      </c>
      <c r="O1054" s="16">
        <v>30</v>
      </c>
      <c r="P1054" s="16" t="b">
        <v>1</v>
      </c>
      <c r="Q1054" s="16">
        <v>0</v>
      </c>
      <c r="R1054" s="16" t="b">
        <v>0</v>
      </c>
      <c r="S1054" s="16">
        <v>101.000000000008</v>
      </c>
      <c r="T1054" s="16" t="s">
        <v>59</v>
      </c>
      <c r="U1054" s="18">
        <v>1149</v>
      </c>
      <c r="V1054" s="16">
        <v>1697</v>
      </c>
      <c r="W1054" s="22">
        <v>1.07</v>
      </c>
    </row>
    <row r="1055" spans="1:23" x14ac:dyDescent="0.3">
      <c r="A1055" s="15">
        <v>1053</v>
      </c>
      <c r="B1055" s="16" t="s">
        <v>56</v>
      </c>
      <c r="C1055" s="17" t="s">
        <v>128</v>
      </c>
      <c r="E1055" s="16">
        <f t="shared" si="229"/>
        <v>2341682178.1925173</v>
      </c>
      <c r="F1055" s="16">
        <v>5</v>
      </c>
      <c r="G1055" s="22">
        <f t="shared" si="235"/>
        <v>8.0799452144342402E+23</v>
      </c>
      <c r="H1055" s="22">
        <f t="shared" ref="H1055:H1118" si="236">A1055^2.14+50+50*A1055</f>
        <v>2990327.4272019919</v>
      </c>
      <c r="I1055" s="22">
        <f t="shared" ref="I1055:I1118" si="237">A1055^6.08+A1055^4+1000*A1055+100</f>
        <v>2.3788371996400154E+18</v>
      </c>
      <c r="J1055" s="16">
        <v>1</v>
      </c>
      <c r="K1055" s="16">
        <v>11</v>
      </c>
      <c r="L1055" s="16">
        <v>5</v>
      </c>
      <c r="M1055" s="16">
        <v>10000</v>
      </c>
      <c r="N1055" s="16">
        <v>10000</v>
      </c>
      <c r="O1055" s="16">
        <v>30</v>
      </c>
      <c r="P1055" s="16" t="b">
        <v>1</v>
      </c>
      <c r="Q1055" s="16">
        <v>0</v>
      </c>
      <c r="R1055" s="16" t="b">
        <v>0</v>
      </c>
      <c r="S1055" s="16">
        <v>101.000000000008</v>
      </c>
      <c r="T1055" s="16" t="s">
        <v>59</v>
      </c>
      <c r="U1055" s="18">
        <v>1150</v>
      </c>
      <c r="V1055" s="16">
        <v>1699</v>
      </c>
      <c r="W1055" s="22">
        <v>1.07</v>
      </c>
    </row>
    <row r="1056" spans="1:23" x14ac:dyDescent="0.3">
      <c r="A1056" s="19">
        <v>1054</v>
      </c>
      <c r="B1056" s="16" t="s">
        <v>56</v>
      </c>
      <c r="C1056" s="17" t="s">
        <v>128</v>
      </c>
      <c r="E1056" s="16">
        <f t="shared" si="229"/>
        <v>2348582895.9572158</v>
      </c>
      <c r="F1056" s="16">
        <v>5</v>
      </c>
      <c r="G1056" s="22">
        <f t="shared" si="235"/>
        <v>8.140840240450432E+23</v>
      </c>
      <c r="H1056" s="22">
        <f t="shared" si="236"/>
        <v>2996350.7660490959</v>
      </c>
      <c r="I1056" s="22">
        <f t="shared" si="237"/>
        <v>2.3926057281326039E+18</v>
      </c>
      <c r="J1056" s="16">
        <v>1</v>
      </c>
      <c r="K1056" s="16">
        <v>11</v>
      </c>
      <c r="L1056" s="16">
        <v>5</v>
      </c>
      <c r="M1056" s="16">
        <v>10000</v>
      </c>
      <c r="N1056" s="16">
        <v>10000</v>
      </c>
      <c r="O1056" s="16">
        <v>30</v>
      </c>
      <c r="P1056" s="16" t="b">
        <v>1</v>
      </c>
      <c r="Q1056" s="16">
        <v>0</v>
      </c>
      <c r="R1056" s="16" t="b">
        <v>0</v>
      </c>
      <c r="S1056" s="16">
        <v>101.000000000008</v>
      </c>
      <c r="T1056" s="16" t="s">
        <v>59</v>
      </c>
      <c r="U1056" s="18">
        <v>1151</v>
      </c>
      <c r="V1056" s="16">
        <v>1701</v>
      </c>
      <c r="W1056" s="22">
        <v>1.07</v>
      </c>
    </row>
    <row r="1057" spans="1:23" x14ac:dyDescent="0.3">
      <c r="A1057" s="15">
        <v>1055</v>
      </c>
      <c r="B1057" s="16" t="s">
        <v>56</v>
      </c>
      <c r="C1057" s="17" t="s">
        <v>128</v>
      </c>
      <c r="E1057" s="12">
        <f t="shared" si="229"/>
        <v>2355497376.4859571</v>
      </c>
      <c r="F1057" s="16">
        <v>5</v>
      </c>
      <c r="G1057" s="22">
        <f t="shared" si="235"/>
        <v>8.2021358042466609E+23</v>
      </c>
      <c r="H1057" s="22">
        <f t="shared" si="236"/>
        <v>3002380.5691188378</v>
      </c>
      <c r="I1057" s="22">
        <f t="shared" si="237"/>
        <v>2.4064407774277842E+18</v>
      </c>
      <c r="J1057" s="16">
        <v>1</v>
      </c>
      <c r="K1057" s="16">
        <v>11</v>
      </c>
      <c r="L1057" s="16">
        <v>5</v>
      </c>
      <c r="M1057" s="16">
        <v>10000</v>
      </c>
      <c r="N1057" s="16">
        <v>10000</v>
      </c>
      <c r="O1057" s="16">
        <v>30</v>
      </c>
      <c r="P1057" s="16" t="b">
        <v>1</v>
      </c>
      <c r="Q1057" s="16">
        <v>0</v>
      </c>
      <c r="R1057" s="16" t="b">
        <v>0</v>
      </c>
      <c r="S1057" s="16">
        <v>101.000000000008</v>
      </c>
      <c r="T1057" s="16" t="s">
        <v>59</v>
      </c>
      <c r="U1057" s="18">
        <v>1152</v>
      </c>
      <c r="V1057" s="16">
        <v>1703</v>
      </c>
      <c r="W1057" s="22">
        <v>1.07</v>
      </c>
    </row>
    <row r="1058" spans="1:23" x14ac:dyDescent="0.3">
      <c r="A1058" s="19">
        <v>1056</v>
      </c>
      <c r="B1058" s="16" t="s">
        <v>56</v>
      </c>
      <c r="C1058" s="17" t="s">
        <v>128</v>
      </c>
      <c r="E1058" s="16">
        <f t="shared" si="229"/>
        <v>2362425634.142828</v>
      </c>
      <c r="F1058" s="16">
        <v>5</v>
      </c>
      <c r="G1058" s="22">
        <f t="shared" si="235"/>
        <v>8.2638341569586462E+23</v>
      </c>
      <c r="H1058" s="22">
        <f t="shared" si="236"/>
        <v>3008416.8372695041</v>
      </c>
      <c r="I1058" s="22">
        <f t="shared" si="237"/>
        <v>2.4203426054017321E+18</v>
      </c>
      <c r="J1058" s="16">
        <v>1</v>
      </c>
      <c r="K1058" s="16">
        <v>11</v>
      </c>
      <c r="L1058" s="16">
        <v>5</v>
      </c>
      <c r="M1058" s="16">
        <v>10000</v>
      </c>
      <c r="N1058" s="16">
        <v>10000</v>
      </c>
      <c r="O1058" s="16">
        <v>30</v>
      </c>
      <c r="P1058" s="16" t="b">
        <v>1</v>
      </c>
      <c r="Q1058" s="16">
        <v>0</v>
      </c>
      <c r="R1058" s="16" t="b">
        <v>0</v>
      </c>
      <c r="S1058" s="16">
        <v>101.000000000008</v>
      </c>
      <c r="T1058" s="16" t="s">
        <v>59</v>
      </c>
      <c r="U1058" s="18">
        <v>1153</v>
      </c>
      <c r="V1058" s="16">
        <v>1705</v>
      </c>
      <c r="W1058" s="22">
        <v>1.07</v>
      </c>
    </row>
    <row r="1059" spans="1:23" x14ac:dyDescent="0.3">
      <c r="A1059" s="15">
        <v>1057</v>
      </c>
      <c r="B1059" s="16" t="s">
        <v>56</v>
      </c>
      <c r="C1059" s="17" t="s">
        <v>128</v>
      </c>
      <c r="E1059" s="16">
        <f t="shared" si="229"/>
        <v>2369367683.2933106</v>
      </c>
      <c r="F1059" s="16">
        <v>5</v>
      </c>
      <c r="G1059" s="22">
        <f t="shared" si="235"/>
        <v>8.3259375602234724E+23</v>
      </c>
      <c r="H1059" s="22">
        <f t="shared" si="236"/>
        <v>3014459.5713586658</v>
      </c>
      <c r="I1059" s="22">
        <f t="shared" si="237"/>
        <v>2.4343114706846664E+18</v>
      </c>
      <c r="J1059" s="16">
        <v>1</v>
      </c>
      <c r="K1059" s="16">
        <v>11</v>
      </c>
      <c r="L1059" s="16">
        <v>5</v>
      </c>
      <c r="M1059" s="16">
        <v>10000</v>
      </c>
      <c r="N1059" s="16">
        <v>10000</v>
      </c>
      <c r="O1059" s="16">
        <v>30</v>
      </c>
      <c r="P1059" s="16" t="b">
        <v>1</v>
      </c>
      <c r="Q1059" s="16">
        <v>0</v>
      </c>
      <c r="R1059" s="16" t="b">
        <v>0</v>
      </c>
      <c r="S1059" s="16">
        <v>101.000000000008</v>
      </c>
      <c r="T1059" s="16" t="s">
        <v>59</v>
      </c>
      <c r="U1059" s="18">
        <v>1154</v>
      </c>
      <c r="V1059" s="16">
        <v>1707</v>
      </c>
      <c r="W1059" s="22">
        <v>1.07</v>
      </c>
    </row>
    <row r="1060" spans="1:23" x14ac:dyDescent="0.3">
      <c r="A1060" s="19">
        <v>1058</v>
      </c>
      <c r="B1060" s="16" t="s">
        <v>56</v>
      </c>
      <c r="C1060" s="17" t="s">
        <v>128</v>
      </c>
      <c r="E1060" s="16">
        <f t="shared" si="229"/>
        <v>2376323538.3041992</v>
      </c>
      <c r="F1060" s="16">
        <v>5</v>
      </c>
      <c r="G1060" s="22">
        <f t="shared" si="235"/>
        <v>8.3884482862182376E+23</v>
      </c>
      <c r="H1060" s="22">
        <f t="shared" si="236"/>
        <v>3020508.7722432036</v>
      </c>
      <c r="I1060" s="22">
        <f t="shared" si="237"/>
        <v>2.4483476326621548E+18</v>
      </c>
      <c r="J1060" s="16">
        <v>1</v>
      </c>
      <c r="K1060" s="16">
        <v>11</v>
      </c>
      <c r="L1060" s="16">
        <v>5</v>
      </c>
      <c r="M1060" s="16">
        <v>10000</v>
      </c>
      <c r="N1060" s="16">
        <v>10000</v>
      </c>
      <c r="O1060" s="16">
        <v>30</v>
      </c>
      <c r="P1060" s="16" t="b">
        <v>1</v>
      </c>
      <c r="Q1060" s="16">
        <v>0</v>
      </c>
      <c r="R1060" s="16" t="b">
        <v>0</v>
      </c>
      <c r="S1060" s="16">
        <v>101.000000000008</v>
      </c>
      <c r="T1060" s="16" t="s">
        <v>59</v>
      </c>
      <c r="U1060" s="18">
        <v>1155</v>
      </c>
      <c r="V1060" s="16">
        <v>1709</v>
      </c>
      <c r="W1060" s="22">
        <v>1.07</v>
      </c>
    </row>
    <row r="1061" spans="1:23" x14ac:dyDescent="0.3">
      <c r="A1061" s="15">
        <v>1059</v>
      </c>
      <c r="B1061" s="16" t="s">
        <v>56</v>
      </c>
      <c r="C1061" s="17" t="s">
        <v>128</v>
      </c>
      <c r="E1061" s="16">
        <f t="shared" si="229"/>
        <v>2383293213.5436912</v>
      </c>
      <c r="F1061" s="16">
        <v>5</v>
      </c>
      <c r="G1061" s="22">
        <f t="shared" si="235"/>
        <v>8.4513686176994787E+23</v>
      </c>
      <c r="H1061" s="22">
        <f t="shared" si="236"/>
        <v>3026564.4407792962</v>
      </c>
      <c r="I1061" s="22">
        <f t="shared" si="237"/>
        <v>2.4624513514767247E+18</v>
      </c>
      <c r="J1061" s="16">
        <v>1</v>
      </c>
      <c r="K1061" s="16">
        <v>11</v>
      </c>
      <c r="L1061" s="16">
        <v>5</v>
      </c>
      <c r="M1061" s="16">
        <v>10000</v>
      </c>
      <c r="N1061" s="16">
        <v>10000</v>
      </c>
      <c r="O1061" s="16">
        <v>30</v>
      </c>
      <c r="P1061" s="16" t="b">
        <v>1</v>
      </c>
      <c r="Q1061" s="16">
        <v>0</v>
      </c>
      <c r="R1061" s="16" t="b">
        <v>0</v>
      </c>
      <c r="S1061" s="16">
        <v>101.000000000008</v>
      </c>
      <c r="T1061" s="16" t="s">
        <v>59</v>
      </c>
      <c r="U1061" s="18">
        <v>1156</v>
      </c>
      <c r="V1061" s="16">
        <v>1711</v>
      </c>
      <c r="W1061" s="22">
        <v>1.07</v>
      </c>
    </row>
    <row r="1062" spans="1:23" x14ac:dyDescent="0.3">
      <c r="A1062" s="19">
        <v>1060</v>
      </c>
      <c r="B1062" s="16" t="s">
        <v>56</v>
      </c>
      <c r="C1062" s="17" t="s">
        <v>128</v>
      </c>
      <c r="E1062" s="16">
        <f t="shared" si="229"/>
        <v>2390276723.3813114</v>
      </c>
      <c r="F1062" s="16">
        <v>5</v>
      </c>
      <c r="G1062" s="22">
        <f t="shared" si="235"/>
        <v>8.5147008480422148E+23</v>
      </c>
      <c r="H1062" s="22">
        <f t="shared" si="236"/>
        <v>3032626.5778224254</v>
      </c>
      <c r="I1062" s="22">
        <f t="shared" si="237"/>
        <v>2.4766228880293683E+18</v>
      </c>
      <c r="J1062" s="16">
        <v>1</v>
      </c>
      <c r="K1062" s="16">
        <v>11</v>
      </c>
      <c r="L1062" s="16">
        <v>5</v>
      </c>
      <c r="M1062" s="16">
        <v>10000</v>
      </c>
      <c r="N1062" s="16">
        <v>10000</v>
      </c>
      <c r="O1062" s="16">
        <v>30</v>
      </c>
      <c r="P1062" s="16" t="b">
        <v>1</v>
      </c>
      <c r="Q1062" s="16">
        <v>0</v>
      </c>
      <c r="R1062" s="16" t="b">
        <v>0</v>
      </c>
      <c r="S1062" s="16">
        <v>101.000000000008</v>
      </c>
      <c r="T1062" s="16" t="s">
        <v>59</v>
      </c>
      <c r="U1062" s="18">
        <v>1157</v>
      </c>
      <c r="V1062" s="16">
        <v>1713</v>
      </c>
      <c r="W1062" s="22">
        <v>1.07</v>
      </c>
    </row>
    <row r="1063" spans="1:23" x14ac:dyDescent="0.3">
      <c r="A1063" s="15">
        <v>1061</v>
      </c>
      <c r="B1063" s="16" t="s">
        <v>56</v>
      </c>
      <c r="C1063" s="17" t="s">
        <v>128</v>
      </c>
      <c r="E1063" s="16">
        <f t="shared" si="229"/>
        <v>2397274082.1879478</v>
      </c>
      <c r="F1063" s="16">
        <v>5</v>
      </c>
      <c r="G1063" s="22">
        <f>A1063^7.92+A1063^4+100*A1063+100</f>
        <v>9.1974162200255391E+23</v>
      </c>
      <c r="H1063" s="22">
        <f t="shared" si="236"/>
        <v>3038695.1842273897</v>
      </c>
      <c r="I1063" s="22">
        <f t="shared" si="237"/>
        <v>2.4908625039809188E+18</v>
      </c>
      <c r="J1063" s="16">
        <v>1</v>
      </c>
      <c r="K1063" s="16">
        <v>11</v>
      </c>
      <c r="L1063" s="16">
        <v>5</v>
      </c>
      <c r="M1063" s="16">
        <v>10000</v>
      </c>
      <c r="N1063" s="16">
        <v>10000</v>
      </c>
      <c r="O1063" s="16">
        <v>30</v>
      </c>
      <c r="P1063" s="16" t="b">
        <v>1</v>
      </c>
      <c r="Q1063" s="16">
        <v>0</v>
      </c>
      <c r="R1063" s="16" t="b">
        <v>0</v>
      </c>
      <c r="S1063" s="16">
        <v>101.000000000008</v>
      </c>
      <c r="T1063" s="16" t="s">
        <v>59</v>
      </c>
      <c r="U1063" s="18">
        <v>1158</v>
      </c>
      <c r="V1063" s="16">
        <v>1715</v>
      </c>
      <c r="W1063" s="22">
        <v>1.07</v>
      </c>
    </row>
    <row r="1064" spans="1:23" x14ac:dyDescent="0.3">
      <c r="A1064" s="19">
        <v>1062</v>
      </c>
      <c r="B1064" s="16" t="s">
        <v>56</v>
      </c>
      <c r="C1064" s="17" t="s">
        <v>128</v>
      </c>
      <c r="E1064" s="12">
        <f t="shared" si="229"/>
        <v>2404285304.3358684</v>
      </c>
      <c r="F1064" s="16">
        <v>5</v>
      </c>
      <c r="G1064" s="22">
        <f t="shared" ref="G1064:G1072" si="238">A1064^7.92+A1064^4+100*A1064+100</f>
        <v>9.2662960758055754E+23</v>
      </c>
      <c r="H1064" s="22">
        <f t="shared" si="236"/>
        <v>3044770.260848287</v>
      </c>
      <c r="I1064" s="22">
        <f t="shared" si="237"/>
        <v>2.505170461753641E+18</v>
      </c>
      <c r="J1064" s="16">
        <v>1</v>
      </c>
      <c r="K1064" s="16">
        <v>11</v>
      </c>
      <c r="L1064" s="16">
        <v>5</v>
      </c>
      <c r="M1064" s="16">
        <v>10000</v>
      </c>
      <c r="N1064" s="16">
        <v>10000</v>
      </c>
      <c r="O1064" s="16">
        <v>30</v>
      </c>
      <c r="P1064" s="16" t="b">
        <v>1</v>
      </c>
      <c r="Q1064" s="16">
        <v>0</v>
      </c>
      <c r="R1064" s="16" t="b">
        <v>0</v>
      </c>
      <c r="S1064" s="16">
        <v>101.000000000008</v>
      </c>
      <c r="T1064" s="16" t="s">
        <v>59</v>
      </c>
      <c r="U1064" s="18">
        <v>1159</v>
      </c>
      <c r="V1064" s="16">
        <v>1717</v>
      </c>
      <c r="W1064" s="22">
        <v>1.07</v>
      </c>
    </row>
    <row r="1065" spans="1:23" x14ac:dyDescent="0.3">
      <c r="A1065" s="15">
        <v>1063</v>
      </c>
      <c r="B1065" s="16" t="s">
        <v>56</v>
      </c>
      <c r="C1065" s="17" t="s">
        <v>128</v>
      </c>
      <c r="E1065" s="12">
        <f t="shared" si="229"/>
        <v>2411310404.1986666</v>
      </c>
      <c r="F1065" s="16">
        <v>5</v>
      </c>
      <c r="G1065" s="22">
        <f t="shared" si="238"/>
        <v>9.335626218524339E+23</v>
      </c>
      <c r="H1065" s="22">
        <f t="shared" si="236"/>
        <v>3050851.8085385119</v>
      </c>
      <c r="I1065" s="22">
        <f t="shared" si="237"/>
        <v>2.5195470245327032E+18</v>
      </c>
      <c r="J1065" s="16">
        <v>1</v>
      </c>
      <c r="K1065" s="16">
        <v>11</v>
      </c>
      <c r="L1065" s="16">
        <v>5</v>
      </c>
      <c r="M1065" s="16">
        <v>10000</v>
      </c>
      <c r="N1065" s="16">
        <v>10000</v>
      </c>
      <c r="O1065" s="16">
        <v>30</v>
      </c>
      <c r="P1065" s="16" t="b">
        <v>1</v>
      </c>
      <c r="Q1065" s="16">
        <v>0</v>
      </c>
      <c r="R1065" s="16" t="b">
        <v>0</v>
      </c>
      <c r="S1065" s="16">
        <v>101.000000000008</v>
      </c>
      <c r="T1065" s="16" t="s">
        <v>59</v>
      </c>
      <c r="U1065" s="18">
        <v>1160</v>
      </c>
      <c r="V1065" s="16">
        <v>1719</v>
      </c>
      <c r="W1065" s="22">
        <v>1.07</v>
      </c>
    </row>
    <row r="1066" spans="1:23" x14ac:dyDescent="0.3">
      <c r="A1066" s="19">
        <v>1064</v>
      </c>
      <c r="B1066" s="16" t="s">
        <v>56</v>
      </c>
      <c r="C1066" s="17" t="s">
        <v>128</v>
      </c>
      <c r="E1066" s="16">
        <f t="shared" si="229"/>
        <v>2418349396.1512942</v>
      </c>
      <c r="F1066" s="16">
        <v>5</v>
      </c>
      <c r="G1066" s="22">
        <f t="shared" si="238"/>
        <v>9.4054091640756527E+23</v>
      </c>
      <c r="H1066" s="22">
        <f t="shared" si="236"/>
        <v>3056939.8281507976</v>
      </c>
      <c r="I1066" s="22">
        <f t="shared" si="237"/>
        <v>2.5339924562676572E+18</v>
      </c>
      <c r="J1066" s="16">
        <v>1</v>
      </c>
      <c r="K1066" s="16">
        <v>11</v>
      </c>
      <c r="L1066" s="16">
        <v>5</v>
      </c>
      <c r="M1066" s="16">
        <v>10000</v>
      </c>
      <c r="N1066" s="16">
        <v>10000</v>
      </c>
      <c r="O1066" s="16">
        <v>30</v>
      </c>
      <c r="P1066" s="16" t="b">
        <v>1</v>
      </c>
      <c r="Q1066" s="16">
        <v>0</v>
      </c>
      <c r="R1066" s="16" t="b">
        <v>0</v>
      </c>
      <c r="S1066" s="16">
        <v>101.000000000008</v>
      </c>
      <c r="T1066" s="16" t="s">
        <v>59</v>
      </c>
      <c r="U1066" s="18">
        <v>1161</v>
      </c>
      <c r="V1066" s="16">
        <v>1721</v>
      </c>
      <c r="W1066" s="22">
        <v>1.07</v>
      </c>
    </row>
    <row r="1067" spans="1:23" x14ac:dyDescent="0.3">
      <c r="A1067" s="15">
        <v>1065</v>
      </c>
      <c r="B1067" s="16" t="s">
        <v>56</v>
      </c>
      <c r="C1067" s="17" t="s">
        <v>128</v>
      </c>
      <c r="E1067" s="16">
        <f t="shared" si="229"/>
        <v>2425402294.5700688</v>
      </c>
      <c r="F1067" s="16">
        <v>5</v>
      </c>
      <c r="G1067" s="22">
        <f t="shared" si="238"/>
        <v>9.4756474400246392E+23</v>
      </c>
      <c r="H1067" s="22">
        <f t="shared" si="236"/>
        <v>3063034.3205371504</v>
      </c>
      <c r="I1067" s="22">
        <f t="shared" si="237"/>
        <v>2.548507021673961E+18</v>
      </c>
      <c r="J1067" s="16">
        <v>1</v>
      </c>
      <c r="K1067" s="16">
        <v>11</v>
      </c>
      <c r="L1067" s="16">
        <v>5</v>
      </c>
      <c r="M1067" s="16">
        <v>10000</v>
      </c>
      <c r="N1067" s="16">
        <v>10000</v>
      </c>
      <c r="O1067" s="16">
        <v>30</v>
      </c>
      <c r="P1067" s="16" t="b">
        <v>1</v>
      </c>
      <c r="Q1067" s="16">
        <v>0</v>
      </c>
      <c r="R1067" s="16" t="b">
        <v>0</v>
      </c>
      <c r="S1067" s="16">
        <v>101.000000000008</v>
      </c>
      <c r="T1067" s="16" t="s">
        <v>59</v>
      </c>
      <c r="U1067" s="18">
        <v>1162</v>
      </c>
      <c r="V1067" s="16">
        <v>1723</v>
      </c>
      <c r="W1067" s="22">
        <v>1.07</v>
      </c>
    </row>
    <row r="1068" spans="1:23" x14ac:dyDescent="0.3">
      <c r="A1068" s="19">
        <v>1066</v>
      </c>
      <c r="B1068" s="16" t="s">
        <v>56</v>
      </c>
      <c r="C1068" s="17" t="s">
        <v>128</v>
      </c>
      <c r="E1068" s="12">
        <f t="shared" si="229"/>
        <v>2432469113.8326483</v>
      </c>
      <c r="F1068" s="16">
        <v>5</v>
      </c>
      <c r="G1068" s="22">
        <f t="shared" si="238"/>
        <v>9.5463435856514328E+23</v>
      </c>
      <c r="H1068" s="22">
        <f t="shared" si="236"/>
        <v>3069135.2865489153</v>
      </c>
      <c r="I1068" s="22">
        <f t="shared" si="237"/>
        <v>2.5630909862344438E+18</v>
      </c>
      <c r="J1068" s="16">
        <v>1</v>
      </c>
      <c r="K1068" s="16">
        <v>11</v>
      </c>
      <c r="L1068" s="16">
        <v>5</v>
      </c>
      <c r="M1068" s="16">
        <v>10000</v>
      </c>
      <c r="N1068" s="16">
        <v>10000</v>
      </c>
      <c r="O1068" s="16">
        <v>30</v>
      </c>
      <c r="P1068" s="16" t="b">
        <v>1</v>
      </c>
      <c r="Q1068" s="16">
        <v>0</v>
      </c>
      <c r="R1068" s="16" t="b">
        <v>0</v>
      </c>
      <c r="S1068" s="16">
        <v>101.000000000008</v>
      </c>
      <c r="T1068" s="16" t="s">
        <v>59</v>
      </c>
      <c r="U1068" s="18">
        <v>1163</v>
      </c>
      <c r="V1068" s="16">
        <v>1725</v>
      </c>
      <c r="W1068" s="22">
        <v>1.07</v>
      </c>
    </row>
    <row r="1069" spans="1:23" x14ac:dyDescent="0.3">
      <c r="A1069" s="15">
        <v>1067</v>
      </c>
      <c r="B1069" s="16" t="s">
        <v>56</v>
      </c>
      <c r="C1069" s="17" t="s">
        <v>128</v>
      </c>
      <c r="E1069" s="16">
        <f t="shared" si="229"/>
        <v>2439549868.318048</v>
      </c>
      <c r="F1069" s="16">
        <v>5</v>
      </c>
      <c r="G1069" s="22">
        <f t="shared" si="238"/>
        <v>9.6175001519937632E+23</v>
      </c>
      <c r="H1069" s="22">
        <f t="shared" si="236"/>
        <v>3075242.7270367472</v>
      </c>
      <c r="I1069" s="22">
        <f t="shared" si="237"/>
        <v>2.5777446162008448E+18</v>
      </c>
      <c r="J1069" s="16">
        <v>1</v>
      </c>
      <c r="K1069" s="16">
        <v>11</v>
      </c>
      <c r="L1069" s="16">
        <v>5</v>
      </c>
      <c r="M1069" s="16">
        <v>10000</v>
      </c>
      <c r="N1069" s="16">
        <v>10000</v>
      </c>
      <c r="O1069" s="16">
        <v>30</v>
      </c>
      <c r="P1069" s="16" t="b">
        <v>1</v>
      </c>
      <c r="Q1069" s="16">
        <v>0</v>
      </c>
      <c r="R1069" s="16" t="b">
        <v>0</v>
      </c>
      <c r="S1069" s="16">
        <v>101.000000000008</v>
      </c>
      <c r="T1069" s="16" t="s">
        <v>59</v>
      </c>
      <c r="U1069" s="18">
        <v>1164</v>
      </c>
      <c r="V1069" s="16">
        <v>1727</v>
      </c>
      <c r="W1069" s="22">
        <v>1.07</v>
      </c>
    </row>
    <row r="1070" spans="1:23" x14ac:dyDescent="0.3">
      <c r="A1070" s="19">
        <v>1068</v>
      </c>
      <c r="B1070" s="16" t="s">
        <v>56</v>
      </c>
      <c r="C1070" s="17" t="s">
        <v>128</v>
      </c>
      <c r="E1070" s="16">
        <f t="shared" si="229"/>
        <v>2446644572.4066257</v>
      </c>
      <c r="F1070" s="16">
        <v>5</v>
      </c>
      <c r="G1070" s="22">
        <f t="shared" si="238"/>
        <v>9.6891197018905946E+23</v>
      </c>
      <c r="H1070" s="22">
        <f t="shared" si="236"/>
        <v>3081356.6428506039</v>
      </c>
      <c r="I1070" s="22">
        <f t="shared" si="237"/>
        <v>2.5924681785952768E+18</v>
      </c>
      <c r="J1070" s="16">
        <v>1</v>
      </c>
      <c r="K1070" s="16">
        <v>11</v>
      </c>
      <c r="L1070" s="16">
        <v>5</v>
      </c>
      <c r="M1070" s="16">
        <v>10000</v>
      </c>
      <c r="N1070" s="16">
        <v>10000</v>
      </c>
      <c r="O1070" s="16">
        <v>30</v>
      </c>
      <c r="P1070" s="16" t="b">
        <v>1</v>
      </c>
      <c r="Q1070" s="16">
        <v>0</v>
      </c>
      <c r="R1070" s="16" t="b">
        <v>0</v>
      </c>
      <c r="S1070" s="16">
        <v>101.000000000008</v>
      </c>
      <c r="T1070" s="16" t="s">
        <v>59</v>
      </c>
      <c r="U1070" s="18">
        <v>1165</v>
      </c>
      <c r="V1070" s="16">
        <v>1729</v>
      </c>
      <c r="W1070" s="22">
        <v>1.07</v>
      </c>
    </row>
    <row r="1071" spans="1:23" x14ac:dyDescent="0.3">
      <c r="A1071" s="15">
        <v>1069</v>
      </c>
      <c r="B1071" s="16" t="s">
        <v>56</v>
      </c>
      <c r="C1071" s="17" t="s">
        <v>128</v>
      </c>
      <c r="E1071" s="16">
        <f t="shared" si="229"/>
        <v>2453753240.4800811</v>
      </c>
      <c r="F1071" s="16">
        <v>5</v>
      </c>
      <c r="G1071" s="22">
        <f t="shared" si="238"/>
        <v>9.7612048100257561E+23</v>
      </c>
      <c r="H1071" s="22">
        <f t="shared" si="236"/>
        <v>3087477.0348397675</v>
      </c>
      <c r="I1071" s="22">
        <f t="shared" si="237"/>
        <v>2.6072619412117898E+18</v>
      </c>
      <c r="J1071" s="16">
        <v>1</v>
      </c>
      <c r="K1071" s="16">
        <v>11</v>
      </c>
      <c r="L1071" s="16">
        <v>5</v>
      </c>
      <c r="M1071" s="16">
        <v>10000</v>
      </c>
      <c r="N1071" s="16">
        <v>10000</v>
      </c>
      <c r="O1071" s="16">
        <v>30</v>
      </c>
      <c r="P1071" s="16" t="b">
        <v>1</v>
      </c>
      <c r="Q1071" s="16">
        <v>0</v>
      </c>
      <c r="R1071" s="16" t="b">
        <v>0</v>
      </c>
      <c r="S1071" s="16">
        <v>101.000000000008</v>
      </c>
      <c r="T1071" s="16" t="s">
        <v>59</v>
      </c>
      <c r="U1071" s="18">
        <v>1166</v>
      </c>
      <c r="V1071" s="16">
        <v>1731</v>
      </c>
      <c r="W1071" s="22">
        <v>1.07</v>
      </c>
    </row>
    <row r="1072" spans="1:23" x14ac:dyDescent="0.3">
      <c r="A1072" s="19">
        <v>1070</v>
      </c>
      <c r="B1072" s="16" t="s">
        <v>56</v>
      </c>
      <c r="C1072" s="17" t="s">
        <v>128</v>
      </c>
      <c r="E1072" s="16">
        <f t="shared" si="229"/>
        <v>2460875886.9214773</v>
      </c>
      <c r="F1072" s="16">
        <v>5</v>
      </c>
      <c r="G1072" s="22">
        <f t="shared" si="238"/>
        <v>9.8337580629712992E+23</v>
      </c>
      <c r="H1072" s="22">
        <f t="shared" si="236"/>
        <v>3093603.9038528237</v>
      </c>
      <c r="I1072" s="22">
        <f t="shared" si="237"/>
        <v>2.6221261726177853E+18</v>
      </c>
      <c r="J1072" s="16">
        <v>1</v>
      </c>
      <c r="K1072" s="16">
        <v>11</v>
      </c>
      <c r="L1072" s="16">
        <v>5</v>
      </c>
      <c r="M1072" s="16">
        <v>10000</v>
      </c>
      <c r="N1072" s="16">
        <v>10000</v>
      </c>
      <c r="O1072" s="16">
        <v>30</v>
      </c>
      <c r="P1072" s="16" t="b">
        <v>1</v>
      </c>
      <c r="Q1072" s="16">
        <v>0</v>
      </c>
      <c r="R1072" s="16" t="b">
        <v>0</v>
      </c>
      <c r="S1072" s="16">
        <v>101.000000000008</v>
      </c>
      <c r="T1072" s="16" t="s">
        <v>59</v>
      </c>
      <c r="U1072" s="18">
        <v>1167</v>
      </c>
      <c r="V1072" s="16">
        <v>1733</v>
      </c>
      <c r="W1072" s="22">
        <v>1.07</v>
      </c>
    </row>
    <row r="1073" spans="1:23" x14ac:dyDescent="0.3">
      <c r="A1073" s="15">
        <v>1071</v>
      </c>
      <c r="B1073" s="16" t="s">
        <v>56</v>
      </c>
      <c r="C1073" s="17" t="s">
        <v>128</v>
      </c>
      <c r="E1073" s="16">
        <f t="shared" si="229"/>
        <v>2468012526.1152077</v>
      </c>
      <c r="F1073" s="16">
        <v>5</v>
      </c>
      <c r="G1073" s="22">
        <f>A1073^7.93+A1073^4+100*A1073+100</f>
        <v>1.0622592063290791E+24</v>
      </c>
      <c r="H1073" s="22">
        <f t="shared" si="236"/>
        <v>3099737.2507376992</v>
      </c>
      <c r="I1073" s="22">
        <f t="shared" si="237"/>
        <v>2.6370611421556035E+18</v>
      </c>
      <c r="J1073" s="16">
        <v>1</v>
      </c>
      <c r="K1073" s="16">
        <v>11</v>
      </c>
      <c r="L1073" s="16">
        <v>5</v>
      </c>
      <c r="M1073" s="16">
        <v>10000</v>
      </c>
      <c r="N1073" s="16">
        <v>10000</v>
      </c>
      <c r="O1073" s="16">
        <v>30</v>
      </c>
      <c r="P1073" s="16" t="b">
        <v>1</v>
      </c>
      <c r="Q1073" s="16">
        <v>0</v>
      </c>
      <c r="R1073" s="16" t="b">
        <v>0</v>
      </c>
      <c r="S1073" s="16">
        <v>101.000000000008</v>
      </c>
      <c r="T1073" s="16" t="s">
        <v>59</v>
      </c>
      <c r="U1073" s="18">
        <v>1168</v>
      </c>
      <c r="V1073" s="16">
        <v>1735</v>
      </c>
      <c r="W1073" s="22">
        <v>1.07</v>
      </c>
    </row>
    <row r="1074" spans="1:23" x14ac:dyDescent="0.3">
      <c r="A1074" s="19">
        <v>1072</v>
      </c>
      <c r="B1074" s="16" t="s">
        <v>56</v>
      </c>
      <c r="C1074" s="17" t="s">
        <v>128</v>
      </c>
      <c r="E1074" s="16">
        <f t="shared" si="229"/>
        <v>2475163172.4470277</v>
      </c>
      <c r="F1074" s="16">
        <v>5</v>
      </c>
      <c r="G1074" s="22">
        <f t="shared" ref="G1074:G1082" si="239">A1074^7.93+A1074^4+100*A1074+100</f>
        <v>1.0701499804285873E+24</v>
      </c>
      <c r="H1074" s="22">
        <f t="shared" si="236"/>
        <v>3105877.0763416197</v>
      </c>
      <c r="I1074" s="22">
        <f t="shared" si="237"/>
        <v>2.6520671199440384E+18</v>
      </c>
      <c r="J1074" s="16">
        <v>1</v>
      </c>
      <c r="K1074" s="16">
        <v>11</v>
      </c>
      <c r="L1074" s="16">
        <v>5</v>
      </c>
      <c r="M1074" s="16">
        <v>10000</v>
      </c>
      <c r="N1074" s="16">
        <v>10000</v>
      </c>
      <c r="O1074" s="16">
        <v>30</v>
      </c>
      <c r="P1074" s="16" t="b">
        <v>1</v>
      </c>
      <c r="Q1074" s="16">
        <v>0</v>
      </c>
      <c r="R1074" s="16" t="b">
        <v>0</v>
      </c>
      <c r="S1074" s="16">
        <v>101.000000000008</v>
      </c>
      <c r="T1074" s="16" t="s">
        <v>59</v>
      </c>
      <c r="U1074" s="18">
        <v>1169</v>
      </c>
      <c r="V1074" s="16">
        <v>1737</v>
      </c>
      <c r="W1074" s="22">
        <v>1.07</v>
      </c>
    </row>
    <row r="1075" spans="1:23" x14ac:dyDescent="0.3">
      <c r="A1075" s="15">
        <v>1073</v>
      </c>
      <c r="B1075" s="16" t="s">
        <v>56</v>
      </c>
      <c r="C1075" s="17" t="s">
        <v>128</v>
      </c>
      <c r="E1075" s="12">
        <f t="shared" si="229"/>
        <v>2482327840.3040113</v>
      </c>
      <c r="F1075" s="16">
        <v>5</v>
      </c>
      <c r="G1075" s="22">
        <f t="shared" si="239"/>
        <v>1.0780919300664258E+24</v>
      </c>
      <c r="H1075" s="22">
        <f t="shared" si="236"/>
        <v>3112023.3815111355</v>
      </c>
      <c r="I1075" s="22">
        <f t="shared" si="237"/>
        <v>2.6671443768797614E+18</v>
      </c>
      <c r="J1075" s="16">
        <v>1</v>
      </c>
      <c r="K1075" s="16">
        <v>11</v>
      </c>
      <c r="L1075" s="16">
        <v>5</v>
      </c>
      <c r="M1075" s="16">
        <v>10000</v>
      </c>
      <c r="N1075" s="16">
        <v>10000</v>
      </c>
      <c r="O1075" s="16">
        <v>30</v>
      </c>
      <c r="P1075" s="16" t="b">
        <v>1</v>
      </c>
      <c r="Q1075" s="16">
        <v>0</v>
      </c>
      <c r="R1075" s="16" t="b">
        <v>0</v>
      </c>
      <c r="S1075" s="16">
        <v>101.000000000008</v>
      </c>
      <c r="T1075" s="16" t="s">
        <v>59</v>
      </c>
      <c r="U1075" s="18">
        <v>1170</v>
      </c>
      <c r="V1075" s="16">
        <v>1739</v>
      </c>
      <c r="W1075" s="22">
        <v>1.07</v>
      </c>
    </row>
    <row r="1076" spans="1:23" x14ac:dyDescent="0.3">
      <c r="A1076" s="19">
        <v>1074</v>
      </c>
      <c r="B1076" s="16" t="s">
        <v>56</v>
      </c>
      <c r="C1076" s="17" t="s">
        <v>128</v>
      </c>
      <c r="E1076" s="12">
        <f t="shared" si="229"/>
        <v>2489506544.0746045</v>
      </c>
      <c r="F1076" s="16">
        <v>5</v>
      </c>
      <c r="G1076" s="22">
        <f t="shared" si="239"/>
        <v>1.0860853389826976E+24</v>
      </c>
      <c r="H1076" s="22">
        <f t="shared" si="236"/>
        <v>3118176.1670921203</v>
      </c>
      <c r="I1076" s="22">
        <f t="shared" si="237"/>
        <v>2.6822931846388966E+18</v>
      </c>
      <c r="J1076" s="16">
        <v>1</v>
      </c>
      <c r="K1076" s="16">
        <v>11</v>
      </c>
      <c r="L1076" s="16">
        <v>5</v>
      </c>
      <c r="M1076" s="16">
        <v>10000</v>
      </c>
      <c r="N1076" s="16">
        <v>10000</v>
      </c>
      <c r="O1076" s="16">
        <v>30</v>
      </c>
      <c r="P1076" s="16" t="b">
        <v>1</v>
      </c>
      <c r="Q1076" s="16">
        <v>0</v>
      </c>
      <c r="R1076" s="16" t="b">
        <v>0</v>
      </c>
      <c r="S1076" s="16">
        <v>101.000000000008</v>
      </c>
      <c r="T1076" s="16" t="s">
        <v>59</v>
      </c>
      <c r="U1076" s="18">
        <v>1171</v>
      </c>
      <c r="V1076" s="16">
        <v>1741</v>
      </c>
      <c r="W1076" s="22">
        <v>1.07</v>
      </c>
    </row>
    <row r="1077" spans="1:23" x14ac:dyDescent="0.3">
      <c r="A1077" s="15">
        <v>1075</v>
      </c>
      <c r="B1077" s="16" t="s">
        <v>56</v>
      </c>
      <c r="C1077" s="17" t="s">
        <v>128</v>
      </c>
      <c r="E1077" s="16">
        <f t="shared" si="229"/>
        <v>2496699298.1485562</v>
      </c>
      <c r="F1077" s="16">
        <v>5</v>
      </c>
      <c r="G1077" s="22">
        <f t="shared" si="239"/>
        <v>1.0941304922241644E+24</v>
      </c>
      <c r="H1077" s="22">
        <f t="shared" si="236"/>
        <v>3124335.4339297703</v>
      </c>
      <c r="I1077" s="22">
        <f t="shared" si="237"/>
        <v>2.6975138156785265E+18</v>
      </c>
      <c r="J1077" s="16">
        <v>1</v>
      </c>
      <c r="K1077" s="16">
        <v>11</v>
      </c>
      <c r="L1077" s="16">
        <v>5</v>
      </c>
      <c r="M1077" s="16">
        <v>10000</v>
      </c>
      <c r="N1077" s="16">
        <v>10000</v>
      </c>
      <c r="O1077" s="16">
        <v>30</v>
      </c>
      <c r="P1077" s="16" t="b">
        <v>1</v>
      </c>
      <c r="Q1077" s="16">
        <v>0</v>
      </c>
      <c r="R1077" s="16" t="b">
        <v>0</v>
      </c>
      <c r="S1077" s="16">
        <v>101.000000000008</v>
      </c>
      <c r="T1077" s="16" t="s">
        <v>59</v>
      </c>
      <c r="U1077" s="18">
        <v>1172</v>
      </c>
      <c r="V1077" s="16">
        <v>1743</v>
      </c>
      <c r="W1077" s="22">
        <v>1.07</v>
      </c>
    </row>
    <row r="1078" spans="1:23" x14ac:dyDescent="0.3">
      <c r="A1078" s="19">
        <v>1076</v>
      </c>
      <c r="B1078" s="16" t="s">
        <v>56</v>
      </c>
      <c r="C1078" s="17" t="s">
        <v>128</v>
      </c>
      <c r="E1078" s="16">
        <f t="shared" si="229"/>
        <v>2503906116.9169979</v>
      </c>
      <c r="F1078" s="16">
        <v>5</v>
      </c>
      <c r="G1078" s="22">
        <f t="shared" si="239"/>
        <v>1.1022276761490728E+24</v>
      </c>
      <c r="H1078" s="22">
        <f t="shared" si="236"/>
        <v>3130501.1828686036</v>
      </c>
      <c r="I1078" s="22">
        <f t="shared" si="237"/>
        <v>2.7128065432382362E+18</v>
      </c>
      <c r="J1078" s="16">
        <v>1</v>
      </c>
      <c r="K1078" s="16">
        <v>11</v>
      </c>
      <c r="L1078" s="16">
        <v>5</v>
      </c>
      <c r="M1078" s="16">
        <v>10000</v>
      </c>
      <c r="N1078" s="16">
        <v>10000</v>
      </c>
      <c r="O1078" s="16">
        <v>30</v>
      </c>
      <c r="P1078" s="16" t="b">
        <v>1</v>
      </c>
      <c r="Q1078" s="16">
        <v>0</v>
      </c>
      <c r="R1078" s="16" t="b">
        <v>0</v>
      </c>
      <c r="S1078" s="16">
        <v>101.000000000008</v>
      </c>
      <c r="T1078" s="16" t="s">
        <v>59</v>
      </c>
      <c r="U1078" s="18">
        <v>1173</v>
      </c>
      <c r="V1078" s="16">
        <v>1745</v>
      </c>
      <c r="W1078" s="22">
        <v>1.07</v>
      </c>
    </row>
    <row r="1079" spans="1:23" x14ac:dyDescent="0.3">
      <c r="A1079" s="15">
        <v>1077</v>
      </c>
      <c r="B1079" s="16" t="s">
        <v>56</v>
      </c>
      <c r="C1079" s="17" t="s">
        <v>128</v>
      </c>
      <c r="E1079" s="12">
        <f t="shared" si="229"/>
        <v>2511127014.7723675</v>
      </c>
      <c r="F1079" s="16">
        <v>5</v>
      </c>
      <c r="G1079" s="22">
        <f t="shared" si="239"/>
        <v>1.1103771784319142E+24</v>
      </c>
      <c r="H1079" s="22">
        <f t="shared" si="236"/>
        <v>3136673.4147524606</v>
      </c>
      <c r="I1079" s="22">
        <f t="shared" si="237"/>
        <v>2.7281716413415281E+18</v>
      </c>
      <c r="J1079" s="16">
        <v>1</v>
      </c>
      <c r="K1079" s="16">
        <v>11</v>
      </c>
      <c r="L1079" s="16">
        <v>5</v>
      </c>
      <c r="M1079" s="16">
        <v>10000</v>
      </c>
      <c r="N1079" s="16">
        <v>10000</v>
      </c>
      <c r="O1079" s="16">
        <v>30</v>
      </c>
      <c r="P1079" s="16" t="b">
        <v>1</v>
      </c>
      <c r="Q1079" s="16">
        <v>0</v>
      </c>
      <c r="R1079" s="16" t="b">
        <v>0</v>
      </c>
      <c r="S1079" s="16">
        <v>101.000000000008</v>
      </c>
      <c r="T1079" s="16" t="s">
        <v>59</v>
      </c>
      <c r="U1079" s="18">
        <v>1174</v>
      </c>
      <c r="V1079" s="16">
        <v>1747</v>
      </c>
      <c r="W1079" s="22">
        <v>1.07</v>
      </c>
    </row>
    <row r="1080" spans="1:23" x14ac:dyDescent="0.3">
      <c r="A1080" s="19">
        <v>1078</v>
      </c>
      <c r="B1080" s="16" t="s">
        <v>56</v>
      </c>
      <c r="C1080" s="17" t="s">
        <v>128</v>
      </c>
      <c r="E1080" s="16">
        <f t="shared" si="229"/>
        <v>2518362006.1084471</v>
      </c>
      <c r="F1080" s="16">
        <v>5</v>
      </c>
      <c r="G1080" s="22">
        <f t="shared" si="239"/>
        <v>1.1185792880682778E+24</v>
      </c>
      <c r="H1080" s="22">
        <f t="shared" si="236"/>
        <v>3142852.1304245102</v>
      </c>
      <c r="I1080" s="22">
        <f t="shared" si="237"/>
        <v>2.7436093847974477E+18</v>
      </c>
      <c r="J1080" s="16">
        <v>1</v>
      </c>
      <c r="K1080" s="16">
        <v>11</v>
      </c>
      <c r="L1080" s="16">
        <v>5</v>
      </c>
      <c r="M1080" s="16">
        <v>10000</v>
      </c>
      <c r="N1080" s="16">
        <v>10000</v>
      </c>
      <c r="O1080" s="16">
        <v>30</v>
      </c>
      <c r="P1080" s="16" t="b">
        <v>1</v>
      </c>
      <c r="Q1080" s="16">
        <v>0</v>
      </c>
      <c r="R1080" s="16" t="b">
        <v>0</v>
      </c>
      <c r="S1080" s="16">
        <v>101.000000000008</v>
      </c>
      <c r="T1080" s="16" t="s">
        <v>59</v>
      </c>
      <c r="U1080" s="18">
        <v>1175</v>
      </c>
      <c r="V1080" s="16">
        <v>1749</v>
      </c>
      <c r="W1080" s="22">
        <v>1.07</v>
      </c>
    </row>
    <row r="1081" spans="1:23" x14ac:dyDescent="0.3">
      <c r="A1081" s="15">
        <v>1079</v>
      </c>
      <c r="B1081" s="16" t="s">
        <v>56</v>
      </c>
      <c r="C1081" s="17" t="s">
        <v>128</v>
      </c>
      <c r="E1081" s="16">
        <f t="shared" ref="E1081:E1144" si="240">A1081^3.1</f>
        <v>2525611105.3203764</v>
      </c>
      <c r="F1081" s="16">
        <v>5</v>
      </c>
      <c r="G1081" s="22">
        <f t="shared" si="239"/>
        <v>1.126834295379679E+24</v>
      </c>
      <c r="H1081" s="22">
        <f t="shared" si="236"/>
        <v>3149037.330727261</v>
      </c>
      <c r="I1081" s="22">
        <f t="shared" si="237"/>
        <v>2.7591200492021023E+18</v>
      </c>
      <c r="J1081" s="16">
        <v>1</v>
      </c>
      <c r="K1081" s="16">
        <v>11</v>
      </c>
      <c r="L1081" s="16">
        <v>5</v>
      </c>
      <c r="M1081" s="16">
        <v>10000</v>
      </c>
      <c r="N1081" s="16">
        <v>10000</v>
      </c>
      <c r="O1081" s="16">
        <v>30</v>
      </c>
      <c r="P1081" s="16" t="b">
        <v>1</v>
      </c>
      <c r="Q1081" s="16">
        <v>0</v>
      </c>
      <c r="R1081" s="16" t="b">
        <v>0</v>
      </c>
      <c r="S1081" s="16">
        <v>101.000000000008</v>
      </c>
      <c r="T1081" s="16" t="s">
        <v>59</v>
      </c>
      <c r="U1081" s="18">
        <v>1176</v>
      </c>
      <c r="V1081" s="16">
        <v>1751</v>
      </c>
      <c r="W1081" s="22">
        <v>1.07</v>
      </c>
    </row>
    <row r="1082" spans="1:23" x14ac:dyDescent="0.3">
      <c r="A1082" s="19">
        <v>1080</v>
      </c>
      <c r="B1082" s="16" t="s">
        <v>56</v>
      </c>
      <c r="C1082" s="17" t="s">
        <v>128</v>
      </c>
      <c r="E1082" s="16">
        <f t="shared" si="240"/>
        <v>2532874326.8046103</v>
      </c>
      <c r="F1082" s="16">
        <v>5</v>
      </c>
      <c r="G1082" s="22">
        <f t="shared" si="239"/>
        <v>1.1351424920183766E+24</v>
      </c>
      <c r="H1082" s="22">
        <f t="shared" si="236"/>
        <v>3155229.016502521</v>
      </c>
      <c r="I1082" s="22">
        <f t="shared" si="237"/>
        <v>2.7747039109400812E+18</v>
      </c>
      <c r="J1082" s="16">
        <v>1</v>
      </c>
      <c r="K1082" s="16">
        <v>11</v>
      </c>
      <c r="L1082" s="16">
        <v>5</v>
      </c>
      <c r="M1082" s="16">
        <v>10000</v>
      </c>
      <c r="N1082" s="16">
        <v>10000</v>
      </c>
      <c r="O1082" s="16">
        <v>30</v>
      </c>
      <c r="P1082" s="16" t="b">
        <v>1</v>
      </c>
      <c r="Q1082" s="16">
        <v>0</v>
      </c>
      <c r="R1082" s="16" t="b">
        <v>0</v>
      </c>
      <c r="S1082" s="16">
        <v>101.000000000008</v>
      </c>
      <c r="T1082" s="16" t="s">
        <v>59</v>
      </c>
      <c r="U1082" s="18">
        <v>1177</v>
      </c>
      <c r="V1082" s="16">
        <v>1753</v>
      </c>
      <c r="W1082" s="22">
        <v>1.07</v>
      </c>
    </row>
    <row r="1083" spans="1:23" x14ac:dyDescent="0.3">
      <c r="A1083" s="15">
        <v>1081</v>
      </c>
      <c r="B1083" s="16" t="s">
        <v>56</v>
      </c>
      <c r="C1083" s="17" t="s">
        <v>128</v>
      </c>
      <c r="E1083" s="16">
        <f t="shared" si="240"/>
        <v>2540151684.9589243</v>
      </c>
      <c r="F1083" s="16">
        <v>5</v>
      </c>
      <c r="G1083" s="22">
        <f>A1083^7.94+A1083^4+100*A1083+100</f>
        <v>1.2262415000346606E+24</v>
      </c>
      <c r="H1083" s="22">
        <f t="shared" si="236"/>
        <v>3161427.1885914477</v>
      </c>
      <c r="I1083" s="22">
        <f t="shared" si="237"/>
        <v>2.7903612471860495E+18</v>
      </c>
      <c r="J1083" s="16">
        <v>1</v>
      </c>
      <c r="K1083" s="16">
        <v>11</v>
      </c>
      <c r="L1083" s="16">
        <v>5</v>
      </c>
      <c r="M1083" s="16">
        <v>10000</v>
      </c>
      <c r="N1083" s="16">
        <v>10000</v>
      </c>
      <c r="O1083" s="16">
        <v>30</v>
      </c>
      <c r="P1083" s="16" t="b">
        <v>1</v>
      </c>
      <c r="Q1083" s="16">
        <v>0</v>
      </c>
      <c r="R1083" s="16" t="b">
        <v>0</v>
      </c>
      <c r="S1083" s="16">
        <v>101.000000000008</v>
      </c>
      <c r="T1083" s="16" t="s">
        <v>59</v>
      </c>
      <c r="U1083" s="18">
        <v>1178</v>
      </c>
      <c r="V1083" s="16">
        <v>1755</v>
      </c>
      <c r="W1083" s="22">
        <v>1.07</v>
      </c>
    </row>
    <row r="1084" spans="1:23" x14ac:dyDescent="0.3">
      <c r="A1084" s="19">
        <v>1082</v>
      </c>
      <c r="B1084" s="16" t="s">
        <v>56</v>
      </c>
      <c r="C1084" s="17" t="s">
        <v>128</v>
      </c>
      <c r="E1084" s="16">
        <f t="shared" si="240"/>
        <v>2547443194.1824665</v>
      </c>
      <c r="F1084" s="16">
        <v>5</v>
      </c>
      <c r="G1084" s="22">
        <f t="shared" ref="G1084:G1092" si="241">A1084^7.94+A1084^4+100*A1084+100</f>
        <v>1.2352772710231419E+24</v>
      </c>
      <c r="H1084" s="22">
        <f t="shared" si="236"/>
        <v>3167631.8478345284</v>
      </c>
      <c r="I1084" s="22">
        <f t="shared" si="237"/>
        <v>2.80609233590626E+18</v>
      </c>
      <c r="J1084" s="16">
        <v>1</v>
      </c>
      <c r="K1084" s="16">
        <v>11</v>
      </c>
      <c r="L1084" s="16">
        <v>5</v>
      </c>
      <c r="M1084" s="16">
        <v>10000</v>
      </c>
      <c r="N1084" s="16">
        <v>10000</v>
      </c>
      <c r="O1084" s="16">
        <v>30</v>
      </c>
      <c r="P1084" s="16" t="b">
        <v>1</v>
      </c>
      <c r="Q1084" s="16">
        <v>0</v>
      </c>
      <c r="R1084" s="16" t="b">
        <v>0</v>
      </c>
      <c r="S1084" s="16">
        <v>101.000000000008</v>
      </c>
      <c r="T1084" s="16" t="s">
        <v>59</v>
      </c>
      <c r="U1084" s="18">
        <v>1179</v>
      </c>
      <c r="V1084" s="16">
        <v>1757</v>
      </c>
      <c r="W1084" s="22">
        <v>1.07</v>
      </c>
    </row>
    <row r="1085" spans="1:23" x14ac:dyDescent="0.3">
      <c r="A1085" s="15">
        <v>1083</v>
      </c>
      <c r="B1085" s="16" t="s">
        <v>56</v>
      </c>
      <c r="C1085" s="17" t="s">
        <v>128</v>
      </c>
      <c r="E1085" s="16">
        <f t="shared" si="240"/>
        <v>2554748868.8756881</v>
      </c>
      <c r="F1085" s="16">
        <v>5</v>
      </c>
      <c r="G1085" s="22">
        <f t="shared" si="241"/>
        <v>1.2443711841243779E+24</v>
      </c>
      <c r="H1085" s="22">
        <f t="shared" si="236"/>
        <v>3173842.9950715848</v>
      </c>
      <c r="I1085" s="22">
        <f t="shared" si="237"/>
        <v>2.8218974558601114E+18</v>
      </c>
      <c r="J1085" s="16">
        <v>1</v>
      </c>
      <c r="K1085" s="16">
        <v>11</v>
      </c>
      <c r="L1085" s="16">
        <v>5</v>
      </c>
      <c r="M1085" s="16">
        <v>10000</v>
      </c>
      <c r="N1085" s="16">
        <v>10000</v>
      </c>
      <c r="O1085" s="16">
        <v>30</v>
      </c>
      <c r="P1085" s="16" t="b">
        <v>1</v>
      </c>
      <c r="Q1085" s="16">
        <v>0</v>
      </c>
      <c r="R1085" s="16" t="b">
        <v>0</v>
      </c>
      <c r="S1085" s="16">
        <v>101.000000000008</v>
      </c>
      <c r="T1085" s="16" t="s">
        <v>59</v>
      </c>
      <c r="U1085" s="18">
        <v>1180</v>
      </c>
      <c r="V1085" s="16">
        <v>1759</v>
      </c>
      <c r="W1085" s="22">
        <v>1.07</v>
      </c>
    </row>
    <row r="1086" spans="1:23" x14ac:dyDescent="0.3">
      <c r="A1086" s="19">
        <v>1084</v>
      </c>
      <c r="B1086" s="16" t="s">
        <v>56</v>
      </c>
      <c r="C1086" s="17" t="s">
        <v>128</v>
      </c>
      <c r="E1086" s="12">
        <f t="shared" si="240"/>
        <v>2562068723.4403806</v>
      </c>
      <c r="F1086" s="16">
        <v>5</v>
      </c>
      <c r="G1086" s="22">
        <f t="shared" si="241"/>
        <v>1.2535235592582028E+24</v>
      </c>
      <c r="H1086" s="22">
        <f t="shared" si="236"/>
        <v>3180060.6311417539</v>
      </c>
      <c r="I1086" s="22">
        <f t="shared" si="237"/>
        <v>2.8377768866016251E+18</v>
      </c>
      <c r="J1086" s="16">
        <v>1</v>
      </c>
      <c r="K1086" s="16">
        <v>11</v>
      </c>
      <c r="L1086" s="16">
        <v>5</v>
      </c>
      <c r="M1086" s="16">
        <v>10000</v>
      </c>
      <c r="N1086" s="16">
        <v>10000</v>
      </c>
      <c r="O1086" s="16">
        <v>30</v>
      </c>
      <c r="P1086" s="16" t="b">
        <v>1</v>
      </c>
      <c r="Q1086" s="16">
        <v>0</v>
      </c>
      <c r="R1086" s="16" t="b">
        <v>0</v>
      </c>
      <c r="S1086" s="16">
        <v>101.000000000008</v>
      </c>
      <c r="T1086" s="16" t="s">
        <v>59</v>
      </c>
      <c r="U1086" s="18">
        <v>1181</v>
      </c>
      <c r="V1086" s="16">
        <v>1761</v>
      </c>
      <c r="W1086" s="22">
        <v>1.07</v>
      </c>
    </row>
    <row r="1087" spans="1:23" x14ac:dyDescent="0.3">
      <c r="A1087" s="15">
        <v>1085</v>
      </c>
      <c r="B1087" s="16" t="s">
        <v>56</v>
      </c>
      <c r="C1087" s="17" t="s">
        <v>128</v>
      </c>
      <c r="E1087" s="12">
        <f t="shared" si="240"/>
        <v>2569402772.2796617</v>
      </c>
      <c r="F1087" s="16">
        <v>5</v>
      </c>
      <c r="G1087" s="22">
        <f t="shared" si="241"/>
        <v>1.2627347178070661E+24</v>
      </c>
      <c r="H1087" s="22">
        <f t="shared" si="236"/>
        <v>3186284.7568835197</v>
      </c>
      <c r="I1087" s="22">
        <f t="shared" si="237"/>
        <v>2.8537309084809513E+18</v>
      </c>
      <c r="J1087" s="16">
        <v>1</v>
      </c>
      <c r="K1087" s="16">
        <v>11</v>
      </c>
      <c r="L1087" s="16">
        <v>5</v>
      </c>
      <c r="M1087" s="16">
        <v>10000</v>
      </c>
      <c r="N1087" s="16">
        <v>10000</v>
      </c>
      <c r="O1087" s="16">
        <v>30</v>
      </c>
      <c r="P1087" s="16" t="b">
        <v>1</v>
      </c>
      <c r="Q1087" s="16">
        <v>0</v>
      </c>
      <c r="R1087" s="16" t="b">
        <v>0</v>
      </c>
      <c r="S1087" s="16">
        <v>101.000000000008</v>
      </c>
      <c r="T1087" s="16" t="s">
        <v>59</v>
      </c>
      <c r="U1087" s="18">
        <v>1182</v>
      </c>
      <c r="V1087" s="16">
        <v>1763</v>
      </c>
      <c r="W1087" s="22">
        <v>1.07</v>
      </c>
    </row>
    <row r="1088" spans="1:23" x14ac:dyDescent="0.3">
      <c r="A1088" s="19">
        <v>1086</v>
      </c>
      <c r="B1088" s="16" t="s">
        <v>56</v>
      </c>
      <c r="C1088" s="17" t="s">
        <v>128</v>
      </c>
      <c r="E1088" s="16">
        <f t="shared" si="240"/>
        <v>2576751029.797967</v>
      </c>
      <c r="F1088" s="16">
        <v>5</v>
      </c>
      <c r="G1088" s="22">
        <f t="shared" si="241"/>
        <v>1.2720049826213589E+24</v>
      </c>
      <c r="H1088" s="22">
        <f t="shared" si="236"/>
        <v>3192515.3731347015</v>
      </c>
      <c r="I1088" s="22">
        <f t="shared" si="237"/>
        <v>2.8697598026460078E+18</v>
      </c>
      <c r="J1088" s="16">
        <v>1</v>
      </c>
      <c r="K1088" s="16">
        <v>11</v>
      </c>
      <c r="L1088" s="16">
        <v>5</v>
      </c>
      <c r="M1088" s="16">
        <v>10000</v>
      </c>
      <c r="N1088" s="16">
        <v>10000</v>
      </c>
      <c r="O1088" s="16">
        <v>30</v>
      </c>
      <c r="P1088" s="16" t="b">
        <v>1</v>
      </c>
      <c r="Q1088" s="16">
        <v>0</v>
      </c>
      <c r="R1088" s="16" t="b">
        <v>0</v>
      </c>
      <c r="S1088" s="16">
        <v>101.000000000008</v>
      </c>
      <c r="T1088" s="16" t="s">
        <v>59</v>
      </c>
      <c r="U1088" s="18">
        <v>1183</v>
      </c>
      <c r="V1088" s="16">
        <v>1765</v>
      </c>
      <c r="W1088" s="22">
        <v>1.07</v>
      </c>
    </row>
    <row r="1089" spans="1:23" x14ac:dyDescent="0.3">
      <c r="A1089" s="15">
        <v>1087</v>
      </c>
      <c r="B1089" s="16" t="s">
        <v>56</v>
      </c>
      <c r="C1089" s="17" t="s">
        <v>128</v>
      </c>
      <c r="E1089" s="16">
        <f t="shared" si="240"/>
        <v>2584113510.4010935</v>
      </c>
      <c r="F1089" s="16">
        <v>5</v>
      </c>
      <c r="G1089" s="22">
        <f t="shared" si="241"/>
        <v>1.2813346780247767E+24</v>
      </c>
      <c r="H1089" s="22">
        <f t="shared" si="236"/>
        <v>3198752.4807324586</v>
      </c>
      <c r="I1089" s="22">
        <f t="shared" si="237"/>
        <v>2.8858638510439368E+18</v>
      </c>
      <c r="J1089" s="16">
        <v>1</v>
      </c>
      <c r="K1089" s="16">
        <v>11</v>
      </c>
      <c r="L1089" s="16">
        <v>5</v>
      </c>
      <c r="M1089" s="16">
        <v>10000</v>
      </c>
      <c r="N1089" s="16">
        <v>10000</v>
      </c>
      <c r="O1089" s="16">
        <v>30</v>
      </c>
      <c r="P1089" s="16" t="b">
        <v>1</v>
      </c>
      <c r="Q1089" s="16">
        <v>0</v>
      </c>
      <c r="R1089" s="16" t="b">
        <v>0</v>
      </c>
      <c r="S1089" s="16">
        <v>101.000000000008</v>
      </c>
      <c r="T1089" s="16" t="s">
        <v>59</v>
      </c>
      <c r="U1089" s="18">
        <v>1184</v>
      </c>
      <c r="V1089" s="16">
        <v>1767</v>
      </c>
      <c r="W1089" s="22">
        <v>1.07</v>
      </c>
    </row>
    <row r="1090" spans="1:23" x14ac:dyDescent="0.3">
      <c r="A1090" s="19">
        <v>1088</v>
      </c>
      <c r="B1090" s="16" t="s">
        <v>56</v>
      </c>
      <c r="C1090" s="17" t="s">
        <v>128</v>
      </c>
      <c r="E1090" s="12">
        <f t="shared" si="240"/>
        <v>2591490228.4961276</v>
      </c>
      <c r="F1090" s="16">
        <v>5</v>
      </c>
      <c r="G1090" s="22">
        <f t="shared" si="241"/>
        <v>1.2907241298196341E+24</v>
      </c>
      <c r="H1090" s="22">
        <f t="shared" si="236"/>
        <v>3204996.0805132692</v>
      </c>
      <c r="I1090" s="22">
        <f t="shared" si="237"/>
        <v>2.9020433364225603E+18</v>
      </c>
      <c r="J1090" s="16">
        <v>1</v>
      </c>
      <c r="K1090" s="16">
        <v>11</v>
      </c>
      <c r="L1090" s="16">
        <v>5</v>
      </c>
      <c r="M1090" s="16">
        <v>10000</v>
      </c>
      <c r="N1090" s="16">
        <v>10000</v>
      </c>
      <c r="O1090" s="16">
        <v>30</v>
      </c>
      <c r="P1090" s="16" t="b">
        <v>1</v>
      </c>
      <c r="Q1090" s="16">
        <v>0</v>
      </c>
      <c r="R1090" s="16" t="b">
        <v>0</v>
      </c>
      <c r="S1090" s="16">
        <v>101.000000000008</v>
      </c>
      <c r="T1090" s="16" t="s">
        <v>59</v>
      </c>
      <c r="U1090" s="18">
        <v>1185</v>
      </c>
      <c r="V1090" s="16">
        <v>1769</v>
      </c>
      <c r="W1090" s="22">
        <v>1.07</v>
      </c>
    </row>
    <row r="1091" spans="1:23" x14ac:dyDescent="0.3">
      <c r="A1091" s="15">
        <v>1089</v>
      </c>
      <c r="B1091" s="16" t="s">
        <v>56</v>
      </c>
      <c r="C1091" s="17" t="s">
        <v>128</v>
      </c>
      <c r="E1091" s="16">
        <f t="shared" si="240"/>
        <v>2598881198.4915085</v>
      </c>
      <c r="F1091" s="16">
        <v>5</v>
      </c>
      <c r="G1091" s="22">
        <f t="shared" si="241"/>
        <v>1.3001736652922919E+24</v>
      </c>
      <c r="H1091" s="22">
        <f t="shared" si="236"/>
        <v>3211246.1733129737</v>
      </c>
      <c r="I1091" s="22">
        <f t="shared" si="237"/>
        <v>2.9182985423321139E+18</v>
      </c>
      <c r="J1091" s="16">
        <v>1</v>
      </c>
      <c r="K1091" s="16">
        <v>11</v>
      </c>
      <c r="L1091" s="16">
        <v>5</v>
      </c>
      <c r="M1091" s="16">
        <v>10000</v>
      </c>
      <c r="N1091" s="16">
        <v>10000</v>
      </c>
      <c r="O1091" s="16">
        <v>30</v>
      </c>
      <c r="P1091" s="16" t="b">
        <v>1</v>
      </c>
      <c r="Q1091" s="16">
        <v>0</v>
      </c>
      <c r="R1091" s="16" t="b">
        <v>0</v>
      </c>
      <c r="S1091" s="16">
        <v>101.000000000008</v>
      </c>
      <c r="T1091" s="16" t="s">
        <v>59</v>
      </c>
      <c r="U1091" s="18">
        <v>1186</v>
      </c>
      <c r="V1091" s="16">
        <v>1771</v>
      </c>
      <c r="W1091" s="22">
        <v>1.07</v>
      </c>
    </row>
    <row r="1092" spans="1:23" x14ac:dyDescent="0.3">
      <c r="A1092" s="19">
        <v>1090</v>
      </c>
      <c r="B1092" s="16" t="s">
        <v>56</v>
      </c>
      <c r="C1092" s="17" t="s">
        <v>128</v>
      </c>
      <c r="E1092" s="16">
        <f t="shared" si="240"/>
        <v>2606286434.7969851</v>
      </c>
      <c r="F1092" s="16">
        <v>5</v>
      </c>
      <c r="G1092" s="22">
        <f t="shared" si="241"/>
        <v>1.3096836132184764E+24</v>
      </c>
      <c r="H1092" s="22">
        <f t="shared" si="236"/>
        <v>3217502.7599667399</v>
      </c>
      <c r="I1092" s="22">
        <f t="shared" si="237"/>
        <v>2.9346297531265608E+18</v>
      </c>
      <c r="J1092" s="16">
        <v>1</v>
      </c>
      <c r="K1092" s="16">
        <v>11</v>
      </c>
      <c r="L1092" s="16">
        <v>5</v>
      </c>
      <c r="M1092" s="16">
        <v>10000</v>
      </c>
      <c r="N1092" s="16">
        <v>10000</v>
      </c>
      <c r="O1092" s="16">
        <v>30</v>
      </c>
      <c r="P1092" s="16" t="b">
        <v>1</v>
      </c>
      <c r="Q1092" s="16">
        <v>0</v>
      </c>
      <c r="R1092" s="16" t="b">
        <v>0</v>
      </c>
      <c r="S1092" s="16">
        <v>101.000000000008</v>
      </c>
      <c r="T1092" s="16" t="s">
        <v>59</v>
      </c>
      <c r="U1092" s="18">
        <v>1187</v>
      </c>
      <c r="V1092" s="16">
        <v>1773</v>
      </c>
      <c r="W1092" s="22">
        <v>1.07</v>
      </c>
    </row>
    <row r="1093" spans="1:23" x14ac:dyDescent="0.3">
      <c r="A1093" s="15">
        <v>1091</v>
      </c>
      <c r="B1093" s="16" t="s">
        <v>56</v>
      </c>
      <c r="C1093" s="17" t="s">
        <v>128</v>
      </c>
      <c r="E1093" s="16">
        <f t="shared" si="240"/>
        <v>2613705951.8236241</v>
      </c>
      <c r="F1093" s="16">
        <v>5</v>
      </c>
      <c r="G1093" s="22">
        <f>A1093^7.95+A1093^4+100*A1093+100</f>
        <v>1.4148381678115911E+24</v>
      </c>
      <c r="H1093" s="22">
        <f t="shared" si="236"/>
        <v>3223765.8413090659</v>
      </c>
      <c r="I1093" s="22">
        <f t="shared" si="237"/>
        <v>2.9510372539653299E+18</v>
      </c>
      <c r="J1093" s="16">
        <v>1</v>
      </c>
      <c r="K1093" s="16">
        <v>11</v>
      </c>
      <c r="L1093" s="16">
        <v>5</v>
      </c>
      <c r="M1093" s="16">
        <v>10000</v>
      </c>
      <c r="N1093" s="16">
        <v>10000</v>
      </c>
      <c r="O1093" s="16">
        <v>30</v>
      </c>
      <c r="P1093" s="16" t="b">
        <v>1</v>
      </c>
      <c r="Q1093" s="16">
        <v>0</v>
      </c>
      <c r="R1093" s="16" t="b">
        <v>0</v>
      </c>
      <c r="S1093" s="16">
        <v>101.000000000008</v>
      </c>
      <c r="T1093" s="16" t="s">
        <v>59</v>
      </c>
      <c r="U1093" s="18">
        <v>1188</v>
      </c>
      <c r="V1093" s="16">
        <v>1775</v>
      </c>
      <c r="W1093" s="22">
        <v>1.07</v>
      </c>
    </row>
    <row r="1094" spans="1:23" x14ac:dyDescent="0.3">
      <c r="A1094" s="19">
        <v>1092</v>
      </c>
      <c r="B1094" s="16" t="s">
        <v>56</v>
      </c>
      <c r="C1094" s="17" t="s">
        <v>128</v>
      </c>
      <c r="E1094" s="16">
        <f t="shared" si="240"/>
        <v>2621139763.9838324</v>
      </c>
      <c r="F1094" s="16">
        <v>5</v>
      </c>
      <c r="G1094" s="22">
        <f t="shared" ref="G1094:G1102" si="242">A1094^7.95+A1094^4+100*A1094+100</f>
        <v>1.4251808397655395E+24</v>
      </c>
      <c r="H1094" s="22">
        <f t="shared" si="236"/>
        <v>3230035.4181738198</v>
      </c>
      <c r="I1094" s="22">
        <f t="shared" si="237"/>
        <v>2.9675213308147011E+18</v>
      </c>
      <c r="J1094" s="16">
        <v>1</v>
      </c>
      <c r="K1094" s="16">
        <v>11</v>
      </c>
      <c r="L1094" s="16">
        <v>5</v>
      </c>
      <c r="M1094" s="16">
        <v>10000</v>
      </c>
      <c r="N1094" s="16">
        <v>10000</v>
      </c>
      <c r="O1094" s="16">
        <v>30</v>
      </c>
      <c r="P1094" s="16" t="b">
        <v>1</v>
      </c>
      <c r="Q1094" s="16">
        <v>0</v>
      </c>
      <c r="R1094" s="16" t="b">
        <v>0</v>
      </c>
      <c r="S1094" s="16">
        <v>101.000000000008</v>
      </c>
      <c r="T1094" s="16" t="s">
        <v>59</v>
      </c>
      <c r="U1094" s="18">
        <v>1189</v>
      </c>
      <c r="V1094" s="16">
        <v>1777</v>
      </c>
      <c r="W1094" s="22">
        <v>1.07</v>
      </c>
    </row>
    <row r="1095" spans="1:23" x14ac:dyDescent="0.3">
      <c r="A1095" s="15">
        <v>1093</v>
      </c>
      <c r="B1095" s="16" t="s">
        <v>56</v>
      </c>
      <c r="C1095" s="17" t="s">
        <v>128</v>
      </c>
      <c r="E1095" s="16">
        <f t="shared" si="240"/>
        <v>2628587885.6913328</v>
      </c>
      <c r="F1095" s="16">
        <v>5</v>
      </c>
      <c r="G1095" s="22">
        <f t="shared" si="242"/>
        <v>1.435589547227826E+24</v>
      </c>
      <c r="H1095" s="22">
        <f t="shared" si="236"/>
        <v>3236311.4913941887</v>
      </c>
      <c r="I1095" s="22">
        <f t="shared" si="237"/>
        <v>2.9840822704494249E+18</v>
      </c>
      <c r="J1095" s="16">
        <v>1</v>
      </c>
      <c r="K1095" s="16">
        <v>11</v>
      </c>
      <c r="L1095" s="16">
        <v>5</v>
      </c>
      <c r="M1095" s="16">
        <v>10000</v>
      </c>
      <c r="N1095" s="16">
        <v>10000</v>
      </c>
      <c r="O1095" s="16">
        <v>30</v>
      </c>
      <c r="P1095" s="16" t="b">
        <v>1</v>
      </c>
      <c r="Q1095" s="16">
        <v>0</v>
      </c>
      <c r="R1095" s="16" t="b">
        <v>0</v>
      </c>
      <c r="S1095" s="16">
        <v>101.000000000008</v>
      </c>
      <c r="T1095" s="16" t="s">
        <v>59</v>
      </c>
      <c r="U1095" s="18">
        <v>1190</v>
      </c>
      <c r="V1095" s="16">
        <v>1779</v>
      </c>
      <c r="W1095" s="22">
        <v>1.07</v>
      </c>
    </row>
    <row r="1096" spans="1:23" x14ac:dyDescent="0.3">
      <c r="A1096" s="19">
        <v>1094</v>
      </c>
      <c r="B1096" s="16" t="s">
        <v>56</v>
      </c>
      <c r="C1096" s="17" t="s">
        <v>128</v>
      </c>
      <c r="E1096" s="16">
        <f t="shared" si="240"/>
        <v>2636050331.3611469</v>
      </c>
      <c r="F1096" s="16">
        <v>5</v>
      </c>
      <c r="G1096" s="22">
        <f t="shared" si="242"/>
        <v>1.4460646508235535E+24</v>
      </c>
      <c r="H1096" s="22">
        <f t="shared" si="236"/>
        <v>3242594.0618027011</v>
      </c>
      <c r="I1096" s="22">
        <f t="shared" si="237"/>
        <v>3.0007203604542106E+18</v>
      </c>
      <c r="J1096" s="16">
        <v>1</v>
      </c>
      <c r="K1096" s="16">
        <v>11</v>
      </c>
      <c r="L1096" s="16">
        <v>5</v>
      </c>
      <c r="M1096" s="16">
        <v>10000</v>
      </c>
      <c r="N1096" s="16">
        <v>10000</v>
      </c>
      <c r="O1096" s="16">
        <v>30</v>
      </c>
      <c r="P1096" s="16" t="b">
        <v>1</v>
      </c>
      <c r="Q1096" s="16">
        <v>0</v>
      </c>
      <c r="R1096" s="16" t="b">
        <v>0</v>
      </c>
      <c r="S1096" s="16">
        <v>101.000000000008</v>
      </c>
      <c r="T1096" s="16" t="s">
        <v>59</v>
      </c>
      <c r="U1096" s="18">
        <v>1191</v>
      </c>
      <c r="V1096" s="16">
        <v>1781</v>
      </c>
      <c r="W1096" s="22">
        <v>1.07</v>
      </c>
    </row>
    <row r="1097" spans="1:23" x14ac:dyDescent="0.3">
      <c r="A1097" s="15">
        <v>1095</v>
      </c>
      <c r="B1097" s="16" t="s">
        <v>56</v>
      </c>
      <c r="C1097" s="17" t="s">
        <v>128</v>
      </c>
      <c r="E1097" s="12">
        <f t="shared" si="240"/>
        <v>2643527115.4096565</v>
      </c>
      <c r="F1097" s="16">
        <v>5</v>
      </c>
      <c r="G1097" s="22">
        <f t="shared" si="242"/>
        <v>1.4566065128147221E+24</v>
      </c>
      <c r="H1097" s="22">
        <f t="shared" si="236"/>
        <v>3248883.1302312622</v>
      </c>
      <c r="I1097" s="22">
        <f t="shared" si="237"/>
        <v>3.0174358892253783E+18</v>
      </c>
      <c r="J1097" s="16">
        <v>1</v>
      </c>
      <c r="K1097" s="16">
        <v>11</v>
      </c>
      <c r="L1097" s="16">
        <v>5</v>
      </c>
      <c r="M1097" s="16">
        <v>10000</v>
      </c>
      <c r="N1097" s="16">
        <v>10000</v>
      </c>
      <c r="O1097" s="16">
        <v>30</v>
      </c>
      <c r="P1097" s="16" t="b">
        <v>1</v>
      </c>
      <c r="Q1097" s="16">
        <v>0</v>
      </c>
      <c r="R1097" s="16" t="b">
        <v>0</v>
      </c>
      <c r="S1097" s="16">
        <v>101.000000000008</v>
      </c>
      <c r="T1097" s="16" t="s">
        <v>59</v>
      </c>
      <c r="U1097" s="18">
        <v>1192</v>
      </c>
      <c r="V1097" s="16">
        <v>1783</v>
      </c>
      <c r="W1097" s="22">
        <v>1.07</v>
      </c>
    </row>
    <row r="1098" spans="1:23" x14ac:dyDescent="0.3">
      <c r="A1098" s="19">
        <v>1096</v>
      </c>
      <c r="B1098" s="16" t="s">
        <v>56</v>
      </c>
      <c r="C1098" s="17" t="s">
        <v>128</v>
      </c>
      <c r="E1098" s="12">
        <f t="shared" si="240"/>
        <v>2651018252.2545142</v>
      </c>
      <c r="F1098" s="16">
        <v>5</v>
      </c>
      <c r="G1098" s="22">
        <f t="shared" si="242"/>
        <v>1.46721549710618E+24</v>
      </c>
      <c r="H1098" s="22">
        <f t="shared" si="236"/>
        <v>3255178.6975110788</v>
      </c>
      <c r="I1098" s="22">
        <f t="shared" si="237"/>
        <v>3.0342291459722726E+18</v>
      </c>
      <c r="J1098" s="16">
        <v>1</v>
      </c>
      <c r="K1098" s="16">
        <v>11</v>
      </c>
      <c r="L1098" s="16">
        <v>5</v>
      </c>
      <c r="M1098" s="16">
        <v>10000</v>
      </c>
      <c r="N1098" s="16">
        <v>10000</v>
      </c>
      <c r="O1098" s="16">
        <v>30</v>
      </c>
      <c r="P1098" s="16" t="b">
        <v>1</v>
      </c>
      <c r="Q1098" s="16">
        <v>0</v>
      </c>
      <c r="R1098" s="16" t="b">
        <v>0</v>
      </c>
      <c r="S1098" s="16">
        <v>101.000000000008</v>
      </c>
      <c r="T1098" s="16" t="s">
        <v>59</v>
      </c>
      <c r="U1098" s="18">
        <v>1193</v>
      </c>
      <c r="V1098" s="16">
        <v>1785</v>
      </c>
      <c r="W1098" s="22">
        <v>1.07</v>
      </c>
    </row>
    <row r="1099" spans="1:23" x14ac:dyDescent="0.3">
      <c r="A1099" s="15">
        <v>1097</v>
      </c>
      <c r="B1099" s="16" t="s">
        <v>56</v>
      </c>
      <c r="C1099" s="17" t="s">
        <v>128</v>
      </c>
      <c r="E1099" s="16">
        <f t="shared" si="240"/>
        <v>2658523756.3147144</v>
      </c>
      <c r="F1099" s="16">
        <v>5</v>
      </c>
      <c r="G1099" s="22">
        <f t="shared" si="242"/>
        <v>1.4778919692515125E+24</v>
      </c>
      <c r="H1099" s="22">
        <f t="shared" si="236"/>
        <v>3261480.7644727398</v>
      </c>
      <c r="I1099" s="22">
        <f t="shared" si="237"/>
        <v>3.0511004207188669E+18</v>
      </c>
      <c r="J1099" s="16">
        <v>1</v>
      </c>
      <c r="K1099" s="16">
        <v>11</v>
      </c>
      <c r="L1099" s="16">
        <v>5</v>
      </c>
      <c r="M1099" s="16">
        <v>10000</v>
      </c>
      <c r="N1099" s="16">
        <v>10000</v>
      </c>
      <c r="O1099" s="16">
        <v>30</v>
      </c>
      <c r="P1099" s="16" t="b">
        <v>1</v>
      </c>
      <c r="Q1099" s="16">
        <v>0</v>
      </c>
      <c r="R1099" s="16" t="b">
        <v>0</v>
      </c>
      <c r="S1099" s="16">
        <v>101.000000000008</v>
      </c>
      <c r="T1099" s="16" t="s">
        <v>59</v>
      </c>
      <c r="U1099" s="18">
        <v>1194</v>
      </c>
      <c r="V1099" s="16">
        <v>1787</v>
      </c>
      <c r="W1099" s="22">
        <v>1.07</v>
      </c>
    </row>
    <row r="1100" spans="1:23" x14ac:dyDescent="0.3">
      <c r="A1100" s="19">
        <v>1098</v>
      </c>
      <c r="B1100" s="16" t="s">
        <v>56</v>
      </c>
      <c r="C1100" s="17" t="s">
        <v>128</v>
      </c>
      <c r="E1100" s="16">
        <f t="shared" si="240"/>
        <v>2666043642.0105886</v>
      </c>
      <c r="F1100" s="16">
        <v>5</v>
      </c>
      <c r="G1100" s="22">
        <f t="shared" si="242"/>
        <v>1.488636296459068E+24</v>
      </c>
      <c r="H1100" s="22">
        <f t="shared" si="236"/>
        <v>3267789.3319461728</v>
      </c>
      <c r="I1100" s="22">
        <f t="shared" si="237"/>
        <v>3.0680500043053609E+18</v>
      </c>
      <c r="J1100" s="16">
        <v>1</v>
      </c>
      <c r="K1100" s="16">
        <v>11</v>
      </c>
      <c r="L1100" s="16">
        <v>5</v>
      </c>
      <c r="M1100" s="16">
        <v>10000</v>
      </c>
      <c r="N1100" s="16">
        <v>10000</v>
      </c>
      <c r="O1100" s="16">
        <v>30</v>
      </c>
      <c r="P1100" s="16" t="b">
        <v>1</v>
      </c>
      <c r="Q1100" s="16">
        <v>0</v>
      </c>
      <c r="R1100" s="16" t="b">
        <v>0</v>
      </c>
      <c r="S1100" s="16">
        <v>101.000000000008</v>
      </c>
      <c r="T1100" s="16" t="s">
        <v>59</v>
      </c>
      <c r="U1100" s="18">
        <v>1195</v>
      </c>
      <c r="V1100" s="16">
        <v>1789</v>
      </c>
      <c r="W1100" s="22">
        <v>1.07</v>
      </c>
    </row>
    <row r="1101" spans="1:23" x14ac:dyDescent="0.3">
      <c r="A1101" s="15">
        <v>1099</v>
      </c>
      <c r="B1101" s="16" t="s">
        <v>56</v>
      </c>
      <c r="C1101" s="17" t="s">
        <v>128</v>
      </c>
      <c r="E1101" s="12">
        <f t="shared" si="240"/>
        <v>2673577923.7637382</v>
      </c>
      <c r="F1101" s="16">
        <v>5</v>
      </c>
      <c r="G1101" s="22">
        <f t="shared" si="242"/>
        <v>1.4994488475978895E+24</v>
      </c>
      <c r="H1101" s="22">
        <f t="shared" si="236"/>
        <v>3274104.4007606511</v>
      </c>
      <c r="I1101" s="22">
        <f t="shared" si="237"/>
        <v>3.0850781883895951E+18</v>
      </c>
      <c r="J1101" s="16">
        <v>1</v>
      </c>
      <c r="K1101" s="16">
        <v>11</v>
      </c>
      <c r="L1101" s="16">
        <v>5</v>
      </c>
      <c r="M1101" s="16">
        <v>10000</v>
      </c>
      <c r="N1101" s="16">
        <v>10000</v>
      </c>
      <c r="O1101" s="16">
        <v>30</v>
      </c>
      <c r="P1101" s="16" t="b">
        <v>1</v>
      </c>
      <c r="Q1101" s="16">
        <v>0</v>
      </c>
      <c r="R1101" s="16" t="b">
        <v>0</v>
      </c>
      <c r="S1101" s="16">
        <v>101.000000000008</v>
      </c>
      <c r="T1101" s="16" t="s">
        <v>59</v>
      </c>
      <c r="U1101" s="18">
        <v>1196</v>
      </c>
      <c r="V1101" s="16">
        <v>1791</v>
      </c>
      <c r="W1101" s="22">
        <v>1.07</v>
      </c>
    </row>
    <row r="1102" spans="1:23" x14ac:dyDescent="0.3">
      <c r="A1102" s="19">
        <v>1100</v>
      </c>
      <c r="B1102" s="16" t="s">
        <v>56</v>
      </c>
      <c r="C1102" s="17" t="s">
        <v>128</v>
      </c>
      <c r="E1102" s="16">
        <f t="shared" si="240"/>
        <v>2681126615.9970965</v>
      </c>
      <c r="F1102" s="16">
        <v>5</v>
      </c>
      <c r="G1102" s="22">
        <f t="shared" si="242"/>
        <v>1.5103299932036728E+24</v>
      </c>
      <c r="H1102" s="22">
        <f t="shared" si="236"/>
        <v>3280425.9717447995</v>
      </c>
      <c r="I1102" s="22">
        <f t="shared" si="237"/>
        <v>3.1021852654487839E+18</v>
      </c>
      <c r="J1102" s="16">
        <v>1</v>
      </c>
      <c r="K1102" s="16">
        <v>11</v>
      </c>
      <c r="L1102" s="16">
        <v>5</v>
      </c>
      <c r="M1102" s="16">
        <v>10000</v>
      </c>
      <c r="N1102" s="16">
        <v>10000</v>
      </c>
      <c r="O1102" s="16">
        <v>30</v>
      </c>
      <c r="P1102" s="16" t="b">
        <v>1</v>
      </c>
      <c r="Q1102" s="16">
        <v>0</v>
      </c>
      <c r="R1102" s="16" t="b">
        <v>0</v>
      </c>
      <c r="S1102" s="16">
        <v>101.000000000008</v>
      </c>
      <c r="T1102" s="16" t="s">
        <v>59</v>
      </c>
      <c r="U1102" s="18">
        <v>1197</v>
      </c>
      <c r="V1102" s="16">
        <v>1793</v>
      </c>
      <c r="W1102" s="22">
        <v>1.07</v>
      </c>
    </row>
    <row r="1103" spans="1:23" x14ac:dyDescent="0.3">
      <c r="A1103" s="15">
        <v>1101</v>
      </c>
      <c r="B1103" s="16" t="s">
        <v>56</v>
      </c>
      <c r="C1103" s="17" t="s">
        <v>131</v>
      </c>
      <c r="E1103" s="16">
        <f t="shared" si="240"/>
        <v>2688689733.1349273</v>
      </c>
      <c r="F1103" s="16">
        <v>5</v>
      </c>
      <c r="G1103" s="22">
        <f>A1103^7.96+A1103^4+100*A1103+100</f>
        <v>1.6316502018330559E+24</v>
      </c>
      <c r="H1103" s="22">
        <f t="shared" si="236"/>
        <v>3286754.045726594</v>
      </c>
      <c r="I1103" s="22">
        <f t="shared" si="237"/>
        <v>3.1193715287809157E+18</v>
      </c>
      <c r="J1103" s="16">
        <v>1</v>
      </c>
      <c r="K1103" s="16">
        <v>11</v>
      </c>
      <c r="L1103" s="16">
        <v>5</v>
      </c>
      <c r="M1103" s="16">
        <v>10000</v>
      </c>
      <c r="N1103" s="16">
        <v>10000</v>
      </c>
      <c r="O1103" s="16">
        <v>30</v>
      </c>
      <c r="P1103" s="16" t="b">
        <v>1</v>
      </c>
      <c r="Q1103" s="16">
        <v>0</v>
      </c>
      <c r="R1103" s="16" t="b">
        <v>0</v>
      </c>
      <c r="S1103" s="16">
        <v>101.000000000008</v>
      </c>
      <c r="T1103" s="16" t="s">
        <v>59</v>
      </c>
      <c r="U1103" s="18">
        <v>1198</v>
      </c>
      <c r="V1103" s="16">
        <v>1795</v>
      </c>
      <c r="W1103" s="22">
        <v>1.07</v>
      </c>
    </row>
    <row r="1104" spans="1:23" x14ac:dyDescent="0.3">
      <c r="A1104" s="19">
        <v>1102</v>
      </c>
      <c r="B1104" s="16" t="s">
        <v>56</v>
      </c>
      <c r="C1104" s="17" t="s">
        <v>131</v>
      </c>
      <c r="E1104" s="16">
        <f t="shared" si="240"/>
        <v>2696267289.602777</v>
      </c>
      <c r="F1104" s="16">
        <v>5</v>
      </c>
      <c r="G1104" s="22">
        <f t="shared" ref="G1104:G1112" si="243">A1104^7.96+A1104^4+100*A1104+100</f>
        <v>1.6434840452030046E+24</v>
      </c>
      <c r="H1104" s="22">
        <f t="shared" si="236"/>
        <v>3293088.6235333709</v>
      </c>
      <c r="I1104" s="22">
        <f t="shared" si="237"/>
        <v>3.1366372725063557E+18</v>
      </c>
      <c r="J1104" s="16">
        <v>1</v>
      </c>
      <c r="K1104" s="16">
        <v>11</v>
      </c>
      <c r="L1104" s="16">
        <v>5</v>
      </c>
      <c r="M1104" s="16">
        <v>10000</v>
      </c>
      <c r="N1104" s="16">
        <v>10000</v>
      </c>
      <c r="O1104" s="16">
        <v>30</v>
      </c>
      <c r="P1104" s="16" t="b">
        <v>1</v>
      </c>
      <c r="Q1104" s="16">
        <v>0</v>
      </c>
      <c r="R1104" s="16" t="b">
        <v>0</v>
      </c>
      <c r="S1104" s="16">
        <v>101.000000000008</v>
      </c>
      <c r="T1104" s="16" t="s">
        <v>59</v>
      </c>
      <c r="U1104" s="18">
        <v>1199</v>
      </c>
      <c r="V1104" s="16">
        <v>1797</v>
      </c>
      <c r="W1104" s="22">
        <v>1.07</v>
      </c>
    </row>
    <row r="1105" spans="1:23" x14ac:dyDescent="0.3">
      <c r="A1105" s="15">
        <v>1103</v>
      </c>
      <c r="B1105" s="16" t="s">
        <v>56</v>
      </c>
      <c r="C1105" s="17" t="s">
        <v>130</v>
      </c>
      <c r="E1105" s="16">
        <f t="shared" si="240"/>
        <v>2703859299.8275385</v>
      </c>
      <c r="F1105" s="16">
        <v>5</v>
      </c>
      <c r="G1105" s="22">
        <f t="shared" si="243"/>
        <v>1.6553928651296726E+24</v>
      </c>
      <c r="H1105" s="22">
        <f t="shared" si="236"/>
        <v>3299429.7059918195</v>
      </c>
      <c r="I1105" s="22">
        <f t="shared" si="237"/>
        <v>3.1539827915694761E+18</v>
      </c>
      <c r="J1105" s="16">
        <v>1</v>
      </c>
      <c r="K1105" s="16">
        <v>11</v>
      </c>
      <c r="L1105" s="16">
        <v>5</v>
      </c>
      <c r="M1105" s="16">
        <v>10000</v>
      </c>
      <c r="N1105" s="16">
        <v>10000</v>
      </c>
      <c r="O1105" s="16">
        <v>30</v>
      </c>
      <c r="P1105" s="16" t="b">
        <v>1</v>
      </c>
      <c r="Q1105" s="16">
        <v>0</v>
      </c>
      <c r="R1105" s="16" t="b">
        <v>0</v>
      </c>
      <c r="S1105" s="16">
        <v>101.000000000008</v>
      </c>
      <c r="T1105" s="16" t="s">
        <v>59</v>
      </c>
      <c r="U1105" s="18">
        <v>1200</v>
      </c>
      <c r="V1105" s="16">
        <v>1799</v>
      </c>
      <c r="W1105" s="22">
        <v>1.07</v>
      </c>
    </row>
    <row r="1106" spans="1:23" x14ac:dyDescent="0.3">
      <c r="A1106" s="19">
        <v>1104</v>
      </c>
      <c r="B1106" s="16" t="s">
        <v>56</v>
      </c>
      <c r="C1106" s="17" t="s">
        <v>130</v>
      </c>
      <c r="E1106" s="16">
        <f t="shared" si="240"/>
        <v>2711465778.2373571</v>
      </c>
      <c r="F1106" s="16">
        <v>5</v>
      </c>
      <c r="G1106" s="22">
        <f t="shared" si="243"/>
        <v>1.6673770680257657E+24</v>
      </c>
      <c r="H1106" s="22">
        <f t="shared" si="236"/>
        <v>3305777.2939279638</v>
      </c>
      <c r="I1106" s="22">
        <f t="shared" si="237"/>
        <v>3.1714083817400192E+18</v>
      </c>
      <c r="J1106" s="16">
        <v>1</v>
      </c>
      <c r="K1106" s="16">
        <v>11</v>
      </c>
      <c r="L1106" s="16">
        <v>5</v>
      </c>
      <c r="M1106" s="16">
        <v>10000</v>
      </c>
      <c r="N1106" s="16">
        <v>10000</v>
      </c>
      <c r="O1106" s="16">
        <v>30</v>
      </c>
      <c r="P1106" s="16" t="b">
        <v>1</v>
      </c>
      <c r="Q1106" s="16">
        <v>0</v>
      </c>
      <c r="R1106" s="16" t="b">
        <v>0</v>
      </c>
      <c r="S1106" s="16">
        <v>101.000000000008</v>
      </c>
      <c r="T1106" s="16" t="s">
        <v>59</v>
      </c>
      <c r="U1106" s="18">
        <v>1201</v>
      </c>
      <c r="V1106" s="16">
        <v>1801</v>
      </c>
      <c r="W1106" s="22">
        <v>1.07</v>
      </c>
    </row>
    <row r="1107" spans="1:23" x14ac:dyDescent="0.3">
      <c r="A1107" s="15">
        <v>1105</v>
      </c>
      <c r="B1107" s="16" t="s">
        <v>56</v>
      </c>
      <c r="C1107" s="17" t="s">
        <v>130</v>
      </c>
      <c r="E1107" s="16">
        <f t="shared" si="240"/>
        <v>2719086739.261735</v>
      </c>
      <c r="F1107" s="16">
        <v>5</v>
      </c>
      <c r="G1107" s="22">
        <f t="shared" si="243"/>
        <v>1.6794370621356861E+24</v>
      </c>
      <c r="H1107" s="22">
        <f t="shared" si="236"/>
        <v>3312131.3881672155</v>
      </c>
      <c r="I1107" s="22">
        <f t="shared" si="237"/>
        <v>3.188914339614956E+18</v>
      </c>
      <c r="J1107" s="16">
        <v>1</v>
      </c>
      <c r="K1107" s="16">
        <v>11</v>
      </c>
      <c r="L1107" s="16">
        <v>5</v>
      </c>
      <c r="M1107" s="16">
        <v>10000</v>
      </c>
      <c r="N1107" s="16">
        <v>10000</v>
      </c>
      <c r="O1107" s="16">
        <v>30</v>
      </c>
      <c r="P1107" s="16" t="b">
        <v>1</v>
      </c>
      <c r="Q1107" s="16">
        <v>0</v>
      </c>
      <c r="R1107" s="16" t="b">
        <v>0</v>
      </c>
      <c r="S1107" s="16">
        <v>101.000000000008</v>
      </c>
      <c r="T1107" s="16" t="s">
        <v>59</v>
      </c>
      <c r="U1107" s="18">
        <v>1202</v>
      </c>
      <c r="V1107" s="16">
        <v>1803</v>
      </c>
      <c r="W1107" s="22">
        <v>1.07</v>
      </c>
    </row>
    <row r="1108" spans="1:23" x14ac:dyDescent="0.3">
      <c r="A1108" s="19">
        <v>1106</v>
      </c>
      <c r="B1108" s="16" t="s">
        <v>56</v>
      </c>
      <c r="C1108" s="17" t="s">
        <v>130</v>
      </c>
      <c r="E1108" s="12">
        <f t="shared" si="240"/>
        <v>2726722197.3314853</v>
      </c>
      <c r="F1108" s="16">
        <v>5</v>
      </c>
      <c r="G1108" s="22">
        <f t="shared" si="243"/>
        <v>1.6915732575421349E+24</v>
      </c>
      <c r="H1108" s="22">
        <f t="shared" si="236"/>
        <v>3318491.9895343254</v>
      </c>
      <c r="I1108" s="22">
        <f t="shared" si="237"/>
        <v>3.2065009626197207E+18</v>
      </c>
      <c r="J1108" s="16">
        <v>1</v>
      </c>
      <c r="K1108" s="16">
        <v>11</v>
      </c>
      <c r="L1108" s="16">
        <v>5</v>
      </c>
      <c r="M1108" s="16">
        <v>10000</v>
      </c>
      <c r="N1108" s="16">
        <v>10000</v>
      </c>
      <c r="O1108" s="16">
        <v>30</v>
      </c>
      <c r="P1108" s="16" t="b">
        <v>1</v>
      </c>
      <c r="Q1108" s="16">
        <v>0</v>
      </c>
      <c r="R1108" s="16" t="b">
        <v>0</v>
      </c>
      <c r="S1108" s="16">
        <v>101.000000000008</v>
      </c>
      <c r="T1108" s="16" t="s">
        <v>59</v>
      </c>
      <c r="U1108" s="18">
        <v>1203</v>
      </c>
      <c r="V1108" s="16">
        <v>1805</v>
      </c>
      <c r="W1108" s="22">
        <v>1.07</v>
      </c>
    </row>
    <row r="1109" spans="1:23" x14ac:dyDescent="0.3">
      <c r="A1109" s="15">
        <v>1107</v>
      </c>
      <c r="B1109" s="16" t="s">
        <v>56</v>
      </c>
      <c r="C1109" s="17" t="s">
        <v>130</v>
      </c>
      <c r="E1109" s="12">
        <f t="shared" si="240"/>
        <v>2734372166.878675</v>
      </c>
      <c r="F1109" s="16">
        <v>5</v>
      </c>
      <c r="G1109" s="22">
        <f t="shared" si="243"/>
        <v>1.7037860661725932E+24</v>
      </c>
      <c r="H1109" s="22">
        <f t="shared" si="236"/>
        <v>3324859.098853393</v>
      </c>
      <c r="I1109" s="22">
        <f t="shared" si="237"/>
        <v>3.2241685490100086E+18</v>
      </c>
      <c r="J1109" s="16">
        <v>1</v>
      </c>
      <c r="K1109" s="16">
        <v>11</v>
      </c>
      <c r="L1109" s="16">
        <v>5</v>
      </c>
      <c r="M1109" s="16">
        <v>10000</v>
      </c>
      <c r="N1109" s="16">
        <v>10000</v>
      </c>
      <c r="O1109" s="16">
        <v>30</v>
      </c>
      <c r="P1109" s="16" t="b">
        <v>1</v>
      </c>
      <c r="Q1109" s="16">
        <v>0</v>
      </c>
      <c r="R1109" s="16" t="b">
        <v>0</v>
      </c>
      <c r="S1109" s="16">
        <v>101.000000000008</v>
      </c>
      <c r="T1109" s="16" t="s">
        <v>59</v>
      </c>
      <c r="U1109" s="18">
        <v>1204</v>
      </c>
      <c r="V1109" s="16">
        <v>1807</v>
      </c>
      <c r="W1109" s="22">
        <v>1.07</v>
      </c>
    </row>
    <row r="1110" spans="1:23" x14ac:dyDescent="0.3">
      <c r="A1110" s="19">
        <v>1108</v>
      </c>
      <c r="B1110" s="16" t="s">
        <v>56</v>
      </c>
      <c r="C1110" s="17" t="s">
        <v>130</v>
      </c>
      <c r="E1110" s="16">
        <f t="shared" si="240"/>
        <v>2742036662.3367324</v>
      </c>
      <c r="F1110" s="16">
        <v>5</v>
      </c>
      <c r="G1110" s="22">
        <f t="shared" si="243"/>
        <v>1.7160759018061286E+24</v>
      </c>
      <c r="H1110" s="22">
        <f t="shared" si="236"/>
        <v>3331232.7169479043</v>
      </c>
      <c r="I1110" s="22">
        <f t="shared" si="237"/>
        <v>3.2419173978732616E+18</v>
      </c>
      <c r="J1110" s="16">
        <v>1</v>
      </c>
      <c r="K1110" s="16">
        <v>11</v>
      </c>
      <c r="L1110" s="16">
        <v>5</v>
      </c>
      <c r="M1110" s="16">
        <v>10000</v>
      </c>
      <c r="N1110" s="16">
        <v>10000</v>
      </c>
      <c r="O1110" s="16">
        <v>30</v>
      </c>
      <c r="P1110" s="16" t="b">
        <v>1</v>
      </c>
      <c r="Q1110" s="16">
        <v>0</v>
      </c>
      <c r="R1110" s="16" t="b">
        <v>0</v>
      </c>
      <c r="S1110" s="16">
        <v>101.000000000008</v>
      </c>
      <c r="T1110" s="16" t="s">
        <v>59</v>
      </c>
      <c r="U1110" s="18">
        <v>1205</v>
      </c>
      <c r="V1110" s="16">
        <v>1809</v>
      </c>
      <c r="W1110" s="22">
        <v>1.07</v>
      </c>
    </row>
    <row r="1111" spans="1:23" x14ac:dyDescent="0.3">
      <c r="A1111" s="15">
        <v>1109</v>
      </c>
      <c r="B1111" s="16" t="s">
        <v>56</v>
      </c>
      <c r="C1111" s="17" t="s">
        <v>130</v>
      </c>
      <c r="E1111" s="16">
        <f t="shared" si="240"/>
        <v>2749715698.1403642</v>
      </c>
      <c r="F1111" s="16">
        <v>5</v>
      </c>
      <c r="G1111" s="22">
        <f t="shared" si="243"/>
        <v>1.7284431800798872E+24</v>
      </c>
      <c r="H1111" s="22">
        <f t="shared" si="236"/>
        <v>3337612.8446406857</v>
      </c>
      <c r="I1111" s="22">
        <f t="shared" si="237"/>
        <v>3.2597478091301796E+18</v>
      </c>
      <c r="J1111" s="16">
        <v>1</v>
      </c>
      <c r="K1111" s="16">
        <v>11</v>
      </c>
      <c r="L1111" s="16">
        <v>5</v>
      </c>
      <c r="M1111" s="16">
        <v>10000</v>
      </c>
      <c r="N1111" s="16">
        <v>10000</v>
      </c>
      <c r="O1111" s="16">
        <v>30</v>
      </c>
      <c r="P1111" s="16" t="b">
        <v>1</v>
      </c>
      <c r="Q1111" s="16">
        <v>0</v>
      </c>
      <c r="R1111" s="16" t="b">
        <v>0</v>
      </c>
      <c r="S1111" s="16">
        <v>101.000000000008</v>
      </c>
      <c r="T1111" s="16" t="s">
        <v>59</v>
      </c>
      <c r="U1111" s="18">
        <v>1206</v>
      </c>
      <c r="V1111" s="16">
        <v>1811</v>
      </c>
      <c r="W1111" s="22">
        <v>1.07</v>
      </c>
    </row>
    <row r="1112" spans="1:23" x14ac:dyDescent="0.3">
      <c r="A1112" s="19">
        <v>1110</v>
      </c>
      <c r="B1112" s="16" t="s">
        <v>56</v>
      </c>
      <c r="C1112" s="17" t="s">
        <v>130</v>
      </c>
      <c r="E1112" s="12">
        <f t="shared" si="240"/>
        <v>2757409288.7255678</v>
      </c>
      <c r="F1112" s="16">
        <v>5</v>
      </c>
      <c r="G1112" s="22">
        <f t="shared" si="243"/>
        <v>1.7408883184957846E+24</v>
      </c>
      <c r="H1112" s="22">
        <f t="shared" si="236"/>
        <v>3343999.4827539288</v>
      </c>
      <c r="I1112" s="22">
        <f t="shared" si="237"/>
        <v>3.2776600835363487E+18</v>
      </c>
      <c r="J1112" s="16">
        <v>1</v>
      </c>
      <c r="K1112" s="16">
        <v>11</v>
      </c>
      <c r="L1112" s="16">
        <v>5</v>
      </c>
      <c r="M1112" s="16">
        <v>10000</v>
      </c>
      <c r="N1112" s="16">
        <v>10000</v>
      </c>
      <c r="O1112" s="16">
        <v>30</v>
      </c>
      <c r="P1112" s="16" t="b">
        <v>1</v>
      </c>
      <c r="Q1112" s="16">
        <v>0</v>
      </c>
      <c r="R1112" s="16" t="b">
        <v>0</v>
      </c>
      <c r="S1112" s="16">
        <v>101.000000000008</v>
      </c>
      <c r="T1112" s="16" t="s">
        <v>59</v>
      </c>
      <c r="U1112" s="18">
        <v>1207</v>
      </c>
      <c r="V1112" s="16">
        <v>1813</v>
      </c>
      <c r="W1112" s="22">
        <v>1.07</v>
      </c>
    </row>
    <row r="1113" spans="1:23" x14ac:dyDescent="0.3">
      <c r="A1113" s="15">
        <v>1111</v>
      </c>
      <c r="B1113" s="16" t="s">
        <v>56</v>
      </c>
      <c r="C1113" s="17" t="s">
        <v>130</v>
      </c>
      <c r="E1113" s="16">
        <f t="shared" si="240"/>
        <v>2765117448.5296822</v>
      </c>
      <c r="F1113" s="16">
        <v>5</v>
      </c>
      <c r="G1113" s="22">
        <f>A1113^7.97+A1113^4+100*A1113+100</f>
        <v>1.8807932165832455E+24</v>
      </c>
      <c r="H1113" s="22">
        <f t="shared" si="236"/>
        <v>3350392.6321091936</v>
      </c>
      <c r="I1113" s="22">
        <f t="shared" si="237"/>
        <v>3.2956545226838461E+18</v>
      </c>
      <c r="J1113" s="16">
        <v>1</v>
      </c>
      <c r="K1113" s="16">
        <v>11</v>
      </c>
      <c r="L1113" s="16">
        <v>5</v>
      </c>
      <c r="M1113" s="16">
        <v>10000</v>
      </c>
      <c r="N1113" s="16">
        <v>10000</v>
      </c>
      <c r="O1113" s="16">
        <v>30</v>
      </c>
      <c r="P1113" s="16" t="b">
        <v>1</v>
      </c>
      <c r="Q1113" s="16">
        <v>0</v>
      </c>
      <c r="R1113" s="16" t="b">
        <v>0</v>
      </c>
      <c r="S1113" s="16">
        <v>101.000000000008</v>
      </c>
      <c r="T1113" s="16" t="s">
        <v>59</v>
      </c>
      <c r="U1113" s="18">
        <v>1208</v>
      </c>
      <c r="V1113" s="16">
        <v>1815</v>
      </c>
      <c r="W1113" s="22">
        <v>1.07</v>
      </c>
    </row>
    <row r="1114" spans="1:23" x14ac:dyDescent="0.3">
      <c r="A1114" s="19">
        <v>1112</v>
      </c>
      <c r="B1114" s="16" t="s">
        <v>56</v>
      </c>
      <c r="C1114" s="17" t="s">
        <v>130</v>
      </c>
      <c r="E1114" s="16">
        <f t="shared" si="240"/>
        <v>2772840191.9912968</v>
      </c>
      <c r="F1114" s="16">
        <v>5</v>
      </c>
      <c r="G1114" s="22">
        <f t="shared" ref="G1114:G1122" si="244">A1114^7.97+A1114^4+100*A1114+100</f>
        <v>1.8943278942114434E+24</v>
      </c>
      <c r="H1114" s="22">
        <f t="shared" si="236"/>
        <v>3356792.293527395</v>
      </c>
      <c r="I1114" s="22">
        <f t="shared" si="237"/>
        <v>3.3137314290027167E+18</v>
      </c>
      <c r="J1114" s="16">
        <v>1</v>
      </c>
      <c r="K1114" s="16">
        <v>11</v>
      </c>
      <c r="L1114" s="16">
        <v>5</v>
      </c>
      <c r="M1114" s="16">
        <v>10000</v>
      </c>
      <c r="N1114" s="16">
        <v>10000</v>
      </c>
      <c r="O1114" s="16">
        <v>30</v>
      </c>
      <c r="P1114" s="16" t="b">
        <v>1</v>
      </c>
      <c r="Q1114" s="16">
        <v>0</v>
      </c>
      <c r="R1114" s="16" t="b">
        <v>0</v>
      </c>
      <c r="S1114" s="16">
        <v>101.000000000008</v>
      </c>
      <c r="T1114" s="16" t="s">
        <v>59</v>
      </c>
      <c r="U1114" s="18">
        <v>1209</v>
      </c>
      <c r="V1114" s="16">
        <v>1817</v>
      </c>
      <c r="W1114" s="22">
        <v>1.07</v>
      </c>
    </row>
    <row r="1115" spans="1:23" x14ac:dyDescent="0.3">
      <c r="A1115" s="15">
        <v>1113</v>
      </c>
      <c r="B1115" s="16" t="s">
        <v>56</v>
      </c>
      <c r="C1115" s="17" t="s">
        <v>130</v>
      </c>
      <c r="E1115" s="16">
        <f t="shared" si="240"/>
        <v>2780577533.5503531</v>
      </c>
      <c r="F1115" s="16">
        <v>5</v>
      </c>
      <c r="G1115" s="22">
        <f t="shared" si="244"/>
        <v>1.9079476734048481E+24</v>
      </c>
      <c r="H1115" s="22">
        <f t="shared" si="236"/>
        <v>3363198.467828826</v>
      </c>
      <c r="I1115" s="22">
        <f t="shared" si="237"/>
        <v>3.3318911057626066E+18</v>
      </c>
      <c r="J1115" s="16">
        <v>1</v>
      </c>
      <c r="K1115" s="16">
        <v>11</v>
      </c>
      <c r="L1115" s="16">
        <v>5</v>
      </c>
      <c r="M1115" s="16">
        <v>10000</v>
      </c>
      <c r="N1115" s="16">
        <v>10000</v>
      </c>
      <c r="O1115" s="16">
        <v>30</v>
      </c>
      <c r="P1115" s="16" t="b">
        <v>1</v>
      </c>
      <c r="Q1115" s="16">
        <v>0</v>
      </c>
      <c r="R1115" s="16" t="b">
        <v>0</v>
      </c>
      <c r="S1115" s="16">
        <v>101.000000000008</v>
      </c>
      <c r="T1115" s="16" t="s">
        <v>59</v>
      </c>
      <c r="U1115" s="18">
        <v>1210</v>
      </c>
      <c r="V1115" s="16">
        <v>1819</v>
      </c>
      <c r="W1115" s="22">
        <v>1.07</v>
      </c>
    </row>
    <row r="1116" spans="1:23" x14ac:dyDescent="0.3">
      <c r="A1116" s="19">
        <v>1114</v>
      </c>
      <c r="B1116" s="16" t="s">
        <v>56</v>
      </c>
      <c r="C1116" s="17" t="s">
        <v>130</v>
      </c>
      <c r="E1116" s="16">
        <f t="shared" si="240"/>
        <v>2788329487.6480317</v>
      </c>
      <c r="F1116" s="16">
        <v>5</v>
      </c>
      <c r="G1116" s="22">
        <f t="shared" si="244"/>
        <v>1.9216530120705671E+24</v>
      </c>
      <c r="H1116" s="22">
        <f t="shared" si="236"/>
        <v>3369611.1558331298</v>
      </c>
      <c r="I1116" s="22">
        <f t="shared" si="237"/>
        <v>3.3501338570742897E+18</v>
      </c>
      <c r="J1116" s="16">
        <v>1</v>
      </c>
      <c r="K1116" s="16">
        <v>11</v>
      </c>
      <c r="L1116" s="16">
        <v>5</v>
      </c>
      <c r="M1116" s="16">
        <v>10000</v>
      </c>
      <c r="N1116" s="16">
        <v>10000</v>
      </c>
      <c r="O1116" s="16">
        <v>30</v>
      </c>
      <c r="P1116" s="16" t="b">
        <v>1</v>
      </c>
      <c r="Q1116" s="16">
        <v>0</v>
      </c>
      <c r="R1116" s="16" t="b">
        <v>0</v>
      </c>
      <c r="S1116" s="16">
        <v>101.000000000008</v>
      </c>
      <c r="T1116" s="16" t="s">
        <v>59</v>
      </c>
      <c r="U1116" s="18">
        <v>1211</v>
      </c>
      <c r="V1116" s="16">
        <v>1821</v>
      </c>
      <c r="W1116" s="22">
        <v>1.07</v>
      </c>
    </row>
    <row r="1117" spans="1:23" x14ac:dyDescent="0.3">
      <c r="A1117" s="15">
        <v>1115</v>
      </c>
      <c r="B1117" s="16" t="s">
        <v>56</v>
      </c>
      <c r="C1117" s="17" t="s">
        <v>130</v>
      </c>
      <c r="E1117" s="16">
        <f t="shared" si="240"/>
        <v>2796096068.7268677</v>
      </c>
      <c r="F1117" s="16">
        <v>5</v>
      </c>
      <c r="G1117" s="22">
        <f t="shared" si="244"/>
        <v>1.9354443701650308E+24</v>
      </c>
      <c r="H1117" s="22">
        <f t="shared" si="236"/>
        <v>3376030.3583593252</v>
      </c>
      <c r="I1117" s="22">
        <f t="shared" si="237"/>
        <v>3.368459987891306E+18</v>
      </c>
      <c r="J1117" s="16">
        <v>1</v>
      </c>
      <c r="K1117" s="16">
        <v>11</v>
      </c>
      <c r="L1117" s="16">
        <v>5</v>
      </c>
      <c r="M1117" s="16">
        <v>10000</v>
      </c>
      <c r="N1117" s="16">
        <v>10000</v>
      </c>
      <c r="O1117" s="16">
        <v>30</v>
      </c>
      <c r="P1117" s="16" t="b">
        <v>1</v>
      </c>
      <c r="Q1117" s="16">
        <v>0</v>
      </c>
      <c r="R1117" s="16" t="b">
        <v>0</v>
      </c>
      <c r="S1117" s="16">
        <v>101.000000000008</v>
      </c>
      <c r="T1117" s="16" t="s">
        <v>59</v>
      </c>
      <c r="U1117" s="18">
        <v>1212</v>
      </c>
      <c r="V1117" s="16">
        <v>1823</v>
      </c>
      <c r="W1117" s="22">
        <v>1.07</v>
      </c>
    </row>
    <row r="1118" spans="1:23" x14ac:dyDescent="0.3">
      <c r="A1118" s="19">
        <v>1116</v>
      </c>
      <c r="B1118" s="16" t="s">
        <v>56</v>
      </c>
      <c r="C1118" s="17" t="s">
        <v>130</v>
      </c>
      <c r="E1118" s="16">
        <f t="shared" si="240"/>
        <v>2803877291.2306581</v>
      </c>
      <c r="F1118" s="16">
        <v>5</v>
      </c>
      <c r="G1118" s="22">
        <f t="shared" si="244"/>
        <v>1.9493222097013156E+24</v>
      </c>
      <c r="H1118" s="22">
        <f t="shared" si="236"/>
        <v>3382456.0762258014</v>
      </c>
      <c r="I1118" s="22">
        <f t="shared" si="237"/>
        <v>3.3868698040114719E+18</v>
      </c>
      <c r="J1118" s="16">
        <v>1</v>
      </c>
      <c r="K1118" s="16">
        <v>11</v>
      </c>
      <c r="L1118" s="16">
        <v>5</v>
      </c>
      <c r="M1118" s="16">
        <v>10000</v>
      </c>
      <c r="N1118" s="16">
        <v>10000</v>
      </c>
      <c r="O1118" s="16">
        <v>30</v>
      </c>
      <c r="P1118" s="16" t="b">
        <v>1</v>
      </c>
      <c r="Q1118" s="16">
        <v>0</v>
      </c>
      <c r="R1118" s="16" t="b">
        <v>0</v>
      </c>
      <c r="S1118" s="16">
        <v>101.000000000008</v>
      </c>
      <c r="T1118" s="16" t="s">
        <v>59</v>
      </c>
      <c r="U1118" s="18">
        <v>1213</v>
      </c>
      <c r="V1118" s="16">
        <v>1825</v>
      </c>
      <c r="W1118" s="22">
        <v>1.07</v>
      </c>
    </row>
    <row r="1119" spans="1:23" x14ac:dyDescent="0.3">
      <c r="A1119" s="15">
        <v>1117</v>
      </c>
      <c r="B1119" s="16" t="s">
        <v>56</v>
      </c>
      <c r="C1119" s="17" t="s">
        <v>130</v>
      </c>
      <c r="E1119" s="12">
        <f t="shared" si="240"/>
        <v>2811673169.604517</v>
      </c>
      <c r="F1119" s="16">
        <v>5</v>
      </c>
      <c r="G1119" s="22">
        <f t="shared" si="244"/>
        <v>1.9632869947564323E+24</v>
      </c>
      <c r="H1119" s="22">
        <f t="shared" ref="H1119:H1152" si="245">A1119^2.14+50+50*A1119</f>
        <v>3388888.3102503088</v>
      </c>
      <c r="I1119" s="22">
        <f t="shared" ref="I1119:I1152" si="246">A1119^6.08+A1119^4+1000*A1119+100</f>
        <v>3.405363612078505E+18</v>
      </c>
      <c r="J1119" s="16">
        <v>1</v>
      </c>
      <c r="K1119" s="16">
        <v>11</v>
      </c>
      <c r="L1119" s="16">
        <v>5</v>
      </c>
      <c r="M1119" s="16">
        <v>10000</v>
      </c>
      <c r="N1119" s="16">
        <v>10000</v>
      </c>
      <c r="O1119" s="16">
        <v>30</v>
      </c>
      <c r="P1119" s="16" t="b">
        <v>1</v>
      </c>
      <c r="Q1119" s="16">
        <v>0</v>
      </c>
      <c r="R1119" s="16" t="b">
        <v>0</v>
      </c>
      <c r="S1119" s="16">
        <v>101.000000000008</v>
      </c>
      <c r="T1119" s="16" t="s">
        <v>59</v>
      </c>
      <c r="U1119" s="18">
        <v>1214</v>
      </c>
      <c r="V1119" s="16">
        <v>1827</v>
      </c>
      <c r="W1119" s="22">
        <v>1.07</v>
      </c>
    </row>
    <row r="1120" spans="1:23" x14ac:dyDescent="0.3">
      <c r="A1120" s="19">
        <v>1118</v>
      </c>
      <c r="B1120" s="16" t="s">
        <v>56</v>
      </c>
      <c r="C1120" s="17" t="s">
        <v>130</v>
      </c>
      <c r="E1120" s="12">
        <f t="shared" si="240"/>
        <v>2819483718.2948165</v>
      </c>
      <c r="F1120" s="16">
        <v>5</v>
      </c>
      <c r="G1120" s="22">
        <f t="shared" si="244"/>
        <v>1.9773391914787609E+24</v>
      </c>
      <c r="H1120" s="22">
        <f t="shared" si="245"/>
        <v>3395327.0612499677</v>
      </c>
      <c r="I1120" s="22">
        <f t="shared" si="246"/>
        <v>3.423941719583553E+18</v>
      </c>
      <c r="J1120" s="16">
        <v>1</v>
      </c>
      <c r="K1120" s="16">
        <v>11</v>
      </c>
      <c r="L1120" s="16">
        <v>5</v>
      </c>
      <c r="M1120" s="16">
        <v>10000</v>
      </c>
      <c r="N1120" s="16">
        <v>10000</v>
      </c>
      <c r="O1120" s="16">
        <v>30</v>
      </c>
      <c r="P1120" s="16" t="b">
        <v>1</v>
      </c>
      <c r="Q1120" s="16">
        <v>0</v>
      </c>
      <c r="R1120" s="16" t="b">
        <v>0</v>
      </c>
      <c r="S1120" s="16">
        <v>101.000000000008</v>
      </c>
      <c r="T1120" s="16" t="s">
        <v>59</v>
      </c>
      <c r="U1120" s="18">
        <v>1215</v>
      </c>
      <c r="V1120" s="16">
        <v>1829</v>
      </c>
      <c r="W1120" s="22">
        <v>1.07</v>
      </c>
    </row>
    <row r="1121" spans="1:23" x14ac:dyDescent="0.3">
      <c r="A1121" s="15">
        <v>1119</v>
      </c>
      <c r="B1121" s="16" t="s">
        <v>56</v>
      </c>
      <c r="C1121" s="17" t="s">
        <v>130</v>
      </c>
      <c r="E1121" s="16">
        <f t="shared" si="240"/>
        <v>2827308951.7492723</v>
      </c>
      <c r="F1121" s="16">
        <v>5</v>
      </c>
      <c r="G1121" s="22">
        <f t="shared" si="244"/>
        <v>1.9914792680953783E+24</v>
      </c>
      <c r="H1121" s="22">
        <f t="shared" si="245"/>
        <v>3401772.3300412819</v>
      </c>
      <c r="I1121" s="22">
        <f t="shared" si="246"/>
        <v>3.442604434866881E+18</v>
      </c>
      <c r="J1121" s="16">
        <v>1</v>
      </c>
      <c r="K1121" s="16">
        <v>11</v>
      </c>
      <c r="L1121" s="16">
        <v>5</v>
      </c>
      <c r="M1121" s="16">
        <v>10000</v>
      </c>
      <c r="N1121" s="16">
        <v>10000</v>
      </c>
      <c r="O1121" s="16">
        <v>30</v>
      </c>
      <c r="P1121" s="16" t="b">
        <v>1</v>
      </c>
      <c r="Q1121" s="16">
        <v>0</v>
      </c>
      <c r="R1121" s="16" t="b">
        <v>0</v>
      </c>
      <c r="S1121" s="16">
        <v>101.000000000008</v>
      </c>
      <c r="T1121" s="16" t="s">
        <v>59</v>
      </c>
      <c r="U1121" s="18">
        <v>1216</v>
      </c>
      <c r="V1121" s="16">
        <v>1831</v>
      </c>
      <c r="W1121" s="22">
        <v>1.07</v>
      </c>
    </row>
    <row r="1122" spans="1:23" x14ac:dyDescent="0.3">
      <c r="A1122" s="19">
        <v>1120</v>
      </c>
      <c r="B1122" s="16" t="s">
        <v>56</v>
      </c>
      <c r="C1122" s="17" t="s">
        <v>130</v>
      </c>
      <c r="E1122" s="16">
        <f t="shared" si="240"/>
        <v>2835148884.4168539</v>
      </c>
      <c r="F1122" s="16">
        <v>5</v>
      </c>
      <c r="G1122" s="22">
        <f t="shared" si="244"/>
        <v>2.0057076949194512E+24</v>
      </c>
      <c r="H1122" s="22">
        <f t="shared" si="245"/>
        <v>3408224.1174401157</v>
      </c>
      <c r="I1122" s="22">
        <f t="shared" si="246"/>
        <v>3.4613520671192863E+18</v>
      </c>
      <c r="J1122" s="16">
        <v>1</v>
      </c>
      <c r="K1122" s="16">
        <v>11</v>
      </c>
      <c r="L1122" s="16">
        <v>5</v>
      </c>
      <c r="M1122" s="16">
        <v>10000</v>
      </c>
      <c r="N1122" s="16">
        <v>10000</v>
      </c>
      <c r="O1122" s="16">
        <v>30</v>
      </c>
      <c r="P1122" s="16" t="b">
        <v>1</v>
      </c>
      <c r="Q1122" s="16">
        <v>0</v>
      </c>
      <c r="R1122" s="16" t="b">
        <v>0</v>
      </c>
      <c r="S1122" s="16">
        <v>101.000000000008</v>
      </c>
      <c r="T1122" s="16" t="s">
        <v>59</v>
      </c>
      <c r="U1122" s="18">
        <v>1217</v>
      </c>
      <c r="V1122" s="16">
        <v>1833</v>
      </c>
      <c r="W1122" s="22">
        <v>1.07</v>
      </c>
    </row>
    <row r="1123" spans="1:23" x14ac:dyDescent="0.3">
      <c r="A1123" s="15">
        <v>1121</v>
      </c>
      <c r="B1123" s="16" t="s">
        <v>56</v>
      </c>
      <c r="C1123" s="17" t="s">
        <v>130</v>
      </c>
      <c r="E1123" s="12">
        <f t="shared" si="240"/>
        <v>2843003530.7478418</v>
      </c>
      <c r="F1123" s="16">
        <v>5</v>
      </c>
      <c r="G1123" s="22">
        <f>A1123^7.98+A1123^4+100*A1123+100</f>
        <v>2.1669694492106294E+24</v>
      </c>
      <c r="H1123" s="22">
        <f t="shared" si="245"/>
        <v>3414682.4242617171</v>
      </c>
      <c r="I1123" s="22">
        <f t="shared" si="246"/>
        <v>3.480184926383831E+18</v>
      </c>
      <c r="J1123" s="16">
        <v>1</v>
      </c>
      <c r="K1123" s="16">
        <v>11</v>
      </c>
      <c r="L1123" s="16">
        <v>5</v>
      </c>
      <c r="M1123" s="16">
        <v>10000</v>
      </c>
      <c r="N1123" s="16">
        <v>10000</v>
      </c>
      <c r="O1123" s="16">
        <v>30</v>
      </c>
      <c r="P1123" s="16" t="b">
        <v>1</v>
      </c>
      <c r="Q1123" s="16">
        <v>0</v>
      </c>
      <c r="R1123" s="16" t="b">
        <v>0</v>
      </c>
      <c r="S1123" s="16">
        <v>101.000000000008</v>
      </c>
      <c r="T1123" s="16" t="s">
        <v>59</v>
      </c>
      <c r="U1123" s="18">
        <v>1218</v>
      </c>
      <c r="V1123" s="16">
        <v>1835</v>
      </c>
      <c r="W1123" s="22">
        <v>1.07</v>
      </c>
    </row>
    <row r="1124" spans="1:23" x14ac:dyDescent="0.3">
      <c r="A1124" s="19">
        <v>1122</v>
      </c>
      <c r="B1124" s="16" t="s">
        <v>56</v>
      </c>
      <c r="C1124" s="17" t="s">
        <v>130</v>
      </c>
      <c r="E1124" s="16">
        <f t="shared" si="240"/>
        <v>2850872905.1937914</v>
      </c>
      <c r="F1124" s="16">
        <v>5</v>
      </c>
      <c r="G1124" s="22">
        <f t="shared" ref="G1124:G1132" si="247">A1124^7.98+A1124^4+100*A1124+100</f>
        <v>2.1824434441949114E+24</v>
      </c>
      <c r="H1124" s="22">
        <f t="shared" si="245"/>
        <v>3421147.2513206843</v>
      </c>
      <c r="I1124" s="22">
        <f t="shared" si="246"/>
        <v>3.4991033235573187E+18</v>
      </c>
      <c r="J1124" s="16">
        <v>1</v>
      </c>
      <c r="K1124" s="16">
        <v>11</v>
      </c>
      <c r="L1124" s="16">
        <v>5</v>
      </c>
      <c r="M1124" s="16">
        <v>10000</v>
      </c>
      <c r="N1124" s="16">
        <v>10000</v>
      </c>
      <c r="O1124" s="16">
        <v>30</v>
      </c>
      <c r="P1124" s="16" t="b">
        <v>1</v>
      </c>
      <c r="Q1124" s="16">
        <v>0</v>
      </c>
      <c r="R1124" s="16" t="b">
        <v>0</v>
      </c>
      <c r="S1124" s="16">
        <v>101.000000000008</v>
      </c>
      <c r="T1124" s="16" t="s">
        <v>59</v>
      </c>
      <c r="U1124" s="18">
        <v>1219</v>
      </c>
      <c r="V1124" s="16">
        <v>1837</v>
      </c>
      <c r="W1124" s="22">
        <v>1.07</v>
      </c>
    </row>
    <row r="1125" spans="1:23" x14ac:dyDescent="0.3">
      <c r="A1125" s="15">
        <v>1123</v>
      </c>
      <c r="B1125" s="16" t="s">
        <v>56</v>
      </c>
      <c r="C1125" s="17" t="s">
        <v>130</v>
      </c>
      <c r="E1125" s="16">
        <f t="shared" si="240"/>
        <v>2858757022.2075596</v>
      </c>
      <c r="F1125" s="16">
        <v>5</v>
      </c>
      <c r="G1125" s="22">
        <f t="shared" si="247"/>
        <v>2.1980140034476063E+24</v>
      </c>
      <c r="H1125" s="22">
        <f t="shared" si="245"/>
        <v>3427618.5994310281</v>
      </c>
      <c r="I1125" s="22">
        <f t="shared" si="246"/>
        <v>3.5181075703920077E+18</v>
      </c>
      <c r="J1125" s="16">
        <v>1</v>
      </c>
      <c r="K1125" s="16">
        <v>11</v>
      </c>
      <c r="L1125" s="16">
        <v>5</v>
      </c>
      <c r="M1125" s="16">
        <v>10000</v>
      </c>
      <c r="N1125" s="16">
        <v>10000</v>
      </c>
      <c r="O1125" s="16">
        <v>30</v>
      </c>
      <c r="P1125" s="16" t="b">
        <v>1</v>
      </c>
      <c r="Q1125" s="16">
        <v>0</v>
      </c>
      <c r="R1125" s="16" t="b">
        <v>0</v>
      </c>
      <c r="S1125" s="16">
        <v>101.000000000008</v>
      </c>
      <c r="T1125" s="16" t="s">
        <v>59</v>
      </c>
      <c r="U1125" s="18">
        <v>1220</v>
      </c>
      <c r="V1125" s="16">
        <v>1839</v>
      </c>
      <c r="W1125" s="22">
        <v>1.07</v>
      </c>
    </row>
    <row r="1126" spans="1:23" x14ac:dyDescent="0.3">
      <c r="A1126" s="19">
        <v>1124</v>
      </c>
      <c r="B1126" s="16" t="s">
        <v>56</v>
      </c>
      <c r="C1126" s="17" t="s">
        <v>130</v>
      </c>
      <c r="E1126" s="16">
        <f t="shared" si="240"/>
        <v>2866655896.2432966</v>
      </c>
      <c r="F1126" s="16">
        <v>5</v>
      </c>
      <c r="G1126" s="22">
        <f t="shared" si="247"/>
        <v>2.2136816427770538E+24</v>
      </c>
      <c r="H1126" s="22">
        <f t="shared" si="245"/>
        <v>3434096.4694061</v>
      </c>
      <c r="I1126" s="22">
        <f t="shared" si="246"/>
        <v>3.5371979794970383E+18</v>
      </c>
      <c r="J1126" s="16">
        <v>1</v>
      </c>
      <c r="K1126" s="16">
        <v>11</v>
      </c>
      <c r="L1126" s="16">
        <v>5</v>
      </c>
      <c r="M1126" s="16">
        <v>10000</v>
      </c>
      <c r="N1126" s="16">
        <v>10000</v>
      </c>
      <c r="O1126" s="16">
        <v>30</v>
      </c>
      <c r="P1126" s="16" t="b">
        <v>1</v>
      </c>
      <c r="Q1126" s="16">
        <v>0</v>
      </c>
      <c r="R1126" s="16" t="b">
        <v>0</v>
      </c>
      <c r="S1126" s="16">
        <v>101.000000000008</v>
      </c>
      <c r="T1126" s="16" t="s">
        <v>59</v>
      </c>
      <c r="U1126" s="18">
        <v>1221</v>
      </c>
      <c r="V1126" s="16">
        <v>1841</v>
      </c>
      <c r="W1126" s="22">
        <v>1.07</v>
      </c>
    </row>
    <row r="1127" spans="1:23" x14ac:dyDescent="0.3">
      <c r="A1127" s="15">
        <v>1125</v>
      </c>
      <c r="B1127" s="16" t="s">
        <v>56</v>
      </c>
      <c r="C1127" s="17" t="s">
        <v>130</v>
      </c>
      <c r="E1127" s="16">
        <f t="shared" si="240"/>
        <v>2874569541.7564197</v>
      </c>
      <c r="F1127" s="16">
        <v>5</v>
      </c>
      <c r="G1127" s="22">
        <f t="shared" si="247"/>
        <v>2.2294468802840621E+24</v>
      </c>
      <c r="H1127" s="22">
        <f t="shared" si="245"/>
        <v>3440580.8620586516</v>
      </c>
      <c r="I1127" s="22">
        <f t="shared" si="246"/>
        <v>3.5563748643401836E+18</v>
      </c>
      <c r="J1127" s="16">
        <v>1</v>
      </c>
      <c r="K1127" s="16">
        <v>11</v>
      </c>
      <c r="L1127" s="16">
        <v>5</v>
      </c>
      <c r="M1127" s="16">
        <v>10000</v>
      </c>
      <c r="N1127" s="16">
        <v>10000</v>
      </c>
      <c r="O1127" s="16">
        <v>30</v>
      </c>
      <c r="P1127" s="16" t="b">
        <v>1</v>
      </c>
      <c r="Q1127" s="16">
        <v>0</v>
      </c>
      <c r="R1127" s="16" t="b">
        <v>0</v>
      </c>
      <c r="S1127" s="16">
        <v>101.000000000008</v>
      </c>
      <c r="T1127" s="16" t="s">
        <v>59</v>
      </c>
      <c r="U1127" s="18">
        <v>1222</v>
      </c>
      <c r="V1127" s="16">
        <v>1843</v>
      </c>
      <c r="W1127" s="22">
        <v>1.07</v>
      </c>
    </row>
    <row r="1128" spans="1:23" x14ac:dyDescent="0.3">
      <c r="A1128" s="19">
        <v>1126</v>
      </c>
      <c r="B1128" s="16" t="s">
        <v>56</v>
      </c>
      <c r="C1128" s="17" t="s">
        <v>130</v>
      </c>
      <c r="E1128" s="16">
        <f t="shared" si="240"/>
        <v>2882497973.203651</v>
      </c>
      <c r="F1128" s="16">
        <v>5</v>
      </c>
      <c r="G1128" s="22">
        <f t="shared" si="247"/>
        <v>2.2453102363700601E+24</v>
      </c>
      <c r="H1128" s="22">
        <f t="shared" si="245"/>
        <v>3447071.7782008057</v>
      </c>
      <c r="I1128" s="22">
        <f t="shared" si="246"/>
        <v>3.5756385392492785E+18</v>
      </c>
      <c r="J1128" s="16">
        <v>1</v>
      </c>
      <c r="K1128" s="16">
        <v>11</v>
      </c>
      <c r="L1128" s="16">
        <v>5</v>
      </c>
      <c r="M1128" s="16">
        <v>10000</v>
      </c>
      <c r="N1128" s="16">
        <v>10000</v>
      </c>
      <c r="O1128" s="16">
        <v>30</v>
      </c>
      <c r="P1128" s="16" t="b">
        <v>1</v>
      </c>
      <c r="Q1128" s="16">
        <v>0</v>
      </c>
      <c r="R1128" s="16" t="b">
        <v>0</v>
      </c>
      <c r="S1128" s="16">
        <v>101.000000000008</v>
      </c>
      <c r="T1128" s="16" t="s">
        <v>59</v>
      </c>
      <c r="U1128" s="18">
        <v>1223</v>
      </c>
      <c r="V1128" s="16">
        <v>1845</v>
      </c>
      <c r="W1128" s="22">
        <v>1.07</v>
      </c>
    </row>
    <row r="1129" spans="1:23" x14ac:dyDescent="0.3">
      <c r="A1129" s="15">
        <v>1127</v>
      </c>
      <c r="B1129" s="16" t="s">
        <v>56</v>
      </c>
      <c r="C1129" s="17" t="s">
        <v>130</v>
      </c>
      <c r="E1129" s="16">
        <f t="shared" si="240"/>
        <v>2890441205.0429845</v>
      </c>
      <c r="F1129" s="16">
        <v>5</v>
      </c>
      <c r="G1129" s="22">
        <f t="shared" si="247"/>
        <v>2.2612722337451591E+24</v>
      </c>
      <c r="H1129" s="22">
        <f t="shared" si="245"/>
        <v>3453569.2186440611</v>
      </c>
      <c r="I1129" s="22">
        <f t="shared" si="246"/>
        <v>3.5949893194139766E+18</v>
      </c>
      <c r="J1129" s="16">
        <v>1</v>
      </c>
      <c r="K1129" s="16">
        <v>11</v>
      </c>
      <c r="L1129" s="16">
        <v>5</v>
      </c>
      <c r="M1129" s="16">
        <v>10000</v>
      </c>
      <c r="N1129" s="16">
        <v>10000</v>
      </c>
      <c r="O1129" s="16">
        <v>30</v>
      </c>
      <c r="P1129" s="16" t="b">
        <v>1</v>
      </c>
      <c r="Q1129" s="16">
        <v>0</v>
      </c>
      <c r="R1129" s="16" t="b">
        <v>0</v>
      </c>
      <c r="S1129" s="16">
        <v>101.000000000008</v>
      </c>
      <c r="T1129" s="16" t="s">
        <v>59</v>
      </c>
      <c r="U1129" s="18">
        <v>1224</v>
      </c>
      <c r="V1129" s="16">
        <v>1847</v>
      </c>
      <c r="W1129" s="22">
        <v>1.07</v>
      </c>
    </row>
    <row r="1130" spans="1:23" x14ac:dyDescent="0.3">
      <c r="A1130" s="19">
        <v>1128</v>
      </c>
      <c r="B1130" s="16" t="s">
        <v>56</v>
      </c>
      <c r="C1130" s="17" t="s">
        <v>130</v>
      </c>
      <c r="E1130" s="12">
        <f t="shared" si="240"/>
        <v>2898399251.7337165</v>
      </c>
      <c r="F1130" s="16">
        <v>5</v>
      </c>
      <c r="G1130" s="22">
        <f t="shared" si="247"/>
        <v>2.277333397436474E+24</v>
      </c>
      <c r="H1130" s="22">
        <f t="shared" si="245"/>
        <v>3460073.1841993011</v>
      </c>
      <c r="I1130" s="22">
        <f t="shared" si="246"/>
        <v>3.61442752088721E+18</v>
      </c>
      <c r="J1130" s="16">
        <v>1</v>
      </c>
      <c r="K1130" s="16">
        <v>11</v>
      </c>
      <c r="L1130" s="16">
        <v>5</v>
      </c>
      <c r="M1130" s="16">
        <v>10000</v>
      </c>
      <c r="N1130" s="16">
        <v>10000</v>
      </c>
      <c r="O1130" s="16">
        <v>30</v>
      </c>
      <c r="P1130" s="16" t="b">
        <v>1</v>
      </c>
      <c r="Q1130" s="16">
        <v>0</v>
      </c>
      <c r="R1130" s="16" t="b">
        <v>0</v>
      </c>
      <c r="S1130" s="16">
        <v>101.000000000008</v>
      </c>
      <c r="T1130" s="16" t="s">
        <v>59</v>
      </c>
      <c r="U1130" s="18">
        <v>1225</v>
      </c>
      <c r="V1130" s="16">
        <v>1849</v>
      </c>
      <c r="W1130" s="22">
        <v>1.07</v>
      </c>
    </row>
    <row r="1131" spans="1:23" x14ac:dyDescent="0.3">
      <c r="A1131" s="15">
        <v>1129</v>
      </c>
      <c r="B1131" s="16" t="s">
        <v>56</v>
      </c>
      <c r="C1131" s="17" t="s">
        <v>130</v>
      </c>
      <c r="E1131" s="12">
        <f t="shared" si="240"/>
        <v>2906372127.7363877</v>
      </c>
      <c r="F1131" s="16">
        <v>5</v>
      </c>
      <c r="G1131" s="22">
        <f t="shared" si="247"/>
        <v>2.2934942547961849E+24</v>
      </c>
      <c r="H1131" s="22">
        <f t="shared" si="245"/>
        <v>3466583.6756767821</v>
      </c>
      <c r="I1131" s="22">
        <f t="shared" si="246"/>
        <v>3.6339534605868513E+18</v>
      </c>
      <c r="J1131" s="16">
        <v>1</v>
      </c>
      <c r="K1131" s="16">
        <v>11</v>
      </c>
      <c r="L1131" s="16">
        <v>5</v>
      </c>
      <c r="M1131" s="16">
        <v>10000</v>
      </c>
      <c r="N1131" s="16">
        <v>10000</v>
      </c>
      <c r="O1131" s="16">
        <v>30</v>
      </c>
      <c r="P1131" s="16" t="b">
        <v>1</v>
      </c>
      <c r="Q1131" s="16">
        <v>0</v>
      </c>
      <c r="R1131" s="16" t="b">
        <v>0</v>
      </c>
      <c r="S1131" s="16">
        <v>101.000000000008</v>
      </c>
      <c r="T1131" s="16" t="s">
        <v>59</v>
      </c>
      <c r="U1131" s="18">
        <v>1226</v>
      </c>
      <c r="V1131" s="16">
        <v>1851</v>
      </c>
      <c r="W1131" s="22">
        <v>1.07</v>
      </c>
    </row>
    <row r="1132" spans="1:23" x14ac:dyDescent="0.3">
      <c r="A1132" s="19">
        <v>1130</v>
      </c>
      <c r="B1132" s="16" t="s">
        <v>56</v>
      </c>
      <c r="C1132" s="17" t="s">
        <v>130</v>
      </c>
      <c r="E1132" s="16">
        <f t="shared" si="240"/>
        <v>2914359847.5128717</v>
      </c>
      <c r="F1132" s="16">
        <v>5</v>
      </c>
      <c r="G1132" s="22">
        <f t="shared" si="247"/>
        <v>2.3097553355098399E+24</v>
      </c>
      <c r="H1132" s="22">
        <f t="shared" si="245"/>
        <v>3473100.693886166</v>
      </c>
      <c r="I1132" s="22">
        <f t="shared" si="246"/>
        <v>3.6535674562973046E+18</v>
      </c>
      <c r="J1132" s="16">
        <v>1</v>
      </c>
      <c r="K1132" s="16">
        <v>11</v>
      </c>
      <c r="L1132" s="16">
        <v>5</v>
      </c>
      <c r="M1132" s="16">
        <v>10000</v>
      </c>
      <c r="N1132" s="16">
        <v>10000</v>
      </c>
      <c r="O1132" s="16">
        <v>30</v>
      </c>
      <c r="P1132" s="16" t="b">
        <v>1</v>
      </c>
      <c r="Q1132" s="16">
        <v>0</v>
      </c>
      <c r="R1132" s="16" t="b">
        <v>0</v>
      </c>
      <c r="S1132" s="16">
        <v>101.000000000008</v>
      </c>
      <c r="T1132" s="16" t="s">
        <v>59</v>
      </c>
      <c r="U1132" s="18">
        <v>1227</v>
      </c>
      <c r="V1132" s="16">
        <v>1853</v>
      </c>
      <c r="W1132" s="22">
        <v>1.07</v>
      </c>
    </row>
    <row r="1133" spans="1:23" x14ac:dyDescent="0.3">
      <c r="A1133" s="15">
        <v>1131</v>
      </c>
      <c r="B1133" s="16" t="s">
        <v>56</v>
      </c>
      <c r="C1133" s="17" t="s">
        <v>130</v>
      </c>
      <c r="E1133" s="16">
        <f t="shared" si="240"/>
        <v>2922362425.5263066</v>
      </c>
      <c r="F1133" s="16">
        <v>5</v>
      </c>
      <c r="G1133" s="22">
        <f>A1133^7.99+A1133^4+100*A1133+100</f>
        <v>2.4955496419376261E+24</v>
      </c>
      <c r="H1133" s="22">
        <f t="shared" si="245"/>
        <v>3479624.2396364794</v>
      </c>
      <c r="I1133" s="22">
        <f t="shared" si="246"/>
        <v>3.6732698266711506E+18</v>
      </c>
      <c r="J1133" s="16">
        <v>1</v>
      </c>
      <c r="K1133" s="16">
        <v>11</v>
      </c>
      <c r="L1133" s="16">
        <v>5</v>
      </c>
      <c r="M1133" s="16">
        <v>10000</v>
      </c>
      <c r="N1133" s="16">
        <v>10000</v>
      </c>
      <c r="O1133" s="16">
        <v>30</v>
      </c>
      <c r="P1133" s="16" t="b">
        <v>1</v>
      </c>
      <c r="Q1133" s="16">
        <v>0</v>
      </c>
      <c r="R1133" s="16" t="b">
        <v>0</v>
      </c>
      <c r="S1133" s="16">
        <v>101.000000000008</v>
      </c>
      <c r="T1133" s="16" t="s">
        <v>59</v>
      </c>
      <c r="U1133" s="18">
        <v>1228</v>
      </c>
      <c r="V1133" s="16">
        <v>1855</v>
      </c>
      <c r="W1133" s="22">
        <v>1.07</v>
      </c>
    </row>
    <row r="1134" spans="1:23" x14ac:dyDescent="0.3">
      <c r="A1134" s="19">
        <v>1132</v>
      </c>
      <c r="B1134" s="16" t="s">
        <v>56</v>
      </c>
      <c r="C1134" s="17" t="s">
        <v>130</v>
      </c>
      <c r="E1134" s="12">
        <f t="shared" si="240"/>
        <v>2930379876.2410784</v>
      </c>
      <c r="F1134" s="16">
        <v>5</v>
      </c>
      <c r="G1134" s="22">
        <f t="shared" ref="G1134:G1142" si="248">A1134^7.99+A1134^4+100*A1134+100</f>
        <v>2.5132341398279447E+24</v>
      </c>
      <c r="H1134" s="22">
        <f t="shared" si="245"/>
        <v>3486154.3137361235</v>
      </c>
      <c r="I1134" s="22">
        <f t="shared" si="246"/>
        <v>3.6930608912305864E+18</v>
      </c>
      <c r="J1134" s="16">
        <v>1</v>
      </c>
      <c r="K1134" s="16">
        <v>11</v>
      </c>
      <c r="L1134" s="16">
        <v>5</v>
      </c>
      <c r="M1134" s="16">
        <v>10000</v>
      </c>
      <c r="N1134" s="16">
        <v>10000</v>
      </c>
      <c r="O1134" s="16">
        <v>30</v>
      </c>
      <c r="P1134" s="16" t="b">
        <v>1</v>
      </c>
      <c r="Q1134" s="16">
        <v>0</v>
      </c>
      <c r="R1134" s="16" t="b">
        <v>0</v>
      </c>
      <c r="S1134" s="16">
        <v>101.000000000008</v>
      </c>
      <c r="T1134" s="16" t="s">
        <v>59</v>
      </c>
      <c r="U1134" s="18">
        <v>1229</v>
      </c>
      <c r="V1134" s="16">
        <v>1857</v>
      </c>
      <c r="W1134" s="22">
        <v>1.07</v>
      </c>
    </row>
    <row r="1135" spans="1:23" x14ac:dyDescent="0.3">
      <c r="A1135" s="15">
        <v>1133</v>
      </c>
      <c r="B1135" s="16" t="s">
        <v>56</v>
      </c>
      <c r="C1135" s="17" t="s">
        <v>130</v>
      </c>
      <c r="E1135" s="16">
        <f t="shared" si="240"/>
        <v>2938412214.1228809</v>
      </c>
      <c r="F1135" s="16">
        <v>5</v>
      </c>
      <c r="G1135" s="22">
        <f t="shared" si="248"/>
        <v>2.5310281757407075E+24</v>
      </c>
      <c r="H1135" s="22">
        <f t="shared" si="245"/>
        <v>3492690.9169929121</v>
      </c>
      <c r="I1135" s="22">
        <f t="shared" si="246"/>
        <v>3.7129409703692068E+18</v>
      </c>
      <c r="J1135" s="16">
        <v>1</v>
      </c>
      <c r="K1135" s="16">
        <v>11</v>
      </c>
      <c r="L1135" s="16">
        <v>5</v>
      </c>
      <c r="M1135" s="16">
        <v>10000</v>
      </c>
      <c r="N1135" s="16">
        <v>10000</v>
      </c>
      <c r="O1135" s="16">
        <v>30</v>
      </c>
      <c r="P1135" s="16" t="b">
        <v>1</v>
      </c>
      <c r="Q1135" s="16">
        <v>0</v>
      </c>
      <c r="R1135" s="16" t="b">
        <v>0</v>
      </c>
      <c r="S1135" s="16">
        <v>101.000000000008</v>
      </c>
      <c r="T1135" s="16" t="s">
        <v>59</v>
      </c>
      <c r="U1135" s="18">
        <v>1230</v>
      </c>
      <c r="V1135" s="16">
        <v>1859</v>
      </c>
      <c r="W1135" s="22">
        <v>1.07</v>
      </c>
    </row>
    <row r="1136" spans="1:23" x14ac:dyDescent="0.3">
      <c r="A1136" s="19">
        <v>1134</v>
      </c>
      <c r="B1136" s="16" t="s">
        <v>56</v>
      </c>
      <c r="C1136" s="17" t="s">
        <v>130</v>
      </c>
      <c r="E1136" s="16">
        <f t="shared" si="240"/>
        <v>2946459453.6386781</v>
      </c>
      <c r="F1136" s="16">
        <v>5</v>
      </c>
      <c r="G1136" s="22">
        <f t="shared" si="248"/>
        <v>2.5489323305771421E+24</v>
      </c>
      <c r="H1136" s="22">
        <f t="shared" si="245"/>
        <v>3499234.0502140215</v>
      </c>
      <c r="I1136" s="22">
        <f t="shared" si="246"/>
        <v>3.7329103853534971E+18</v>
      </c>
      <c r="J1136" s="16">
        <v>1</v>
      </c>
      <c r="K1136" s="16">
        <v>11</v>
      </c>
      <c r="L1136" s="16">
        <v>5</v>
      </c>
      <c r="M1136" s="16">
        <v>10000</v>
      </c>
      <c r="N1136" s="16">
        <v>10000</v>
      </c>
      <c r="O1136" s="16">
        <v>30</v>
      </c>
      <c r="P1136" s="16" t="b">
        <v>1</v>
      </c>
      <c r="Q1136" s="16">
        <v>0</v>
      </c>
      <c r="R1136" s="16" t="b">
        <v>0</v>
      </c>
      <c r="S1136" s="16">
        <v>101.000000000008</v>
      </c>
      <c r="T1136" s="16" t="s">
        <v>59</v>
      </c>
      <c r="U1136" s="18">
        <v>1231</v>
      </c>
      <c r="V1136" s="16">
        <v>1861</v>
      </c>
      <c r="W1136" s="22">
        <v>1.07</v>
      </c>
    </row>
    <row r="1137" spans="1:23" x14ac:dyDescent="0.3">
      <c r="A1137" s="15">
        <v>1135</v>
      </c>
      <c r="B1137" s="16" t="s">
        <v>56</v>
      </c>
      <c r="C1137" s="17" t="s">
        <v>130</v>
      </c>
      <c r="E1137" s="16">
        <f t="shared" si="240"/>
        <v>2954521609.2567444</v>
      </c>
      <c r="F1137" s="16">
        <v>5</v>
      </c>
      <c r="G1137" s="22">
        <f t="shared" si="248"/>
        <v>2.5669471878025504E+24</v>
      </c>
      <c r="H1137" s="22">
        <f t="shared" si="245"/>
        <v>3505783.7142060432</v>
      </c>
      <c r="I1137" s="22">
        <f t="shared" si="246"/>
        <v>3.7529694583245486E+18</v>
      </c>
      <c r="J1137" s="16">
        <v>1</v>
      </c>
      <c r="K1137" s="16">
        <v>11</v>
      </c>
      <c r="L1137" s="16">
        <v>5</v>
      </c>
      <c r="M1137" s="16">
        <v>10000</v>
      </c>
      <c r="N1137" s="16">
        <v>10000</v>
      </c>
      <c r="O1137" s="16">
        <v>30</v>
      </c>
      <c r="P1137" s="16" t="b">
        <v>1</v>
      </c>
      <c r="Q1137" s="16">
        <v>0</v>
      </c>
      <c r="R1137" s="16" t="b">
        <v>0</v>
      </c>
      <c r="S1137" s="16">
        <v>101.000000000008</v>
      </c>
      <c r="T1137" s="16" t="s">
        <v>59</v>
      </c>
      <c r="U1137" s="18">
        <v>1232</v>
      </c>
      <c r="V1137" s="16">
        <v>1863</v>
      </c>
      <c r="W1137" s="22">
        <v>1.07</v>
      </c>
    </row>
    <row r="1138" spans="1:23" x14ac:dyDescent="0.3">
      <c r="A1138" s="19">
        <v>1136</v>
      </c>
      <c r="B1138" s="16" t="s">
        <v>56</v>
      </c>
      <c r="C1138" s="17" t="s">
        <v>130</v>
      </c>
      <c r="E1138" s="16">
        <f t="shared" si="240"/>
        <v>2962598695.4465656</v>
      </c>
      <c r="F1138" s="16">
        <v>5</v>
      </c>
      <c r="G1138" s="22">
        <f t="shared" si="248"/>
        <v>2.5850733334553055E+24</v>
      </c>
      <c r="H1138" s="22">
        <f t="shared" si="245"/>
        <v>3512339.9097749148</v>
      </c>
      <c r="I1138" s="22">
        <f t="shared" si="246"/>
        <v>3.773118512299477E+18</v>
      </c>
      <c r="J1138" s="16">
        <v>1</v>
      </c>
      <c r="K1138" s="16">
        <v>11</v>
      </c>
      <c r="L1138" s="16">
        <v>5</v>
      </c>
      <c r="M1138" s="16">
        <v>10000</v>
      </c>
      <c r="N1138" s="16">
        <v>10000</v>
      </c>
      <c r="O1138" s="16">
        <v>30</v>
      </c>
      <c r="P1138" s="16" t="b">
        <v>1</v>
      </c>
      <c r="Q1138" s="16">
        <v>0</v>
      </c>
      <c r="R1138" s="16" t="b">
        <v>0</v>
      </c>
      <c r="S1138" s="16">
        <v>101.000000000008</v>
      </c>
      <c r="T1138" s="16" t="s">
        <v>59</v>
      </c>
      <c r="U1138" s="18">
        <v>1233</v>
      </c>
      <c r="V1138" s="16">
        <v>1865</v>
      </c>
      <c r="W1138" s="22">
        <v>1.07</v>
      </c>
    </row>
    <row r="1139" spans="1:23" x14ac:dyDescent="0.3">
      <c r="A1139" s="15">
        <v>1137</v>
      </c>
      <c r="B1139" s="16" t="s">
        <v>56</v>
      </c>
      <c r="C1139" s="17" t="s">
        <v>130</v>
      </c>
      <c r="E1139" s="16">
        <f t="shared" si="240"/>
        <v>2970690726.6789432</v>
      </c>
      <c r="F1139" s="16">
        <v>5</v>
      </c>
      <c r="G1139" s="22">
        <f t="shared" si="248"/>
        <v>2.6033113561559824E+24</v>
      </c>
      <c r="H1139" s="22">
        <f t="shared" si="245"/>
        <v>3518902.6377260033</v>
      </c>
      <c r="I1139" s="22">
        <f t="shared" si="246"/>
        <v>3.7933578711732705E+18</v>
      </c>
      <c r="J1139" s="16">
        <v>1</v>
      </c>
      <c r="K1139" s="16">
        <v>11</v>
      </c>
      <c r="L1139" s="16">
        <v>5</v>
      </c>
      <c r="M1139" s="16">
        <v>10000</v>
      </c>
      <c r="N1139" s="16">
        <v>10000</v>
      </c>
      <c r="O1139" s="16">
        <v>30</v>
      </c>
      <c r="P1139" s="16" t="b">
        <v>1</v>
      </c>
      <c r="Q1139" s="16">
        <v>0</v>
      </c>
      <c r="R1139" s="16" t="b">
        <v>0</v>
      </c>
      <c r="S1139" s="16">
        <v>101.000000000008</v>
      </c>
      <c r="T1139" s="16" t="s">
        <v>59</v>
      </c>
      <c r="U1139" s="18">
        <v>1234</v>
      </c>
      <c r="V1139" s="16">
        <v>1867</v>
      </c>
      <c r="W1139" s="22">
        <v>1.07</v>
      </c>
    </row>
    <row r="1140" spans="1:23" x14ac:dyDescent="0.3">
      <c r="A1140" s="19">
        <v>1138</v>
      </c>
      <c r="B1140" s="16" t="s">
        <v>56</v>
      </c>
      <c r="C1140" s="17" t="s">
        <v>130</v>
      </c>
      <c r="E1140" s="16">
        <f t="shared" si="240"/>
        <v>2978797717.4259491</v>
      </c>
      <c r="F1140" s="16">
        <v>5</v>
      </c>
      <c r="G1140" s="22">
        <f t="shared" si="248"/>
        <v>2.621661847116446E+24</v>
      </c>
      <c r="H1140" s="22">
        <f t="shared" si="245"/>
        <v>3525471.8988640509</v>
      </c>
      <c r="I1140" s="22">
        <f t="shared" si="246"/>
        <v>3.8136878597201638E+18</v>
      </c>
      <c r="J1140" s="16">
        <v>1</v>
      </c>
      <c r="K1140" s="16">
        <v>11</v>
      </c>
      <c r="L1140" s="16">
        <v>5</v>
      </c>
      <c r="M1140" s="16">
        <v>10000</v>
      </c>
      <c r="N1140" s="16">
        <v>10000</v>
      </c>
      <c r="O1140" s="16">
        <v>30</v>
      </c>
      <c r="P1140" s="16" t="b">
        <v>1</v>
      </c>
      <c r="Q1140" s="16">
        <v>0</v>
      </c>
      <c r="R1140" s="16" t="b">
        <v>0</v>
      </c>
      <c r="S1140" s="16">
        <v>101.000000000008</v>
      </c>
      <c r="T1140" s="16" t="s">
        <v>59</v>
      </c>
      <c r="U1140" s="18">
        <v>1235</v>
      </c>
      <c r="V1140" s="16">
        <v>1869</v>
      </c>
      <c r="W1140" s="22">
        <v>1.07</v>
      </c>
    </row>
    <row r="1141" spans="1:23" x14ac:dyDescent="0.3">
      <c r="A1141" s="15">
        <v>1139</v>
      </c>
      <c r="B1141" s="16" t="s">
        <v>56</v>
      </c>
      <c r="C1141" s="17" t="s">
        <v>130</v>
      </c>
      <c r="E1141" s="12">
        <f t="shared" si="240"/>
        <v>2986919682.160924</v>
      </c>
      <c r="F1141" s="16">
        <v>5</v>
      </c>
      <c r="G1141" s="22">
        <f t="shared" si="248"/>
        <v>2.6401254001488812E+24</v>
      </c>
      <c r="H1141" s="22">
        <f t="shared" si="245"/>
        <v>3532047.6939931903</v>
      </c>
      <c r="I1141" s="22">
        <f t="shared" si="246"/>
        <v>3.8341088035954417E+18</v>
      </c>
      <c r="J1141" s="16">
        <v>1</v>
      </c>
      <c r="K1141" s="16">
        <v>11</v>
      </c>
      <c r="L1141" s="16">
        <v>5</v>
      </c>
      <c r="M1141" s="16">
        <v>10000</v>
      </c>
      <c r="N1141" s="16">
        <v>10000</v>
      </c>
      <c r="O1141" s="16">
        <v>30</v>
      </c>
      <c r="P1141" s="16" t="b">
        <v>1</v>
      </c>
      <c r="Q1141" s="16">
        <v>0</v>
      </c>
      <c r="R1141" s="16" t="b">
        <v>0</v>
      </c>
      <c r="S1141" s="16">
        <v>101.000000000008</v>
      </c>
      <c r="T1141" s="16" t="s">
        <v>59</v>
      </c>
      <c r="U1141" s="18">
        <v>1236</v>
      </c>
      <c r="V1141" s="16">
        <v>1871</v>
      </c>
      <c r="W1141" s="22">
        <v>1.07</v>
      </c>
    </row>
    <row r="1142" spans="1:23" x14ac:dyDescent="0.3">
      <c r="A1142" s="19">
        <v>1140</v>
      </c>
      <c r="B1142" s="16" t="s">
        <v>56</v>
      </c>
      <c r="C1142" s="17" t="s">
        <v>130</v>
      </c>
      <c r="E1142" s="12">
        <f t="shared" si="240"/>
        <v>2995056635.3584986</v>
      </c>
      <c r="F1142" s="16">
        <v>5</v>
      </c>
      <c r="G1142" s="22">
        <f t="shared" si="248"/>
        <v>2.6587026116750432E+24</v>
      </c>
      <c r="H1142" s="22">
        <f t="shared" si="245"/>
        <v>3538630.0239169481</v>
      </c>
      <c r="I1142" s="22">
        <f t="shared" si="246"/>
        <v>3.8546210293369462E+18</v>
      </c>
      <c r="J1142" s="16">
        <v>1</v>
      </c>
      <c r="K1142" s="16">
        <v>11</v>
      </c>
      <c r="L1142" s="16">
        <v>5</v>
      </c>
      <c r="M1142" s="16">
        <v>10000</v>
      </c>
      <c r="N1142" s="16">
        <v>10000</v>
      </c>
      <c r="O1142" s="16">
        <v>30</v>
      </c>
      <c r="P1142" s="16" t="b">
        <v>1</v>
      </c>
      <c r="Q1142" s="16">
        <v>0</v>
      </c>
      <c r="R1142" s="16" t="b">
        <v>0</v>
      </c>
      <c r="S1142" s="16">
        <v>101.000000000008</v>
      </c>
      <c r="T1142" s="16" t="s">
        <v>59</v>
      </c>
      <c r="U1142" s="18">
        <v>1237</v>
      </c>
      <c r="V1142" s="16">
        <v>1873</v>
      </c>
      <c r="W1142" s="22">
        <v>1.07</v>
      </c>
    </row>
    <row r="1143" spans="1:23" x14ac:dyDescent="0.3">
      <c r="A1143" s="15">
        <v>1141</v>
      </c>
      <c r="B1143" s="16" t="s">
        <v>56</v>
      </c>
      <c r="C1143" s="17" t="s">
        <v>130</v>
      </c>
      <c r="E1143" s="16">
        <f t="shared" si="240"/>
        <v>3003208591.4945283</v>
      </c>
      <c r="F1143" s="16">
        <v>5</v>
      </c>
      <c r="G1143" s="22">
        <f>A1143^8+A1143^4+100*A1143+100</f>
        <v>2.872666139574214E+24</v>
      </c>
      <c r="H1143" s="22">
        <f t="shared" si="245"/>
        <v>3545218.8894382413</v>
      </c>
      <c r="I1143" s="22">
        <f t="shared" si="246"/>
        <v>3.875224864366676E+18</v>
      </c>
      <c r="J1143" s="16">
        <v>1</v>
      </c>
      <c r="K1143" s="16">
        <v>11</v>
      </c>
      <c r="L1143" s="16">
        <v>5</v>
      </c>
      <c r="M1143" s="16">
        <v>10000</v>
      </c>
      <c r="N1143" s="16">
        <v>10000</v>
      </c>
      <c r="O1143" s="16">
        <v>30</v>
      </c>
      <c r="P1143" s="16" t="b">
        <v>1</v>
      </c>
      <c r="Q1143" s="16">
        <v>0</v>
      </c>
      <c r="R1143" s="16" t="b">
        <v>0</v>
      </c>
      <c r="S1143" s="16">
        <v>101.000000000008</v>
      </c>
      <c r="T1143" s="16" t="s">
        <v>59</v>
      </c>
      <c r="U1143" s="18">
        <v>1238</v>
      </c>
      <c r="V1143" s="16">
        <v>1875</v>
      </c>
      <c r="W1143" s="22">
        <v>1.07</v>
      </c>
    </row>
    <row r="1144" spans="1:23" x14ac:dyDescent="0.3">
      <c r="A1144" s="19">
        <v>1142</v>
      </c>
      <c r="B1144" s="16" t="s">
        <v>56</v>
      </c>
      <c r="C1144" s="17" t="s">
        <v>130</v>
      </c>
      <c r="E1144" s="16">
        <f t="shared" si="240"/>
        <v>3011375565.0461793</v>
      </c>
      <c r="F1144" s="16">
        <v>5</v>
      </c>
      <c r="G1144" s="22">
        <f t="shared" ref="G1144:G1147" si="249">A1144^8+A1144^4+100*A1144+100</f>
        <v>2.8928694241434252E+24</v>
      </c>
      <c r="H1144" s="22">
        <f t="shared" si="245"/>
        <v>3551814.2913593929</v>
      </c>
      <c r="I1144" s="22">
        <f t="shared" si="246"/>
        <v>3.8959206369924854E+18</v>
      </c>
      <c r="J1144" s="16">
        <v>1</v>
      </c>
      <c r="K1144" s="16">
        <v>11</v>
      </c>
      <c r="L1144" s="16">
        <v>5</v>
      </c>
      <c r="M1144" s="16">
        <v>10000</v>
      </c>
      <c r="N1144" s="16">
        <v>10000</v>
      </c>
      <c r="O1144" s="16">
        <v>30</v>
      </c>
      <c r="P1144" s="16" t="b">
        <v>1</v>
      </c>
      <c r="Q1144" s="16">
        <v>0</v>
      </c>
      <c r="R1144" s="16" t="b">
        <v>0</v>
      </c>
      <c r="S1144" s="16">
        <v>101.000000000008</v>
      </c>
      <c r="T1144" s="16" t="s">
        <v>59</v>
      </c>
      <c r="U1144" s="18">
        <v>1239</v>
      </c>
      <c r="V1144" s="16">
        <v>1877</v>
      </c>
      <c r="W1144" s="22">
        <v>1.07</v>
      </c>
    </row>
    <row r="1145" spans="1:23" x14ac:dyDescent="0.3">
      <c r="A1145" s="15">
        <v>1143</v>
      </c>
      <c r="B1145" s="16" t="s">
        <v>56</v>
      </c>
      <c r="C1145" s="17" t="s">
        <v>130</v>
      </c>
      <c r="E1145" s="12">
        <f t="shared" ref="E1145:E1153" si="250">A1145^3.1</f>
        <v>3019557570.4918752</v>
      </c>
      <c r="F1145" s="16">
        <v>5</v>
      </c>
      <c r="G1145" s="22">
        <f t="shared" si="249"/>
        <v>2.9131969269844933E+24</v>
      </c>
      <c r="H1145" s="22">
        <f t="shared" si="245"/>
        <v>3558416.2304821019</v>
      </c>
      <c r="I1145" s="22">
        <f t="shared" si="246"/>
        <v>3.9167086764096348E+18</v>
      </c>
      <c r="J1145" s="16">
        <v>1</v>
      </c>
      <c r="K1145" s="16">
        <v>11</v>
      </c>
      <c r="L1145" s="16">
        <v>5</v>
      </c>
      <c r="M1145" s="16">
        <v>10000</v>
      </c>
      <c r="N1145" s="16">
        <v>10000</v>
      </c>
      <c r="O1145" s="16">
        <v>30</v>
      </c>
      <c r="P1145" s="16" t="b">
        <v>1</v>
      </c>
      <c r="Q1145" s="16">
        <v>0</v>
      </c>
      <c r="R1145" s="16" t="b">
        <v>0</v>
      </c>
      <c r="S1145" s="16">
        <v>101.000000000008</v>
      </c>
      <c r="T1145" s="16" t="s">
        <v>59</v>
      </c>
      <c r="U1145" s="18">
        <v>1240</v>
      </c>
      <c r="V1145" s="16">
        <v>1879</v>
      </c>
      <c r="W1145" s="22">
        <v>1.07</v>
      </c>
    </row>
    <row r="1146" spans="1:23" x14ac:dyDescent="0.3">
      <c r="A1146" s="19">
        <v>1144</v>
      </c>
      <c r="B1146" s="16" t="s">
        <v>56</v>
      </c>
      <c r="C1146" s="17" t="s">
        <v>130</v>
      </c>
      <c r="E1146" s="16">
        <f t="shared" si="250"/>
        <v>3027754622.3113198</v>
      </c>
      <c r="F1146" s="16">
        <v>5</v>
      </c>
      <c r="G1146" s="22">
        <f t="shared" si="249"/>
        <v>2.9336493021627831E+24</v>
      </c>
      <c r="H1146" s="22">
        <f t="shared" si="245"/>
        <v>3565024.7076074798</v>
      </c>
      <c r="I1146" s="22">
        <f t="shared" si="246"/>
        <v>3.9375893127024451E+18</v>
      </c>
      <c r="J1146" s="16">
        <v>1</v>
      </c>
      <c r="K1146" s="16">
        <v>11</v>
      </c>
      <c r="L1146" s="16">
        <v>5</v>
      </c>
      <c r="M1146" s="16">
        <v>10000</v>
      </c>
      <c r="N1146" s="16">
        <v>10000</v>
      </c>
      <c r="O1146" s="16">
        <v>30</v>
      </c>
      <c r="P1146" s="16" t="b">
        <v>1</v>
      </c>
      <c r="Q1146" s="16">
        <v>0</v>
      </c>
      <c r="R1146" s="16" t="b">
        <v>0</v>
      </c>
      <c r="S1146" s="16">
        <v>101.000000000008</v>
      </c>
      <c r="T1146" s="16" t="s">
        <v>59</v>
      </c>
      <c r="U1146" s="18">
        <v>1241</v>
      </c>
      <c r="V1146" s="16">
        <v>1881</v>
      </c>
      <c r="W1146" s="22">
        <v>1.07</v>
      </c>
    </row>
    <row r="1147" spans="1:23" x14ac:dyDescent="0.3">
      <c r="A1147" s="15">
        <v>1145</v>
      </c>
      <c r="B1147" s="16" t="s">
        <v>56</v>
      </c>
      <c r="C1147" s="17" t="s">
        <v>130</v>
      </c>
      <c r="E1147" s="16">
        <f t="shared" si="250"/>
        <v>3035966734.9854565</v>
      </c>
      <c r="F1147" s="16">
        <v>5</v>
      </c>
      <c r="G1147" s="22">
        <f t="shared" si="249"/>
        <v>2.9542272066111045E+24</v>
      </c>
      <c r="H1147" s="22">
        <f t="shared" si="245"/>
        <v>3571639.723536043</v>
      </c>
      <c r="I1147" s="22">
        <f t="shared" si="246"/>
        <v>3.9585628768458747E+18</v>
      </c>
      <c r="J1147" s="16">
        <v>1</v>
      </c>
      <c r="K1147" s="16">
        <v>11</v>
      </c>
      <c r="L1147" s="16">
        <v>5</v>
      </c>
      <c r="M1147" s="16">
        <v>10000</v>
      </c>
      <c r="N1147" s="16">
        <v>10000</v>
      </c>
      <c r="O1147" s="16">
        <v>30</v>
      </c>
      <c r="P1147" s="16" t="b">
        <v>1</v>
      </c>
      <c r="Q1147" s="16">
        <v>0</v>
      </c>
      <c r="R1147" s="16" t="b">
        <v>0</v>
      </c>
      <c r="S1147" s="16">
        <v>101.000000000008</v>
      </c>
      <c r="T1147" s="16" t="s">
        <v>59</v>
      </c>
      <c r="U1147" s="18">
        <v>1242</v>
      </c>
      <c r="V1147" s="16">
        <v>1883</v>
      </c>
      <c r="W1147" s="22">
        <v>1.07</v>
      </c>
    </row>
    <row r="1148" spans="1:23" x14ac:dyDescent="0.3">
      <c r="A1148" s="19">
        <v>1146</v>
      </c>
      <c r="B1148" s="16" t="s">
        <v>56</v>
      </c>
      <c r="C1148" s="17" t="s">
        <v>130</v>
      </c>
      <c r="E1148" s="16">
        <f t="shared" si="250"/>
        <v>3044193922.9965005</v>
      </c>
      <c r="F1148" s="16">
        <v>5</v>
      </c>
      <c r="G1148" s="22">
        <f>A1148^8.01+A1148^4+100*A1148+100</f>
        <v>3.192043397852748E+24</v>
      </c>
      <c r="H1148" s="22">
        <f t="shared" si="245"/>
        <v>3578261.2790676756</v>
      </c>
      <c r="I1148" s="22">
        <f t="shared" si="246"/>
        <v>3.9796297007071831E+18</v>
      </c>
      <c r="J1148" s="16">
        <v>1</v>
      </c>
      <c r="K1148" s="16">
        <v>11</v>
      </c>
      <c r="L1148" s="16">
        <v>5</v>
      </c>
      <c r="M1148" s="16">
        <v>10000</v>
      </c>
      <c r="N1148" s="16">
        <v>10000</v>
      </c>
      <c r="O1148" s="16">
        <v>30</v>
      </c>
      <c r="P1148" s="16" t="b">
        <v>1</v>
      </c>
      <c r="Q1148" s="16">
        <v>0</v>
      </c>
      <c r="R1148" s="16" t="b">
        <v>0</v>
      </c>
      <c r="S1148" s="16">
        <v>101.000000000008</v>
      </c>
      <c r="T1148" s="16" t="s">
        <v>59</v>
      </c>
      <c r="U1148" s="18">
        <v>1243</v>
      </c>
      <c r="V1148" s="16">
        <v>1885</v>
      </c>
      <c r="W1148" s="22">
        <v>1.07</v>
      </c>
    </row>
    <row r="1149" spans="1:23" x14ac:dyDescent="0.3">
      <c r="A1149" s="15">
        <v>1147</v>
      </c>
      <c r="B1149" s="16" t="s">
        <v>56</v>
      </c>
      <c r="C1149" s="17" t="s">
        <v>130</v>
      </c>
      <c r="E1149" s="16">
        <f t="shared" si="250"/>
        <v>3052436200.8279548</v>
      </c>
      <c r="F1149" s="16">
        <v>5</v>
      </c>
      <c r="G1149" s="22">
        <f>A1149^8.02+A1149^4+100*A1149+100</f>
        <v>3.4490430215983207E+24</v>
      </c>
      <c r="H1149" s="22">
        <f t="shared" si="245"/>
        <v>3584889.3750016834</v>
      </c>
      <c r="I1149" s="22">
        <f t="shared" si="246"/>
        <v>4.0007901170475412E+18</v>
      </c>
      <c r="J1149" s="16">
        <v>1</v>
      </c>
      <c r="K1149" s="16">
        <v>11</v>
      </c>
      <c r="L1149" s="16">
        <v>5</v>
      </c>
      <c r="M1149" s="16">
        <v>10000</v>
      </c>
      <c r="N1149" s="16">
        <v>10000</v>
      </c>
      <c r="O1149" s="16">
        <v>30</v>
      </c>
      <c r="P1149" s="16" t="b">
        <v>1</v>
      </c>
      <c r="Q1149" s="16">
        <v>0</v>
      </c>
      <c r="R1149" s="16" t="b">
        <v>0</v>
      </c>
      <c r="S1149" s="16">
        <v>101.000000000008</v>
      </c>
      <c r="T1149" s="16" t="s">
        <v>59</v>
      </c>
      <c r="U1149" s="18">
        <v>1244</v>
      </c>
      <c r="V1149" s="16">
        <v>1887</v>
      </c>
      <c r="W1149" s="22">
        <v>1.07</v>
      </c>
    </row>
    <row r="1150" spans="1:23" x14ac:dyDescent="0.3">
      <c r="A1150" s="19">
        <v>1148</v>
      </c>
      <c r="B1150" s="16" t="s">
        <v>56</v>
      </c>
      <c r="C1150" s="17" t="s">
        <v>130</v>
      </c>
      <c r="E1150" s="16">
        <f t="shared" si="250"/>
        <v>3060693582.9645681</v>
      </c>
      <c r="F1150" s="16">
        <v>5</v>
      </c>
      <c r="G1150" s="22">
        <f>A1150^8.03+A1150^4+100*A1150+100</f>
        <v>3.7267766102730143E+24</v>
      </c>
      <c r="H1150" s="22">
        <f t="shared" si="245"/>
        <v>3591524.0121367704</v>
      </c>
      <c r="I1150" s="22">
        <f t="shared" si="246"/>
        <v>4.0220444595236454E+18</v>
      </c>
      <c r="J1150" s="16">
        <v>1</v>
      </c>
      <c r="K1150" s="16">
        <v>11</v>
      </c>
      <c r="L1150" s="16">
        <v>5</v>
      </c>
      <c r="M1150" s="16">
        <v>10000</v>
      </c>
      <c r="N1150" s="16">
        <v>10000</v>
      </c>
      <c r="O1150" s="16">
        <v>30</v>
      </c>
      <c r="P1150" s="16" t="b">
        <v>1</v>
      </c>
      <c r="Q1150" s="16">
        <v>0</v>
      </c>
      <c r="R1150" s="16" t="b">
        <v>0</v>
      </c>
      <c r="S1150" s="16">
        <v>101.000000000008</v>
      </c>
      <c r="T1150" s="16" t="s">
        <v>59</v>
      </c>
      <c r="U1150" s="18">
        <v>1245</v>
      </c>
      <c r="V1150" s="16">
        <v>1889</v>
      </c>
      <c r="W1150" s="22">
        <v>1.07</v>
      </c>
    </row>
    <row r="1151" spans="1:23" x14ac:dyDescent="0.3">
      <c r="A1151" s="15">
        <v>1149</v>
      </c>
      <c r="B1151" s="16" t="s">
        <v>56</v>
      </c>
      <c r="C1151" s="17" t="s">
        <v>130</v>
      </c>
      <c r="E1151" s="16">
        <f t="shared" si="250"/>
        <v>3068966083.8923616</v>
      </c>
      <c r="F1151" s="16">
        <v>5</v>
      </c>
      <c r="G1151" s="22">
        <f>A1151^8.04+A1151^4+100*A1151+100</f>
        <v>4.0269202669061977E+24</v>
      </c>
      <c r="H1151" s="22">
        <f t="shared" si="245"/>
        <v>3598165.1912710569</v>
      </c>
      <c r="I1151" s="22">
        <f t="shared" si="246"/>
        <v>4.0433930626894152E+18</v>
      </c>
      <c r="J1151" s="16">
        <v>1</v>
      </c>
      <c r="K1151" s="16">
        <v>11</v>
      </c>
      <c r="L1151" s="16">
        <v>5</v>
      </c>
      <c r="M1151" s="16">
        <v>10000</v>
      </c>
      <c r="N1151" s="16">
        <v>10000</v>
      </c>
      <c r="O1151" s="16">
        <v>30</v>
      </c>
      <c r="P1151" s="16" t="b">
        <v>1</v>
      </c>
      <c r="Q1151" s="16">
        <v>0</v>
      </c>
      <c r="R1151" s="16" t="b">
        <v>0</v>
      </c>
      <c r="S1151" s="16">
        <v>101.000000000008</v>
      </c>
      <c r="T1151" s="16" t="s">
        <v>59</v>
      </c>
      <c r="U1151" s="18">
        <v>1246</v>
      </c>
      <c r="V1151" s="16">
        <v>1891</v>
      </c>
      <c r="W1151" s="22">
        <v>1.07</v>
      </c>
    </row>
    <row r="1152" spans="1:23" x14ac:dyDescent="0.3">
      <c r="A1152" s="20">
        <v>1150</v>
      </c>
      <c r="B1152" s="16" t="s">
        <v>56</v>
      </c>
      <c r="C1152" s="17" t="s">
        <v>130</v>
      </c>
      <c r="E1152" s="12">
        <f t="shared" si="250"/>
        <v>3077253718.0985994</v>
      </c>
      <c r="F1152" s="16">
        <v>5</v>
      </c>
      <c r="G1152" s="22">
        <f>A1152^8.05+A1152^4+100*A1152+100</f>
        <v>4.351285854125866E+24</v>
      </c>
      <c r="H1152" s="22">
        <f t="shared" si="245"/>
        <v>3604812.9132020255</v>
      </c>
      <c r="I1152" s="22">
        <f t="shared" si="246"/>
        <v>4.0648362619974467E+18</v>
      </c>
      <c r="J1152" s="16">
        <v>1</v>
      </c>
      <c r="K1152" s="16">
        <v>11</v>
      </c>
      <c r="L1152" s="16">
        <v>5</v>
      </c>
      <c r="M1152" s="16">
        <v>10000</v>
      </c>
      <c r="N1152" s="16">
        <v>10000</v>
      </c>
      <c r="O1152" s="16">
        <v>30</v>
      </c>
      <c r="P1152" s="16" t="b">
        <v>1</v>
      </c>
      <c r="Q1152" s="16">
        <v>0</v>
      </c>
      <c r="R1152" s="16" t="b">
        <v>0</v>
      </c>
      <c r="S1152" s="16">
        <v>101.000000000008</v>
      </c>
      <c r="T1152" s="16" t="s">
        <v>59</v>
      </c>
      <c r="U1152" s="18">
        <v>1247</v>
      </c>
      <c r="V1152" s="16">
        <v>1893</v>
      </c>
      <c r="W1152" s="22">
        <v>1.07</v>
      </c>
    </row>
    <row r="1153" spans="1:23" x14ac:dyDescent="0.3">
      <c r="A1153" s="19">
        <v>1151</v>
      </c>
      <c r="B1153" s="16" t="s">
        <v>56</v>
      </c>
      <c r="C1153" s="17" t="s">
        <v>130</v>
      </c>
      <c r="E1153" s="16">
        <f t="shared" si="250"/>
        <v>3085556500.0718374</v>
      </c>
      <c r="F1153" s="16">
        <v>5</v>
      </c>
      <c r="G1153" s="22">
        <f>A1153^8.06+A1153^4+100*A1153+100</f>
        <v>4.7018320114673301E+24</v>
      </c>
      <c r="H1153" s="22">
        <f t="shared" ref="H1153:H1216" si="251">A1153^2.14+50+50*A1153</f>
        <v>3611467.178726594</v>
      </c>
      <c r="I1153" s="22">
        <f t="shared" ref="I1153:I1216" si="252">A1153^6.08+A1153^4+1000*A1153+100</f>
        <v>4.0863743938008269E+18</v>
      </c>
      <c r="J1153" s="16">
        <v>1</v>
      </c>
      <c r="K1153" s="16">
        <v>11</v>
      </c>
      <c r="L1153" s="16">
        <v>5</v>
      </c>
      <c r="M1153" s="16">
        <v>10000</v>
      </c>
      <c r="N1153" s="16">
        <v>10000</v>
      </c>
      <c r="O1153" s="16">
        <v>30</v>
      </c>
      <c r="P1153" s="16" t="b">
        <v>1</v>
      </c>
      <c r="Q1153" s="16">
        <v>0</v>
      </c>
      <c r="R1153" s="16" t="b">
        <v>0</v>
      </c>
      <c r="S1153" s="16">
        <v>101.000000000008</v>
      </c>
      <c r="T1153" s="16" t="s">
        <v>59</v>
      </c>
      <c r="U1153" s="18">
        <v>1248</v>
      </c>
      <c r="V1153" s="16">
        <v>1895</v>
      </c>
      <c r="W1153" s="22">
        <v>1.07</v>
      </c>
    </row>
    <row r="1154" spans="1:23" x14ac:dyDescent="0.3">
      <c r="A1154" s="15">
        <v>1152</v>
      </c>
      <c r="B1154" s="16" t="s">
        <v>56</v>
      </c>
      <c r="C1154" s="17" t="s">
        <v>130</v>
      </c>
      <c r="E1154" s="12">
        <f t="shared" ref="E1154:E1217" si="253">A1154^3.1</f>
        <v>3093874444.3018527</v>
      </c>
      <c r="F1154" s="16">
        <v>5</v>
      </c>
      <c r="G1154" s="22">
        <f t="shared" ref="G1154:G1162" si="254">A1154^8.06+A1154^4+100*A1154+100</f>
        <v>4.7348582458210956E+24</v>
      </c>
      <c r="H1154" s="22">
        <f t="shared" si="251"/>
        <v>3618127.9886410851</v>
      </c>
      <c r="I1154" s="22">
        <f t="shared" si="252"/>
        <v>4.1080077953546772E+18</v>
      </c>
      <c r="J1154" s="16">
        <v>1</v>
      </c>
      <c r="K1154" s="16">
        <v>11</v>
      </c>
      <c r="L1154" s="16">
        <v>5</v>
      </c>
      <c r="M1154" s="16">
        <v>10000</v>
      </c>
      <c r="N1154" s="16">
        <v>10000</v>
      </c>
      <c r="O1154" s="16">
        <v>30</v>
      </c>
      <c r="P1154" s="16" t="b">
        <v>1</v>
      </c>
      <c r="Q1154" s="16">
        <v>0</v>
      </c>
      <c r="R1154" s="16" t="b">
        <v>0</v>
      </c>
      <c r="S1154" s="16">
        <v>101.000000000008</v>
      </c>
      <c r="T1154" s="16" t="s">
        <v>59</v>
      </c>
      <c r="U1154" s="18">
        <v>1249</v>
      </c>
      <c r="V1154" s="16">
        <v>1897</v>
      </c>
      <c r="W1154" s="22">
        <v>1.07</v>
      </c>
    </row>
    <row r="1155" spans="1:23" x14ac:dyDescent="0.3">
      <c r="A1155" s="19">
        <v>1153</v>
      </c>
      <c r="B1155" s="16" t="s">
        <v>56</v>
      </c>
      <c r="C1155" s="17" t="s">
        <v>130</v>
      </c>
      <c r="E1155" s="16">
        <f t="shared" si="253"/>
        <v>3102207565.2797122</v>
      </c>
      <c r="F1155" s="16">
        <v>5</v>
      </c>
      <c r="G1155" s="22">
        <f t="shared" si="254"/>
        <v>4.7680875019414058E+24</v>
      </c>
      <c r="H1155" s="22">
        <f t="shared" si="251"/>
        <v>3624795.3437412018</v>
      </c>
      <c r="I1155" s="22">
        <f t="shared" si="252"/>
        <v>4.1297368048178068E+18</v>
      </c>
      <c r="J1155" s="16">
        <v>1</v>
      </c>
      <c r="K1155" s="16">
        <v>11</v>
      </c>
      <c r="L1155" s="16">
        <v>5</v>
      </c>
      <c r="M1155" s="16">
        <v>10000</v>
      </c>
      <c r="N1155" s="16">
        <v>10000</v>
      </c>
      <c r="O1155" s="16">
        <v>30</v>
      </c>
      <c r="P1155" s="16" t="b">
        <v>1</v>
      </c>
      <c r="Q1155" s="16">
        <v>0</v>
      </c>
      <c r="R1155" s="16" t="b">
        <v>0</v>
      </c>
      <c r="S1155" s="16">
        <v>101.000000000008</v>
      </c>
      <c r="T1155" s="16" t="s">
        <v>59</v>
      </c>
      <c r="U1155" s="18">
        <v>1250</v>
      </c>
      <c r="V1155" s="16">
        <v>1899</v>
      </c>
      <c r="W1155" s="22">
        <v>1.07</v>
      </c>
    </row>
    <row r="1156" spans="1:23" x14ac:dyDescent="0.3">
      <c r="A1156" s="15">
        <v>1154</v>
      </c>
      <c r="B1156" s="16" t="s">
        <v>56</v>
      </c>
      <c r="C1156" s="17" t="s">
        <v>130</v>
      </c>
      <c r="E1156" s="16">
        <f t="shared" si="253"/>
        <v>3110555877.4977388</v>
      </c>
      <c r="F1156" s="16">
        <v>5</v>
      </c>
      <c r="G1156" s="22">
        <f t="shared" si="254"/>
        <v>4.8015208501548703E+24</v>
      </c>
      <c r="H1156" s="22">
        <f t="shared" si="251"/>
        <v>3631469.2448220821</v>
      </c>
      <c r="I1156" s="22">
        <f t="shared" si="252"/>
        <v>4.151561761254313E+18</v>
      </c>
      <c r="J1156" s="16">
        <v>1</v>
      </c>
      <c r="K1156" s="16">
        <v>11</v>
      </c>
      <c r="L1156" s="16">
        <v>5</v>
      </c>
      <c r="M1156" s="16">
        <v>10000</v>
      </c>
      <c r="N1156" s="16">
        <v>10000</v>
      </c>
      <c r="O1156" s="16">
        <v>30</v>
      </c>
      <c r="P1156" s="16" t="b">
        <v>1</v>
      </c>
      <c r="Q1156" s="16">
        <v>0</v>
      </c>
      <c r="R1156" s="16" t="b">
        <v>0</v>
      </c>
      <c r="S1156" s="16">
        <v>101.000000000008</v>
      </c>
      <c r="T1156" s="16" t="s">
        <v>59</v>
      </c>
      <c r="U1156" s="18">
        <v>1251</v>
      </c>
      <c r="V1156" s="16">
        <v>1901</v>
      </c>
      <c r="W1156" s="22">
        <v>1.07</v>
      </c>
    </row>
    <row r="1157" spans="1:23" x14ac:dyDescent="0.3">
      <c r="A1157" s="19">
        <v>1155</v>
      </c>
      <c r="B1157" s="16" t="s">
        <v>56</v>
      </c>
      <c r="C1157" s="17" t="s">
        <v>130</v>
      </c>
      <c r="E1157" s="16">
        <f t="shared" si="253"/>
        <v>3118919395.4494829</v>
      </c>
      <c r="F1157" s="16">
        <v>5</v>
      </c>
      <c r="G1157" s="22">
        <f t="shared" si="254"/>
        <v>4.8351593654956374E+24</v>
      </c>
      <c r="H1157" s="22">
        <f t="shared" si="251"/>
        <v>3638149.6926782508</v>
      </c>
      <c r="I1157" s="22">
        <f t="shared" si="252"/>
        <v>4.1734830046352727E+18</v>
      </c>
      <c r="J1157" s="16">
        <v>1</v>
      </c>
      <c r="K1157" s="16">
        <v>11</v>
      </c>
      <c r="L1157" s="16">
        <v>5</v>
      </c>
      <c r="M1157" s="16">
        <v>10000</v>
      </c>
      <c r="N1157" s="16">
        <v>10000</v>
      </c>
      <c r="O1157" s="16">
        <v>30</v>
      </c>
      <c r="P1157" s="16" t="b">
        <v>1</v>
      </c>
      <c r="Q1157" s="16">
        <v>0</v>
      </c>
      <c r="R1157" s="16" t="b">
        <v>0</v>
      </c>
      <c r="S1157" s="16">
        <v>101.000000000008</v>
      </c>
      <c r="T1157" s="16" t="s">
        <v>59</v>
      </c>
      <c r="U1157" s="18">
        <v>1252</v>
      </c>
      <c r="V1157" s="16">
        <v>1903</v>
      </c>
      <c r="W1157" s="22">
        <v>1.07</v>
      </c>
    </row>
    <row r="1158" spans="1:23" x14ac:dyDescent="0.3">
      <c r="A1158" s="19">
        <v>1156</v>
      </c>
      <c r="B1158" s="16" t="s">
        <v>56</v>
      </c>
      <c r="C1158" s="17" t="s">
        <v>130</v>
      </c>
      <c r="E1158" s="16">
        <f t="shared" si="253"/>
        <v>3127298133.6298065</v>
      </c>
      <c r="F1158" s="16">
        <v>5</v>
      </c>
      <c r="G1158" s="22">
        <f t="shared" si="254"/>
        <v>4.8690041277219804E+24</v>
      </c>
      <c r="H1158" s="22">
        <f t="shared" si="251"/>
        <v>3644836.6881036586</v>
      </c>
      <c r="I1158" s="22">
        <f t="shared" si="252"/>
        <v>4.1955008758403502E+18</v>
      </c>
      <c r="J1158" s="16">
        <v>1</v>
      </c>
      <c r="K1158" s="16">
        <v>11</v>
      </c>
      <c r="L1158" s="16">
        <v>5</v>
      </c>
      <c r="M1158" s="16">
        <v>10000</v>
      </c>
      <c r="N1158" s="16">
        <v>10000</v>
      </c>
      <c r="O1158" s="16">
        <v>30</v>
      </c>
      <c r="P1158" s="16" t="b">
        <v>1</v>
      </c>
      <c r="Q1158" s="16">
        <v>0</v>
      </c>
      <c r="R1158" s="16" t="b">
        <v>0</v>
      </c>
      <c r="S1158" s="16">
        <v>101.000000000008</v>
      </c>
      <c r="T1158" s="16" t="s">
        <v>59</v>
      </c>
      <c r="U1158" s="18">
        <v>1253</v>
      </c>
      <c r="V1158" s="16">
        <v>1905</v>
      </c>
      <c r="W1158" s="22">
        <v>1.07</v>
      </c>
    </row>
    <row r="1159" spans="1:23" x14ac:dyDescent="0.3">
      <c r="A1159" s="15">
        <v>1157</v>
      </c>
      <c r="B1159" s="16" t="s">
        <v>56</v>
      </c>
      <c r="C1159" s="17" t="s">
        <v>130</v>
      </c>
      <c r="E1159" s="16">
        <f t="shared" si="253"/>
        <v>3135692106.534759</v>
      </c>
      <c r="F1159" s="16">
        <v>5</v>
      </c>
      <c r="G1159" s="22">
        <f t="shared" si="254"/>
        <v>4.9030562213328314E+24</v>
      </c>
      <c r="H1159" s="22">
        <f t="shared" si="251"/>
        <v>3651530.2318916377</v>
      </c>
      <c r="I1159" s="22">
        <f t="shared" si="252"/>
        <v>4.2176157166594309E+18</v>
      </c>
      <c r="J1159" s="16">
        <v>1</v>
      </c>
      <c r="K1159" s="16">
        <v>11</v>
      </c>
      <c r="L1159" s="16">
        <v>5</v>
      </c>
      <c r="M1159" s="16">
        <v>10000</v>
      </c>
      <c r="N1159" s="16">
        <v>10000</v>
      </c>
      <c r="O1159" s="16">
        <v>30</v>
      </c>
      <c r="P1159" s="16" t="b">
        <v>1</v>
      </c>
      <c r="Q1159" s="16">
        <v>0</v>
      </c>
      <c r="R1159" s="16" t="b">
        <v>0</v>
      </c>
      <c r="S1159" s="16">
        <v>101.000000000008</v>
      </c>
      <c r="T1159" s="16" t="s">
        <v>59</v>
      </c>
      <c r="U1159" s="18">
        <v>1254</v>
      </c>
      <c r="V1159" s="16">
        <v>1907</v>
      </c>
      <c r="W1159" s="22">
        <v>1.07</v>
      </c>
    </row>
    <row r="1160" spans="1:23" x14ac:dyDescent="0.3">
      <c r="A1160" s="19">
        <v>1158</v>
      </c>
      <c r="B1160" s="16" t="s">
        <v>56</v>
      </c>
      <c r="C1160" s="17" t="s">
        <v>130</v>
      </c>
      <c r="E1160" s="16">
        <f t="shared" si="253"/>
        <v>3144101328.6616855</v>
      </c>
      <c r="F1160" s="16">
        <v>5</v>
      </c>
      <c r="G1160" s="22">
        <f t="shared" si="254"/>
        <v>4.9373167355845888E+24</v>
      </c>
      <c r="H1160" s="22">
        <f t="shared" si="251"/>
        <v>3658230.3248349605</v>
      </c>
      <c r="I1160" s="22">
        <f t="shared" si="252"/>
        <v>4.2398278697941775E+18</v>
      </c>
      <c r="J1160" s="16">
        <v>1</v>
      </c>
      <c r="K1160" s="16">
        <v>11</v>
      </c>
      <c r="L1160" s="16">
        <v>5</v>
      </c>
      <c r="M1160" s="16">
        <v>10000</v>
      </c>
      <c r="N1160" s="16">
        <v>10000</v>
      </c>
      <c r="O1160" s="16">
        <v>30</v>
      </c>
      <c r="P1160" s="16" t="b">
        <v>1</v>
      </c>
      <c r="Q1160" s="16">
        <v>0</v>
      </c>
      <c r="R1160" s="16" t="b">
        <v>0</v>
      </c>
      <c r="S1160" s="16">
        <v>101.000000000008</v>
      </c>
      <c r="T1160" s="16" t="s">
        <v>59</v>
      </c>
      <c r="U1160" s="18">
        <v>1255</v>
      </c>
      <c r="V1160" s="16">
        <v>1909</v>
      </c>
      <c r="W1160" s="22">
        <v>1.07</v>
      </c>
    </row>
    <row r="1161" spans="1:23" x14ac:dyDescent="0.3">
      <c r="A1161" s="15">
        <v>1159</v>
      </c>
      <c r="B1161" s="16" t="s">
        <v>56</v>
      </c>
      <c r="C1161" s="17" t="s">
        <v>130</v>
      </c>
      <c r="E1161" s="12">
        <f t="shared" si="253"/>
        <v>3152525814.509191</v>
      </c>
      <c r="F1161" s="16">
        <v>5</v>
      </c>
      <c r="G1161" s="22">
        <f t="shared" si="254"/>
        <v>4.9717867645079223E+24</v>
      </c>
      <c r="H1161" s="22">
        <f t="shared" si="251"/>
        <v>3664936.9677257952</v>
      </c>
      <c r="I1161" s="22">
        <f t="shared" si="252"/>
        <v>4.2621376788599373E+18</v>
      </c>
      <c r="J1161" s="16">
        <v>1</v>
      </c>
      <c r="K1161" s="16">
        <v>11</v>
      </c>
      <c r="L1161" s="16">
        <v>5</v>
      </c>
      <c r="M1161" s="16">
        <v>10000</v>
      </c>
      <c r="N1161" s="16">
        <v>10000</v>
      </c>
      <c r="O1161" s="16">
        <v>30</v>
      </c>
      <c r="P1161" s="16" t="b">
        <v>1</v>
      </c>
      <c r="Q1161" s="16">
        <v>0</v>
      </c>
      <c r="R1161" s="16" t="b">
        <v>0</v>
      </c>
      <c r="S1161" s="16">
        <v>101.000000000008</v>
      </c>
      <c r="T1161" s="16" t="s">
        <v>59</v>
      </c>
      <c r="U1161" s="18">
        <v>1256</v>
      </c>
      <c r="V1161" s="16">
        <v>1911</v>
      </c>
      <c r="W1161" s="22">
        <v>1.07</v>
      </c>
    </row>
    <row r="1162" spans="1:23" x14ac:dyDescent="0.3">
      <c r="A1162" s="19">
        <v>1160</v>
      </c>
      <c r="B1162" s="16" t="s">
        <v>56</v>
      </c>
      <c r="C1162" s="17" t="s">
        <v>130</v>
      </c>
      <c r="E1162" s="16">
        <f t="shared" si="253"/>
        <v>3160965578.5771155</v>
      </c>
      <c r="F1162" s="16">
        <v>5</v>
      </c>
      <c r="G1162" s="22">
        <f t="shared" si="254"/>
        <v>5.0064674069242628E+24</v>
      </c>
      <c r="H1162" s="22">
        <f t="shared" si="251"/>
        <v>3671650.1613557274</v>
      </c>
      <c r="I1162" s="22">
        <f t="shared" si="252"/>
        <v>4.2845454883870653E+18</v>
      </c>
      <c r="J1162" s="16">
        <v>1</v>
      </c>
      <c r="K1162" s="16">
        <v>11</v>
      </c>
      <c r="L1162" s="16">
        <v>5</v>
      </c>
      <c r="M1162" s="16">
        <v>10000</v>
      </c>
      <c r="N1162" s="16">
        <v>10000</v>
      </c>
      <c r="O1162" s="16">
        <v>30</v>
      </c>
      <c r="P1162" s="16" t="b">
        <v>1</v>
      </c>
      <c r="Q1162" s="16">
        <v>0</v>
      </c>
      <c r="R1162" s="16" t="b">
        <v>0</v>
      </c>
      <c r="S1162" s="16">
        <v>101.000000000008</v>
      </c>
      <c r="T1162" s="16" t="s">
        <v>59</v>
      </c>
      <c r="U1162" s="18">
        <v>1257</v>
      </c>
      <c r="V1162" s="16">
        <v>1913</v>
      </c>
      <c r="W1162" s="22">
        <v>1.07</v>
      </c>
    </row>
    <row r="1163" spans="1:23" x14ac:dyDescent="0.3">
      <c r="A1163" s="19">
        <v>1161</v>
      </c>
      <c r="B1163" s="16" t="s">
        <v>56</v>
      </c>
      <c r="C1163" s="17" t="s">
        <v>130</v>
      </c>
      <c r="E1163" s="12">
        <f t="shared" si="253"/>
        <v>3169420635.3665223</v>
      </c>
      <c r="F1163" s="16">
        <v>5</v>
      </c>
      <c r="G1163" s="22">
        <f>A1163^8.07+A1163^4+100*A1163+100</f>
        <v>5.4099844061672318E+24</v>
      </c>
      <c r="H1163" s="22">
        <f t="shared" si="251"/>
        <v>3678369.9065157417</v>
      </c>
      <c r="I1163" s="22">
        <f t="shared" si="252"/>
        <v>4.3070516438227492E+18</v>
      </c>
      <c r="J1163" s="16">
        <v>1</v>
      </c>
      <c r="K1163" s="16">
        <v>11</v>
      </c>
      <c r="L1163" s="16">
        <v>5</v>
      </c>
      <c r="M1163" s="16">
        <v>10000</v>
      </c>
      <c r="N1163" s="16">
        <v>10000</v>
      </c>
      <c r="O1163" s="16">
        <v>30</v>
      </c>
      <c r="P1163" s="16" t="b">
        <v>1</v>
      </c>
      <c r="Q1163" s="16">
        <v>0</v>
      </c>
      <c r="R1163" s="16" t="b">
        <v>0</v>
      </c>
      <c r="S1163" s="16">
        <v>101.000000000008</v>
      </c>
      <c r="T1163" s="16" t="s">
        <v>59</v>
      </c>
      <c r="U1163" s="18">
        <v>1258</v>
      </c>
      <c r="V1163" s="16">
        <v>1915</v>
      </c>
      <c r="W1163" s="22">
        <v>1.07</v>
      </c>
    </row>
    <row r="1164" spans="1:23" x14ac:dyDescent="0.3">
      <c r="A1164" s="15">
        <v>1162</v>
      </c>
      <c r="B1164" s="16" t="s">
        <v>56</v>
      </c>
      <c r="C1164" s="17" t="s">
        <v>130</v>
      </c>
      <c r="E1164" s="16">
        <f t="shared" si="253"/>
        <v>3177890999.3797975</v>
      </c>
      <c r="F1164" s="16">
        <v>5</v>
      </c>
      <c r="G1164" s="22">
        <f t="shared" ref="G1164:G1172" si="255">A1164^8.07+A1164^4+100*A1164+100</f>
        <v>5.4477033874092239E+24</v>
      </c>
      <c r="H1164" s="22">
        <f t="shared" si="251"/>
        <v>3685096.2039962569</v>
      </c>
      <c r="I1164" s="22">
        <f t="shared" si="252"/>
        <v>4.3296564915326321E+18</v>
      </c>
      <c r="J1164" s="16">
        <v>1</v>
      </c>
      <c r="K1164" s="16">
        <v>11</v>
      </c>
      <c r="L1164" s="16">
        <v>5</v>
      </c>
      <c r="M1164" s="16">
        <v>10000</v>
      </c>
      <c r="N1164" s="16">
        <v>10000</v>
      </c>
      <c r="O1164" s="16">
        <v>30</v>
      </c>
      <c r="P1164" s="16" t="b">
        <v>1</v>
      </c>
      <c r="Q1164" s="16">
        <v>0</v>
      </c>
      <c r="R1164" s="16" t="b">
        <v>0</v>
      </c>
      <c r="S1164" s="16">
        <v>101.000000000008</v>
      </c>
      <c r="T1164" s="16" t="s">
        <v>59</v>
      </c>
      <c r="U1164" s="18">
        <v>1259</v>
      </c>
      <c r="V1164" s="16">
        <v>1917</v>
      </c>
      <c r="W1164" s="22">
        <v>1.07</v>
      </c>
    </row>
    <row r="1165" spans="1:23" x14ac:dyDescent="0.3">
      <c r="A1165" s="19">
        <v>1163</v>
      </c>
      <c r="B1165" s="16" t="s">
        <v>56</v>
      </c>
      <c r="C1165" s="17" t="s">
        <v>130</v>
      </c>
      <c r="E1165" s="16">
        <f t="shared" si="253"/>
        <v>3186376685.1205044</v>
      </c>
      <c r="F1165" s="16">
        <v>5</v>
      </c>
      <c r="G1165" s="22">
        <f t="shared" si="255"/>
        <v>5.4856525631659323E+24</v>
      </c>
      <c r="H1165" s="22">
        <f t="shared" si="251"/>
        <v>3691829.0545871025</v>
      </c>
      <c r="I1165" s="22">
        <f t="shared" si="252"/>
        <v>4.3523603788024699E+18</v>
      </c>
      <c r="J1165" s="16">
        <v>1</v>
      </c>
      <c r="K1165" s="16">
        <v>11</v>
      </c>
      <c r="L1165" s="16">
        <v>5</v>
      </c>
      <c r="M1165" s="16">
        <v>10000</v>
      </c>
      <c r="N1165" s="16">
        <v>10000</v>
      </c>
      <c r="O1165" s="16">
        <v>30</v>
      </c>
      <c r="P1165" s="16" t="b">
        <v>1</v>
      </c>
      <c r="Q1165" s="16">
        <v>0</v>
      </c>
      <c r="R1165" s="16" t="b">
        <v>0</v>
      </c>
      <c r="S1165" s="16">
        <v>101.000000000008</v>
      </c>
      <c r="T1165" s="16" t="s">
        <v>59</v>
      </c>
      <c r="U1165" s="18">
        <v>1260</v>
      </c>
      <c r="V1165" s="16">
        <v>1919</v>
      </c>
      <c r="W1165" s="22">
        <v>1.07</v>
      </c>
    </row>
    <row r="1166" spans="1:23" x14ac:dyDescent="0.3">
      <c r="A1166" s="15">
        <v>1164</v>
      </c>
      <c r="B1166" s="16" t="s">
        <v>56</v>
      </c>
      <c r="C1166" s="17" t="s">
        <v>130</v>
      </c>
      <c r="E1166" s="16">
        <f t="shared" si="253"/>
        <v>3194877707.0934939</v>
      </c>
      <c r="F1166" s="16">
        <v>5</v>
      </c>
      <c r="G1166" s="22">
        <f t="shared" si="255"/>
        <v>5.5238331385420701E+24</v>
      </c>
      <c r="H1166" s="22">
        <f t="shared" si="251"/>
        <v>3698568.4590774961</v>
      </c>
      <c r="I1166" s="22">
        <f t="shared" si="252"/>
        <v>4.3751636538396349E+18</v>
      </c>
      <c r="J1166" s="16">
        <v>1</v>
      </c>
      <c r="K1166" s="16">
        <v>11</v>
      </c>
      <c r="L1166" s="16">
        <v>5</v>
      </c>
      <c r="M1166" s="16">
        <v>10000</v>
      </c>
      <c r="N1166" s="16">
        <v>10000</v>
      </c>
      <c r="O1166" s="16">
        <v>30</v>
      </c>
      <c r="P1166" s="16" t="b">
        <v>1</v>
      </c>
      <c r="Q1166" s="16">
        <v>0</v>
      </c>
      <c r="R1166" s="16" t="b">
        <v>0</v>
      </c>
      <c r="S1166" s="16">
        <v>101.000000000008</v>
      </c>
      <c r="T1166" s="16" t="s">
        <v>59</v>
      </c>
      <c r="U1166" s="18">
        <v>1261</v>
      </c>
      <c r="V1166" s="16">
        <v>1921</v>
      </c>
      <c r="W1166" s="22">
        <v>1.07</v>
      </c>
    </row>
    <row r="1167" spans="1:23" x14ac:dyDescent="0.3">
      <c r="A1167" s="19">
        <v>1165</v>
      </c>
      <c r="B1167" s="16" t="s">
        <v>56</v>
      </c>
      <c r="C1167" s="17" t="s">
        <v>130</v>
      </c>
      <c r="E1167" s="16">
        <f t="shared" si="253"/>
        <v>3203394079.804852</v>
      </c>
      <c r="F1167" s="16">
        <v>5</v>
      </c>
      <c r="G1167" s="22">
        <f t="shared" si="255"/>
        <v>5.5622463239074036E+24</v>
      </c>
      <c r="H1167" s="22">
        <f t="shared" si="251"/>
        <v>3705314.4182561166</v>
      </c>
      <c r="I1167" s="22">
        <f t="shared" si="252"/>
        <v>4.39806666577502E+18</v>
      </c>
      <c r="J1167" s="16">
        <v>1</v>
      </c>
      <c r="K1167" s="16">
        <v>11</v>
      </c>
      <c r="L1167" s="16">
        <v>5</v>
      </c>
      <c r="M1167" s="16">
        <v>10000</v>
      </c>
      <c r="N1167" s="16">
        <v>10000</v>
      </c>
      <c r="O1167" s="16">
        <v>30</v>
      </c>
      <c r="P1167" s="16" t="b">
        <v>1</v>
      </c>
      <c r="Q1167" s="16">
        <v>0</v>
      </c>
      <c r="R1167" s="16" t="b">
        <v>0</v>
      </c>
      <c r="S1167" s="16">
        <v>101.000000000008</v>
      </c>
      <c r="T1167" s="16" t="s">
        <v>59</v>
      </c>
      <c r="U1167" s="18">
        <v>1262</v>
      </c>
      <c r="V1167" s="16">
        <v>1923</v>
      </c>
      <c r="W1167" s="22">
        <v>1.07</v>
      </c>
    </row>
    <row r="1168" spans="1:23" x14ac:dyDescent="0.3">
      <c r="A1168" s="19">
        <v>1166</v>
      </c>
      <c r="B1168" s="16" t="s">
        <v>56</v>
      </c>
      <c r="C1168" s="17" t="s">
        <v>130</v>
      </c>
      <c r="E1168" s="16">
        <f t="shared" si="253"/>
        <v>3211925817.7619214</v>
      </c>
      <c r="F1168" s="16">
        <v>5</v>
      </c>
      <c r="G1168" s="22">
        <f t="shared" si="255"/>
        <v>5.6008933349150887E+24</v>
      </c>
      <c r="H1168" s="22">
        <f t="shared" si="251"/>
        <v>3712066.9329110268</v>
      </c>
      <c r="I1168" s="22">
        <f t="shared" si="252"/>
        <v>4.4210697646645535E+18</v>
      </c>
      <c r="J1168" s="16">
        <v>1</v>
      </c>
      <c r="K1168" s="16">
        <v>11</v>
      </c>
      <c r="L1168" s="16">
        <v>5</v>
      </c>
      <c r="M1168" s="16">
        <v>10000</v>
      </c>
      <c r="N1168" s="16">
        <v>10000</v>
      </c>
      <c r="O1168" s="16">
        <v>30</v>
      </c>
      <c r="P1168" s="16" t="b">
        <v>1</v>
      </c>
      <c r="Q1168" s="16">
        <v>0</v>
      </c>
      <c r="R1168" s="16" t="b">
        <v>0</v>
      </c>
      <c r="S1168" s="16">
        <v>101.000000000008</v>
      </c>
      <c r="T1168" s="16" t="s">
        <v>59</v>
      </c>
      <c r="U1168" s="18">
        <v>1263</v>
      </c>
      <c r="V1168" s="16">
        <v>1925</v>
      </c>
      <c r="W1168" s="22">
        <v>1.07</v>
      </c>
    </row>
    <row r="1169" spans="1:23" x14ac:dyDescent="0.3">
      <c r="A1169" s="15">
        <v>1167</v>
      </c>
      <c r="B1169" s="16" t="s">
        <v>56</v>
      </c>
      <c r="C1169" s="17" t="s">
        <v>130</v>
      </c>
      <c r="E1169" s="16">
        <f t="shared" si="253"/>
        <v>3220472935.4732685</v>
      </c>
      <c r="F1169" s="16">
        <v>5</v>
      </c>
      <c r="G1169" s="22">
        <f t="shared" si="255"/>
        <v>5.6397753925202659E+24</v>
      </c>
      <c r="H1169" s="22">
        <f t="shared" si="251"/>
        <v>3718826.00382972</v>
      </c>
      <c r="I1169" s="22">
        <f t="shared" si="252"/>
        <v>4.4441733014907346E+18</v>
      </c>
      <c r="J1169" s="16">
        <v>1</v>
      </c>
      <c r="K1169" s="16">
        <v>11</v>
      </c>
      <c r="L1169" s="16">
        <v>5</v>
      </c>
      <c r="M1169" s="16">
        <v>10000</v>
      </c>
      <c r="N1169" s="16">
        <v>10000</v>
      </c>
      <c r="O1169" s="16">
        <v>30</v>
      </c>
      <c r="P1169" s="16" t="b">
        <v>1</v>
      </c>
      <c r="Q1169" s="16">
        <v>0</v>
      </c>
      <c r="R1169" s="16" t="b">
        <v>0</v>
      </c>
      <c r="S1169" s="16">
        <v>101.000000000008</v>
      </c>
      <c r="T1169" s="16" t="s">
        <v>59</v>
      </c>
      <c r="U1169" s="18">
        <v>1264</v>
      </c>
      <c r="V1169" s="16">
        <v>1927</v>
      </c>
      <c r="W1169" s="22">
        <v>1.07</v>
      </c>
    </row>
    <row r="1170" spans="1:23" x14ac:dyDescent="0.3">
      <c r="A1170" s="19">
        <v>1168</v>
      </c>
      <c r="B1170" s="16" t="s">
        <v>56</v>
      </c>
      <c r="C1170" s="17" t="s">
        <v>130</v>
      </c>
      <c r="E1170" s="12">
        <f t="shared" si="253"/>
        <v>3229035447.4487205</v>
      </c>
      <c r="F1170" s="16">
        <v>5</v>
      </c>
      <c r="G1170" s="22">
        <f t="shared" si="255"/>
        <v>5.6788937229986524E+24</v>
      </c>
      <c r="H1170" s="22">
        <f t="shared" si="251"/>
        <v>3725591.6317991065</v>
      </c>
      <c r="I1170" s="22">
        <f t="shared" si="252"/>
        <v>4.4673776281645583E+18</v>
      </c>
      <c r="J1170" s="16">
        <v>1</v>
      </c>
      <c r="K1170" s="16">
        <v>11</v>
      </c>
      <c r="L1170" s="16">
        <v>5</v>
      </c>
      <c r="M1170" s="16">
        <v>10000</v>
      </c>
      <c r="N1170" s="16">
        <v>10000</v>
      </c>
      <c r="O1170" s="16">
        <v>30</v>
      </c>
      <c r="P1170" s="16" t="b">
        <v>1</v>
      </c>
      <c r="Q1170" s="16">
        <v>0</v>
      </c>
      <c r="R1170" s="16" t="b">
        <v>0</v>
      </c>
      <c r="S1170" s="16">
        <v>101.000000000008</v>
      </c>
      <c r="T1170" s="16" t="s">
        <v>59</v>
      </c>
      <c r="U1170" s="18">
        <v>1265</v>
      </c>
      <c r="V1170" s="16">
        <v>1929</v>
      </c>
      <c r="W1170" s="22">
        <v>1.07</v>
      </c>
    </row>
    <row r="1171" spans="1:23" x14ac:dyDescent="0.3">
      <c r="A1171" s="15">
        <v>1169</v>
      </c>
      <c r="B1171" s="16" t="s">
        <v>56</v>
      </c>
      <c r="C1171" s="17" t="s">
        <v>130</v>
      </c>
      <c r="E1171" s="16">
        <f t="shared" si="253"/>
        <v>3237613368.1993461</v>
      </c>
      <c r="F1171" s="16">
        <v>5</v>
      </c>
      <c r="G1171" s="22">
        <f t="shared" si="255"/>
        <v>5.7182495579649165E+24</v>
      </c>
      <c r="H1171" s="22">
        <f t="shared" si="251"/>
        <v>3732363.8176055183</v>
      </c>
      <c r="I1171" s="22">
        <f t="shared" si="252"/>
        <v>4.4906830975269018E+18</v>
      </c>
      <c r="J1171" s="16">
        <v>1</v>
      </c>
      <c r="K1171" s="16">
        <v>11</v>
      </c>
      <c r="L1171" s="16">
        <v>5</v>
      </c>
      <c r="M1171" s="16">
        <v>10000</v>
      </c>
      <c r="N1171" s="16">
        <v>10000</v>
      </c>
      <c r="O1171" s="16">
        <v>30</v>
      </c>
      <c r="P1171" s="16" t="b">
        <v>1</v>
      </c>
      <c r="Q1171" s="16">
        <v>0</v>
      </c>
      <c r="R1171" s="16" t="b">
        <v>0</v>
      </c>
      <c r="S1171" s="16">
        <v>101.000000000008</v>
      </c>
      <c r="T1171" s="16" t="s">
        <v>59</v>
      </c>
      <c r="U1171" s="18">
        <v>1266</v>
      </c>
      <c r="V1171" s="16">
        <v>1931</v>
      </c>
      <c r="W1171" s="22">
        <v>1.07</v>
      </c>
    </row>
    <row r="1172" spans="1:23" x14ac:dyDescent="0.3">
      <c r="A1172" s="19">
        <v>1170</v>
      </c>
      <c r="B1172" s="16" t="s">
        <v>56</v>
      </c>
      <c r="C1172" s="17" t="s">
        <v>130</v>
      </c>
      <c r="E1172" s="12">
        <f t="shared" si="253"/>
        <v>3246206712.2374673</v>
      </c>
      <c r="F1172" s="16">
        <v>5</v>
      </c>
      <c r="G1172" s="22">
        <f t="shared" si="255"/>
        <v>5.7578441343917855E+24</v>
      </c>
      <c r="H1172" s="22">
        <f t="shared" si="251"/>
        <v>3739142.562034714</v>
      </c>
      <c r="I1172" s="22">
        <f t="shared" si="252"/>
        <v>4.5140900633504215E+18</v>
      </c>
      <c r="J1172" s="16">
        <v>1</v>
      </c>
      <c r="K1172" s="16">
        <v>11</v>
      </c>
      <c r="L1172" s="16">
        <v>5</v>
      </c>
      <c r="M1172" s="16">
        <v>10000</v>
      </c>
      <c r="N1172" s="16">
        <v>10000</v>
      </c>
      <c r="O1172" s="16">
        <v>30</v>
      </c>
      <c r="P1172" s="16" t="b">
        <v>1</v>
      </c>
      <c r="Q1172" s="16">
        <v>0</v>
      </c>
      <c r="R1172" s="16" t="b">
        <v>0</v>
      </c>
      <c r="S1172" s="16">
        <v>101.000000000008</v>
      </c>
      <c r="T1172" s="16" t="s">
        <v>59</v>
      </c>
      <c r="U1172" s="18">
        <v>1267</v>
      </c>
      <c r="V1172" s="16">
        <v>1933</v>
      </c>
      <c r="W1172" s="22">
        <v>1.07</v>
      </c>
    </row>
    <row r="1173" spans="1:23" x14ac:dyDescent="0.3">
      <c r="A1173" s="19">
        <v>1171</v>
      </c>
      <c r="B1173" s="16" t="s">
        <v>56</v>
      </c>
      <c r="C1173" s="17" t="s">
        <v>130</v>
      </c>
      <c r="E1173" s="16">
        <f t="shared" si="253"/>
        <v>3254815494.0766201</v>
      </c>
      <c r="F1173" s="16">
        <v>5</v>
      </c>
      <c r="G1173" s="22">
        <f>A1173^8.08+A1173^4+100*A1173+100</f>
        <v>6.2221390479308731E+24</v>
      </c>
      <c r="H1173" s="22">
        <f t="shared" si="251"/>
        <v>3745927.8658718527</v>
      </c>
      <c r="I1173" s="22">
        <f t="shared" si="252"/>
        <v>4.5375988803409777E+18</v>
      </c>
      <c r="J1173" s="16">
        <v>1</v>
      </c>
      <c r="K1173" s="16">
        <v>11</v>
      </c>
      <c r="L1173" s="16">
        <v>5</v>
      </c>
      <c r="M1173" s="16">
        <v>10000</v>
      </c>
      <c r="N1173" s="16">
        <v>10000</v>
      </c>
      <c r="O1173" s="16">
        <v>30</v>
      </c>
      <c r="P1173" s="16" t="b">
        <v>1</v>
      </c>
      <c r="Q1173" s="16">
        <v>0</v>
      </c>
      <c r="R1173" s="16" t="b">
        <v>0</v>
      </c>
      <c r="S1173" s="16">
        <v>101.000000000008</v>
      </c>
      <c r="T1173" s="16" t="s">
        <v>59</v>
      </c>
      <c r="U1173" s="18">
        <v>1268</v>
      </c>
      <c r="V1173" s="16">
        <v>1935</v>
      </c>
      <c r="W1173" s="22">
        <v>1.07</v>
      </c>
    </row>
    <row r="1174" spans="1:23" x14ac:dyDescent="0.3">
      <c r="A1174" s="15">
        <v>1172</v>
      </c>
      <c r="B1174" s="16" t="s">
        <v>56</v>
      </c>
      <c r="C1174" s="17" t="s">
        <v>130</v>
      </c>
      <c r="E1174" s="16">
        <f t="shared" si="253"/>
        <v>3263439728.2315898</v>
      </c>
      <c r="F1174" s="16">
        <v>5</v>
      </c>
      <c r="G1174" s="22">
        <f t="shared" ref="G1174:G1182" si="256">A1174^8.08+A1174^4+100*A1174+100</f>
        <v>6.2652023533815627E+24</v>
      </c>
      <c r="H1174" s="22">
        <f t="shared" si="251"/>
        <v>3752719.7299015503</v>
      </c>
      <c r="I1174" s="22">
        <f t="shared" si="252"/>
        <v>4.5612099041395052E+18</v>
      </c>
      <c r="J1174" s="16">
        <v>1</v>
      </c>
      <c r="K1174" s="16">
        <v>11</v>
      </c>
      <c r="L1174" s="16">
        <v>5</v>
      </c>
      <c r="M1174" s="16">
        <v>10000</v>
      </c>
      <c r="N1174" s="16">
        <v>10000</v>
      </c>
      <c r="O1174" s="16">
        <v>30</v>
      </c>
      <c r="P1174" s="16" t="b">
        <v>1</v>
      </c>
      <c r="Q1174" s="16">
        <v>0</v>
      </c>
      <c r="R1174" s="16" t="b">
        <v>0</v>
      </c>
      <c r="S1174" s="16">
        <v>101.000000000008</v>
      </c>
      <c r="T1174" s="16" t="s">
        <v>59</v>
      </c>
      <c r="U1174" s="18">
        <v>1269</v>
      </c>
      <c r="V1174" s="16">
        <v>1937</v>
      </c>
      <c r="W1174" s="22">
        <v>1.07</v>
      </c>
    </row>
    <row r="1175" spans="1:23" x14ac:dyDescent="0.3">
      <c r="A1175" s="19">
        <v>1173</v>
      </c>
      <c r="B1175" s="16" t="s">
        <v>56</v>
      </c>
      <c r="C1175" s="17" t="s">
        <v>130</v>
      </c>
      <c r="E1175" s="16">
        <f t="shared" si="253"/>
        <v>3272079429.2184415</v>
      </c>
      <c r="F1175" s="16">
        <v>5</v>
      </c>
      <c r="G1175" s="22">
        <f t="shared" si="256"/>
        <v>6.3085265896115726E+24</v>
      </c>
      <c r="H1175" s="22">
        <f t="shared" si="251"/>
        <v>3759518.1549078305</v>
      </c>
      <c r="I1175" s="22">
        <f t="shared" si="252"/>
        <v>4.5849234913236055E+18</v>
      </c>
      <c r="J1175" s="16">
        <v>1</v>
      </c>
      <c r="K1175" s="16">
        <v>11</v>
      </c>
      <c r="L1175" s="16">
        <v>5</v>
      </c>
      <c r="M1175" s="16">
        <v>10000</v>
      </c>
      <c r="N1175" s="16">
        <v>10000</v>
      </c>
      <c r="O1175" s="16">
        <v>30</v>
      </c>
      <c r="P1175" s="16" t="b">
        <v>1</v>
      </c>
      <c r="Q1175" s="16">
        <v>0</v>
      </c>
      <c r="R1175" s="16" t="b">
        <v>0</v>
      </c>
      <c r="S1175" s="16">
        <v>101.000000000008</v>
      </c>
      <c r="T1175" s="16" t="s">
        <v>59</v>
      </c>
      <c r="U1175" s="18">
        <v>1270</v>
      </c>
      <c r="V1175" s="16">
        <v>1939</v>
      </c>
      <c r="W1175" s="22">
        <v>1.07</v>
      </c>
    </row>
    <row r="1176" spans="1:23" x14ac:dyDescent="0.3">
      <c r="A1176" s="15">
        <v>1174</v>
      </c>
      <c r="B1176" s="16" t="s">
        <v>56</v>
      </c>
      <c r="C1176" s="17" t="s">
        <v>130</v>
      </c>
      <c r="E1176" s="16">
        <f t="shared" si="253"/>
        <v>3280734611.5544071</v>
      </c>
      <c r="F1176" s="16">
        <v>5</v>
      </c>
      <c r="G1176" s="22">
        <f t="shared" si="256"/>
        <v>6.3521131131910723E+24</v>
      </c>
      <c r="H1176" s="22">
        <f t="shared" si="251"/>
        <v>3766323.1416741223</v>
      </c>
      <c r="I1176" s="22">
        <f t="shared" si="252"/>
        <v>4.608739999409066E+18</v>
      </c>
      <c r="J1176" s="16">
        <v>1</v>
      </c>
      <c r="K1176" s="16">
        <v>11</v>
      </c>
      <c r="L1176" s="16">
        <v>5</v>
      </c>
      <c r="M1176" s="16">
        <v>10000</v>
      </c>
      <c r="N1176" s="16">
        <v>10000</v>
      </c>
      <c r="O1176" s="16">
        <v>30</v>
      </c>
      <c r="P1176" s="16" t="b">
        <v>1</v>
      </c>
      <c r="Q1176" s="16">
        <v>0</v>
      </c>
      <c r="R1176" s="16" t="b">
        <v>0</v>
      </c>
      <c r="S1176" s="16">
        <v>101.000000000008</v>
      </c>
      <c r="T1176" s="16" t="s">
        <v>59</v>
      </c>
      <c r="U1176" s="18">
        <v>1271</v>
      </c>
      <c r="V1176" s="16">
        <v>1941</v>
      </c>
      <c r="W1176" s="22">
        <v>1.07</v>
      </c>
    </row>
    <row r="1177" spans="1:23" x14ac:dyDescent="0.3">
      <c r="A1177" s="19">
        <v>1175</v>
      </c>
      <c r="B1177" s="16" t="s">
        <v>56</v>
      </c>
      <c r="C1177" s="17" t="s">
        <v>130</v>
      </c>
      <c r="E1177" s="16">
        <f t="shared" si="253"/>
        <v>3289405289.758008</v>
      </c>
      <c r="F1177" s="16">
        <v>5</v>
      </c>
      <c r="G1177" s="22">
        <f t="shared" si="256"/>
        <v>6.3959632865781905E+24</v>
      </c>
      <c r="H1177" s="22">
        <f t="shared" si="251"/>
        <v>3773134.6909833122</v>
      </c>
      <c r="I1177" s="22">
        <f t="shared" si="252"/>
        <v>4.6326597868518134E+18</v>
      </c>
      <c r="J1177" s="16">
        <v>1</v>
      </c>
      <c r="K1177" s="16">
        <v>11</v>
      </c>
      <c r="L1177" s="16">
        <v>5</v>
      </c>
      <c r="M1177" s="16">
        <v>10000</v>
      </c>
      <c r="N1177" s="16">
        <v>10000</v>
      </c>
      <c r="O1177" s="16">
        <v>30</v>
      </c>
      <c r="P1177" s="16" t="b">
        <v>1</v>
      </c>
      <c r="Q1177" s="16">
        <v>0</v>
      </c>
      <c r="R1177" s="16" t="b">
        <v>0</v>
      </c>
      <c r="S1177" s="16">
        <v>101.000000000008</v>
      </c>
      <c r="T1177" s="16" t="s">
        <v>59</v>
      </c>
      <c r="U1177" s="18">
        <v>1272</v>
      </c>
      <c r="V1177" s="16">
        <v>1943</v>
      </c>
      <c r="W1177" s="22">
        <v>1.07</v>
      </c>
    </row>
    <row r="1178" spans="1:23" x14ac:dyDescent="0.3">
      <c r="A1178" s="19">
        <v>1176</v>
      </c>
      <c r="B1178" s="16" t="s">
        <v>56</v>
      </c>
      <c r="C1178" s="17" t="s">
        <v>130</v>
      </c>
      <c r="E1178" s="16">
        <f t="shared" si="253"/>
        <v>3298091478.3489904</v>
      </c>
      <c r="F1178" s="16">
        <v>5</v>
      </c>
      <c r="G1178" s="22">
        <f t="shared" si="256"/>
        <v>6.4400784781391523E+24</v>
      </c>
      <c r="H1178" s="22">
        <f t="shared" si="251"/>
        <v>3779952.8036176902</v>
      </c>
      <c r="I1178" s="22">
        <f t="shared" si="252"/>
        <v>4.6566832130492805E+18</v>
      </c>
      <c r="J1178" s="16">
        <v>1</v>
      </c>
      <c r="K1178" s="16">
        <v>11</v>
      </c>
      <c r="L1178" s="16">
        <v>5</v>
      </c>
      <c r="M1178" s="16">
        <v>10000</v>
      </c>
      <c r="N1178" s="16">
        <v>10000</v>
      </c>
      <c r="O1178" s="16">
        <v>30</v>
      </c>
      <c r="P1178" s="16" t="b">
        <v>1</v>
      </c>
      <c r="Q1178" s="16">
        <v>0</v>
      </c>
      <c r="R1178" s="16" t="b">
        <v>0</v>
      </c>
      <c r="S1178" s="16">
        <v>101.000000000008</v>
      </c>
      <c r="T1178" s="16" t="s">
        <v>59</v>
      </c>
      <c r="U1178" s="18">
        <v>1273</v>
      </c>
      <c r="V1178" s="16">
        <v>1945</v>
      </c>
      <c r="W1178" s="22">
        <v>1.07</v>
      </c>
    </row>
    <row r="1179" spans="1:23" x14ac:dyDescent="0.3">
      <c r="A1179" s="15">
        <v>1177</v>
      </c>
      <c r="B1179" s="16" t="s">
        <v>56</v>
      </c>
      <c r="C1179" s="17" t="s">
        <v>130</v>
      </c>
      <c r="E1179" s="12">
        <f t="shared" si="253"/>
        <v>3306793191.8483324</v>
      </c>
      <c r="F1179" s="16">
        <v>5</v>
      </c>
      <c r="G1179" s="22">
        <f t="shared" si="256"/>
        <v>6.4844600621690065E+24</v>
      </c>
      <c r="H1179" s="22">
        <f t="shared" si="251"/>
        <v>3786777.4803589927</v>
      </c>
      <c r="I1179" s="22">
        <f t="shared" si="252"/>
        <v>4.6808106383422966E+18</v>
      </c>
      <c r="J1179" s="16">
        <v>1</v>
      </c>
      <c r="K1179" s="16">
        <v>11</v>
      </c>
      <c r="L1179" s="16">
        <v>5</v>
      </c>
      <c r="M1179" s="16">
        <v>10000</v>
      </c>
      <c r="N1179" s="16">
        <v>10000</v>
      </c>
      <c r="O1179" s="16">
        <v>30</v>
      </c>
      <c r="P1179" s="16" t="b">
        <v>1</v>
      </c>
      <c r="Q1179" s="16">
        <v>0</v>
      </c>
      <c r="R1179" s="16" t="b">
        <v>0</v>
      </c>
      <c r="S1179" s="16">
        <v>101.000000000008</v>
      </c>
      <c r="T1179" s="16" t="s">
        <v>59</v>
      </c>
      <c r="U1179" s="18">
        <v>1274</v>
      </c>
      <c r="V1179" s="16">
        <v>1947</v>
      </c>
      <c r="W1179" s="22">
        <v>1.07</v>
      </c>
    </row>
    <row r="1180" spans="1:23" x14ac:dyDescent="0.3">
      <c r="A1180" s="19">
        <v>1178</v>
      </c>
      <c r="B1180" s="16" t="s">
        <v>56</v>
      </c>
      <c r="C1180" s="17" t="s">
        <v>130</v>
      </c>
      <c r="E1180" s="16">
        <f t="shared" si="253"/>
        <v>3315510444.7782626</v>
      </c>
      <c r="F1180" s="16">
        <v>5</v>
      </c>
      <c r="G1180" s="22">
        <f t="shared" si="256"/>
        <v>6.5291094189123751E+24</v>
      </c>
      <c r="H1180" s="22">
        <f t="shared" si="251"/>
        <v>3793608.7219883809</v>
      </c>
      <c r="I1180" s="22">
        <f t="shared" si="252"/>
        <v>4.7050424240166881E+18</v>
      </c>
      <c r="J1180" s="16">
        <v>1</v>
      </c>
      <c r="K1180" s="16">
        <v>11</v>
      </c>
      <c r="L1180" s="16">
        <v>5</v>
      </c>
      <c r="M1180" s="16">
        <v>10000</v>
      </c>
      <c r="N1180" s="16">
        <v>10000</v>
      </c>
      <c r="O1180" s="16">
        <v>30</v>
      </c>
      <c r="P1180" s="16" t="b">
        <v>1</v>
      </c>
      <c r="Q1180" s="16">
        <v>0</v>
      </c>
      <c r="R1180" s="16" t="b">
        <v>0</v>
      </c>
      <c r="S1180" s="16">
        <v>101.000000000008</v>
      </c>
      <c r="T1180" s="16" t="s">
        <v>59</v>
      </c>
      <c r="U1180" s="18">
        <v>1275</v>
      </c>
      <c r="V1180" s="16">
        <v>1949</v>
      </c>
      <c r="W1180" s="22">
        <v>1.07</v>
      </c>
    </row>
    <row r="1181" spans="1:23" x14ac:dyDescent="0.3">
      <c r="A1181" s="15">
        <v>1179</v>
      </c>
      <c r="B1181" s="16" t="s">
        <v>56</v>
      </c>
      <c r="C1181" s="17" t="s">
        <v>130</v>
      </c>
      <c r="E1181" s="12">
        <f t="shared" si="253"/>
        <v>3324243251.6622076</v>
      </c>
      <c r="F1181" s="16">
        <v>5</v>
      </c>
      <c r="G1181" s="22">
        <f t="shared" si="256"/>
        <v>6.5740279345836999E+24</v>
      </c>
      <c r="H1181" s="22">
        <f t="shared" si="251"/>
        <v>3800446.5292864279</v>
      </c>
      <c r="I1181" s="22">
        <f t="shared" si="252"/>
        <v>4.7293789323049155E+18</v>
      </c>
      <c r="J1181" s="16">
        <v>1</v>
      </c>
      <c r="K1181" s="16">
        <v>11</v>
      </c>
      <c r="L1181" s="16">
        <v>5</v>
      </c>
      <c r="M1181" s="16">
        <v>10000</v>
      </c>
      <c r="N1181" s="16">
        <v>10000</v>
      </c>
      <c r="O1181" s="16">
        <v>30</v>
      </c>
      <c r="P1181" s="16" t="b">
        <v>1</v>
      </c>
      <c r="Q1181" s="16">
        <v>0</v>
      </c>
      <c r="R1181" s="16" t="b">
        <v>0</v>
      </c>
      <c r="S1181" s="16">
        <v>101.000000000008</v>
      </c>
      <c r="T1181" s="16" t="s">
        <v>59</v>
      </c>
      <c r="U1181" s="18">
        <v>1276</v>
      </c>
      <c r="V1181" s="16">
        <v>1951</v>
      </c>
      <c r="W1181" s="22">
        <v>1.07</v>
      </c>
    </row>
    <row r="1182" spans="1:23" x14ac:dyDescent="0.3">
      <c r="A1182" s="19">
        <v>1180</v>
      </c>
      <c r="B1182" s="16" t="s">
        <v>56</v>
      </c>
      <c r="C1182" s="17" t="s">
        <v>130</v>
      </c>
      <c r="E1182" s="16">
        <f t="shared" si="253"/>
        <v>3332991627.0248604</v>
      </c>
      <c r="F1182" s="16">
        <v>5</v>
      </c>
      <c r="G1182" s="22">
        <f t="shared" si="256"/>
        <v>6.6192170013883258E+24</v>
      </c>
      <c r="H1182" s="22">
        <f t="shared" si="251"/>
        <v>3807290.903033141</v>
      </c>
      <c r="I1182" s="22">
        <f t="shared" si="252"/>
        <v>4.7538205263876741E+18</v>
      </c>
      <c r="J1182" s="16">
        <v>1</v>
      </c>
      <c r="K1182" s="16">
        <v>11</v>
      </c>
      <c r="L1182" s="16">
        <v>5</v>
      </c>
      <c r="M1182" s="16">
        <v>10000</v>
      </c>
      <c r="N1182" s="16">
        <v>10000</v>
      </c>
      <c r="O1182" s="16">
        <v>30</v>
      </c>
      <c r="P1182" s="16" t="b">
        <v>1</v>
      </c>
      <c r="Q1182" s="16">
        <v>0</v>
      </c>
      <c r="R1182" s="16" t="b">
        <v>0</v>
      </c>
      <c r="S1182" s="16">
        <v>101.000000000008</v>
      </c>
      <c r="T1182" s="16" t="s">
        <v>59</v>
      </c>
      <c r="U1182" s="18">
        <v>1277</v>
      </c>
      <c r="V1182" s="16">
        <v>1953</v>
      </c>
      <c r="W1182" s="22">
        <v>1.07</v>
      </c>
    </row>
    <row r="1183" spans="1:23" x14ac:dyDescent="0.3">
      <c r="A1183" s="19">
        <v>1181</v>
      </c>
      <c r="B1183" s="16" t="s">
        <v>56</v>
      </c>
      <c r="C1183" s="17" t="s">
        <v>130</v>
      </c>
      <c r="E1183" s="16">
        <f t="shared" si="253"/>
        <v>3341755585.3921413</v>
      </c>
      <c r="F1183" s="16">
        <v>5</v>
      </c>
      <c r="G1183" s="22">
        <f>A1183^8.09+A1183^4+100*A1183+100</f>
        <v>7.1532214749979365E+24</v>
      </c>
      <c r="H1183" s="22">
        <f t="shared" si="251"/>
        <v>3814141.8440079931</v>
      </c>
      <c r="I1183" s="22">
        <f t="shared" si="252"/>
        <v>4.7783675703958743E+18</v>
      </c>
      <c r="J1183" s="16">
        <v>1</v>
      </c>
      <c r="K1183" s="16">
        <v>11</v>
      </c>
      <c r="L1183" s="16">
        <v>5</v>
      </c>
      <c r="M1183" s="16">
        <v>10000</v>
      </c>
      <c r="N1183" s="16">
        <v>10000</v>
      </c>
      <c r="O1183" s="16">
        <v>30</v>
      </c>
      <c r="P1183" s="16" t="b">
        <v>1</v>
      </c>
      <c r="Q1183" s="16">
        <v>0</v>
      </c>
      <c r="R1183" s="16" t="b">
        <v>0</v>
      </c>
      <c r="S1183" s="16">
        <v>101.000000000008</v>
      </c>
      <c r="T1183" s="16" t="s">
        <v>59</v>
      </c>
      <c r="U1183" s="18">
        <v>1278</v>
      </c>
      <c r="V1183" s="16">
        <v>1955</v>
      </c>
      <c r="W1183" s="22">
        <v>1.07</v>
      </c>
    </row>
    <row r="1184" spans="1:23" x14ac:dyDescent="0.3">
      <c r="A1184" s="15">
        <v>1182</v>
      </c>
      <c r="B1184" s="16" t="s">
        <v>56</v>
      </c>
      <c r="C1184" s="17" t="s">
        <v>130</v>
      </c>
      <c r="E1184" s="16">
        <f t="shared" si="253"/>
        <v>3350535141.2911925</v>
      </c>
      <c r="F1184" s="16">
        <v>5</v>
      </c>
      <c r="G1184" s="22">
        <f t="shared" ref="G1184:G1192" si="257">A1184^8.09+A1184^4+100*A1184+100</f>
        <v>7.202369288141238E+24</v>
      </c>
      <c r="H1184" s="22">
        <f t="shared" si="251"/>
        <v>3820999.3529898492</v>
      </c>
      <c r="I1184" s="22">
        <f t="shared" si="252"/>
        <v>4.8030204294119434E+18</v>
      </c>
      <c r="J1184" s="16">
        <v>1</v>
      </c>
      <c r="K1184" s="16">
        <v>11</v>
      </c>
      <c r="L1184" s="16">
        <v>5</v>
      </c>
      <c r="M1184" s="16">
        <v>10000</v>
      </c>
      <c r="N1184" s="16">
        <v>10000</v>
      </c>
      <c r="O1184" s="16">
        <v>30</v>
      </c>
      <c r="P1184" s="16" t="b">
        <v>1</v>
      </c>
      <c r="Q1184" s="16">
        <v>0</v>
      </c>
      <c r="R1184" s="16" t="b">
        <v>0</v>
      </c>
      <c r="S1184" s="16">
        <v>101.000000000008</v>
      </c>
      <c r="T1184" s="16" t="s">
        <v>59</v>
      </c>
      <c r="U1184" s="18">
        <v>1279</v>
      </c>
      <c r="V1184" s="16">
        <v>1957</v>
      </c>
      <c r="W1184" s="22">
        <v>1.07</v>
      </c>
    </row>
    <row r="1185" spans="1:23" x14ac:dyDescent="0.3">
      <c r="A1185" s="19">
        <v>1183</v>
      </c>
      <c r="B1185" s="16" t="s">
        <v>56</v>
      </c>
      <c r="C1185" s="17" t="s">
        <v>130</v>
      </c>
      <c r="E1185" s="16">
        <f t="shared" si="253"/>
        <v>3359330309.2503676</v>
      </c>
      <c r="F1185" s="16">
        <v>5</v>
      </c>
      <c r="G1185" s="22">
        <f t="shared" si="257"/>
        <v>7.2518127908450311E+24</v>
      </c>
      <c r="H1185" s="22">
        <f t="shared" si="251"/>
        <v>3827863.4307570131</v>
      </c>
      <c r="I1185" s="22">
        <f t="shared" si="252"/>
        <v>4.8277794694717133E+18</v>
      </c>
      <c r="J1185" s="16">
        <v>1</v>
      </c>
      <c r="K1185" s="16">
        <v>11</v>
      </c>
      <c r="L1185" s="16">
        <v>5</v>
      </c>
      <c r="M1185" s="16">
        <v>10000</v>
      </c>
      <c r="N1185" s="16">
        <v>10000</v>
      </c>
      <c r="O1185" s="16">
        <v>30</v>
      </c>
      <c r="P1185" s="16" t="b">
        <v>1</v>
      </c>
      <c r="Q1185" s="16">
        <v>0</v>
      </c>
      <c r="R1185" s="16" t="b">
        <v>0</v>
      </c>
      <c r="S1185" s="16">
        <v>101.000000000008</v>
      </c>
      <c r="T1185" s="16" t="s">
        <v>59</v>
      </c>
      <c r="U1185" s="18">
        <v>1280</v>
      </c>
      <c r="V1185" s="16">
        <v>1959</v>
      </c>
      <c r="W1185" s="22">
        <v>1.07</v>
      </c>
    </row>
    <row r="1186" spans="1:23" x14ac:dyDescent="0.3">
      <c r="A1186" s="15">
        <v>1184</v>
      </c>
      <c r="B1186" s="16" t="s">
        <v>56</v>
      </c>
      <c r="C1186" s="17" t="s">
        <v>130</v>
      </c>
      <c r="E1186" s="16">
        <f t="shared" si="253"/>
        <v>3368141103.7992973</v>
      </c>
      <c r="F1186" s="16">
        <v>5</v>
      </c>
      <c r="G1186" s="22">
        <f t="shared" si="257"/>
        <v>7.3015535098692966E+24</v>
      </c>
      <c r="H1186" s="22">
        <f t="shared" si="251"/>
        <v>3834734.0780872433</v>
      </c>
      <c r="I1186" s="22">
        <f t="shared" si="252"/>
        <v>4.8526450575660995E+18</v>
      </c>
      <c r="J1186" s="16">
        <v>1</v>
      </c>
      <c r="K1186" s="16">
        <v>11</v>
      </c>
      <c r="L1186" s="16">
        <v>5</v>
      </c>
      <c r="M1186" s="16">
        <v>10000</v>
      </c>
      <c r="N1186" s="16">
        <v>10000</v>
      </c>
      <c r="O1186" s="16">
        <v>30</v>
      </c>
      <c r="P1186" s="16" t="b">
        <v>1</v>
      </c>
      <c r="Q1186" s="16">
        <v>0</v>
      </c>
      <c r="R1186" s="16" t="b">
        <v>0</v>
      </c>
      <c r="S1186" s="16">
        <v>101.000000000008</v>
      </c>
      <c r="T1186" s="16" t="s">
        <v>59</v>
      </c>
      <c r="U1186" s="18">
        <v>1281</v>
      </c>
      <c r="V1186" s="16">
        <v>1961</v>
      </c>
      <c r="W1186" s="22">
        <v>1.07</v>
      </c>
    </row>
    <row r="1187" spans="1:23" x14ac:dyDescent="0.3">
      <c r="A1187" s="19">
        <v>1185</v>
      </c>
      <c r="B1187" s="16" t="s">
        <v>56</v>
      </c>
      <c r="C1187" s="17" t="s">
        <v>130</v>
      </c>
      <c r="E1187" s="16">
        <f t="shared" si="253"/>
        <v>3376967539.4688072</v>
      </c>
      <c r="F1187" s="16">
        <v>5</v>
      </c>
      <c r="G1187" s="22">
        <f t="shared" si="257"/>
        <v>7.3515929785568652E+24</v>
      </c>
      <c r="H1187" s="22">
        <f t="shared" si="251"/>
        <v>3841611.2957577091</v>
      </c>
      <c r="I1187" s="22">
        <f t="shared" si="252"/>
        <v>4.8776175616426496E+18</v>
      </c>
      <c r="J1187" s="16">
        <v>1</v>
      </c>
      <c r="K1187" s="16">
        <v>11</v>
      </c>
      <c r="L1187" s="16">
        <v>5</v>
      </c>
      <c r="M1187" s="16">
        <v>10000</v>
      </c>
      <c r="N1187" s="16">
        <v>10000</v>
      </c>
      <c r="O1187" s="16">
        <v>30</v>
      </c>
      <c r="P1187" s="16" t="b">
        <v>1</v>
      </c>
      <c r="Q1187" s="16">
        <v>0</v>
      </c>
      <c r="R1187" s="16" t="b">
        <v>0</v>
      </c>
      <c r="S1187" s="16">
        <v>101.000000000008</v>
      </c>
      <c r="T1187" s="16" t="s">
        <v>59</v>
      </c>
      <c r="U1187" s="18">
        <v>1282</v>
      </c>
      <c r="V1187" s="16">
        <v>1963</v>
      </c>
      <c r="W1187" s="22">
        <v>1.07</v>
      </c>
    </row>
    <row r="1188" spans="1:23" x14ac:dyDescent="0.3">
      <c r="A1188" s="19">
        <v>1186</v>
      </c>
      <c r="B1188" s="16" t="s">
        <v>56</v>
      </c>
      <c r="C1188" s="17" t="s">
        <v>130</v>
      </c>
      <c r="E1188" s="12">
        <f t="shared" si="253"/>
        <v>3385809630.7909622</v>
      </c>
      <c r="F1188" s="16">
        <v>5</v>
      </c>
      <c r="G1188" s="22">
        <f t="shared" si="257"/>
        <v>7.4019327368568985E+24</v>
      </c>
      <c r="H1188" s="22">
        <f t="shared" si="251"/>
        <v>3848495.0845450442</v>
      </c>
      <c r="I1188" s="22">
        <f t="shared" si="252"/>
        <v>4.9026973506074747E+18</v>
      </c>
      <c r="J1188" s="16">
        <v>1</v>
      </c>
      <c r="K1188" s="16">
        <v>11</v>
      </c>
      <c r="L1188" s="16">
        <v>5</v>
      </c>
      <c r="M1188" s="16">
        <v>10000</v>
      </c>
      <c r="N1188" s="16">
        <v>10000</v>
      </c>
      <c r="O1188" s="16">
        <v>30</v>
      </c>
      <c r="P1188" s="16" t="b">
        <v>1</v>
      </c>
      <c r="Q1188" s="16">
        <v>0</v>
      </c>
      <c r="R1188" s="16" t="b">
        <v>0</v>
      </c>
      <c r="S1188" s="16">
        <v>101.000000000008</v>
      </c>
      <c r="T1188" s="16" t="s">
        <v>59</v>
      </c>
      <c r="U1188" s="18">
        <v>1283</v>
      </c>
      <c r="V1188" s="16">
        <v>1965</v>
      </c>
      <c r="W1188" s="22">
        <v>1.07</v>
      </c>
    </row>
    <row r="1189" spans="1:23" x14ac:dyDescent="0.3">
      <c r="A1189" s="15">
        <v>1187</v>
      </c>
      <c r="B1189" s="16" t="s">
        <v>56</v>
      </c>
      <c r="C1189" s="17" t="s">
        <v>130</v>
      </c>
      <c r="E1189" s="16">
        <f t="shared" si="253"/>
        <v>3394667392.2990308</v>
      </c>
      <c r="F1189" s="16">
        <v>5</v>
      </c>
      <c r="G1189" s="22">
        <f t="shared" si="257"/>
        <v>7.4525743313470684E+24</v>
      </c>
      <c r="H1189" s="22">
        <f t="shared" si="251"/>
        <v>3855385.4452252844</v>
      </c>
      <c r="I1189" s="22">
        <f t="shared" si="252"/>
        <v>4.9278847943265956E+18</v>
      </c>
      <c r="J1189" s="16">
        <v>1</v>
      </c>
      <c r="K1189" s="16">
        <v>11</v>
      </c>
      <c r="L1189" s="16">
        <v>5</v>
      </c>
      <c r="M1189" s="16">
        <v>10000</v>
      </c>
      <c r="N1189" s="16">
        <v>10000</v>
      </c>
      <c r="O1189" s="16">
        <v>30</v>
      </c>
      <c r="P1189" s="16" t="b">
        <v>1</v>
      </c>
      <c r="Q1189" s="16">
        <v>0</v>
      </c>
      <c r="R1189" s="16" t="b">
        <v>0</v>
      </c>
      <c r="S1189" s="16">
        <v>101.000000000008</v>
      </c>
      <c r="T1189" s="16" t="s">
        <v>59</v>
      </c>
      <c r="U1189" s="18">
        <v>1284</v>
      </c>
      <c r="V1189" s="16">
        <v>1967</v>
      </c>
      <c r="W1189" s="22">
        <v>1.07</v>
      </c>
    </row>
    <row r="1190" spans="1:23" x14ac:dyDescent="0.3">
      <c r="A1190" s="19">
        <v>1188</v>
      </c>
      <c r="B1190" s="16" t="s">
        <v>56</v>
      </c>
      <c r="C1190" s="17" t="s">
        <v>130</v>
      </c>
      <c r="E1190" s="12">
        <f t="shared" si="253"/>
        <v>3403540838.5275455</v>
      </c>
      <c r="F1190" s="16">
        <v>5</v>
      </c>
      <c r="G1190" s="22">
        <f t="shared" si="257"/>
        <v>7.5035193152570659E+24</v>
      </c>
      <c r="H1190" s="22">
        <f t="shared" si="251"/>
        <v>3862282.3785739308</v>
      </c>
      <c r="I1190" s="22">
        <f t="shared" si="252"/>
        <v>4.9531802636279429E+18</v>
      </c>
      <c r="J1190" s="16">
        <v>1</v>
      </c>
      <c r="K1190" s="16">
        <v>11</v>
      </c>
      <c r="L1190" s="16">
        <v>5</v>
      </c>
      <c r="M1190" s="16">
        <v>10000</v>
      </c>
      <c r="N1190" s="16">
        <v>10000</v>
      </c>
      <c r="O1190" s="16">
        <v>30</v>
      </c>
      <c r="P1190" s="16" t="b">
        <v>1</v>
      </c>
      <c r="Q1190" s="16">
        <v>0</v>
      </c>
      <c r="R1190" s="16" t="b">
        <v>0</v>
      </c>
      <c r="S1190" s="16">
        <v>101.000000000008</v>
      </c>
      <c r="T1190" s="16" t="s">
        <v>59</v>
      </c>
      <c r="U1190" s="18">
        <v>1285</v>
      </c>
      <c r="V1190" s="16">
        <v>1969</v>
      </c>
      <c r="W1190" s="22">
        <v>1.07</v>
      </c>
    </row>
    <row r="1191" spans="1:23" x14ac:dyDescent="0.3">
      <c r="A1191" s="15">
        <v>1189</v>
      </c>
      <c r="B1191" s="16" t="s">
        <v>56</v>
      </c>
      <c r="C1191" s="17" t="s">
        <v>130</v>
      </c>
      <c r="E1191" s="16">
        <f t="shared" si="253"/>
        <v>3412429984.0122175</v>
      </c>
      <c r="F1191" s="16">
        <v>5</v>
      </c>
      <c r="G1191" s="22">
        <f t="shared" si="257"/>
        <v>7.5547692484912181E+24</v>
      </c>
      <c r="H1191" s="22">
        <f t="shared" si="251"/>
        <v>3869185.8853659043</v>
      </c>
      <c r="I1191" s="22">
        <f t="shared" si="252"/>
        <v>4.9785841303028193E+18</v>
      </c>
      <c r="J1191" s="16">
        <v>1</v>
      </c>
      <c r="K1191" s="16">
        <v>11</v>
      </c>
      <c r="L1191" s="16">
        <v>5</v>
      </c>
      <c r="M1191" s="16">
        <v>10000</v>
      </c>
      <c r="N1191" s="16">
        <v>10000</v>
      </c>
      <c r="O1191" s="16">
        <v>30</v>
      </c>
      <c r="P1191" s="16" t="b">
        <v>1</v>
      </c>
      <c r="Q1191" s="16">
        <v>0</v>
      </c>
      <c r="R1191" s="16" t="b">
        <v>0</v>
      </c>
      <c r="S1191" s="16">
        <v>101.000000000008</v>
      </c>
      <c r="T1191" s="16" t="s">
        <v>59</v>
      </c>
      <c r="U1191" s="18">
        <v>1286</v>
      </c>
      <c r="V1191" s="16">
        <v>1971</v>
      </c>
      <c r="W1191" s="22">
        <v>1.07</v>
      </c>
    </row>
    <row r="1192" spans="1:23" x14ac:dyDescent="0.3">
      <c r="A1192" s="19">
        <v>1190</v>
      </c>
      <c r="B1192" s="16" t="s">
        <v>56</v>
      </c>
      <c r="C1192" s="17" t="s">
        <v>130</v>
      </c>
      <c r="E1192" s="16">
        <f t="shared" si="253"/>
        <v>3421334843.2900224</v>
      </c>
      <c r="F1192" s="16">
        <v>5</v>
      </c>
      <c r="G1192" s="22">
        <f t="shared" si="257"/>
        <v>7.6063256976516473E+24</v>
      </c>
      <c r="H1192" s="22">
        <f t="shared" si="251"/>
        <v>3876095.9663755777</v>
      </c>
      <c r="I1192" s="22">
        <f t="shared" si="252"/>
        <v>5.004096767107798E+18</v>
      </c>
      <c r="J1192" s="16">
        <v>1</v>
      </c>
      <c r="K1192" s="16">
        <v>11</v>
      </c>
      <c r="L1192" s="16">
        <v>5</v>
      </c>
      <c r="M1192" s="16">
        <v>10000</v>
      </c>
      <c r="N1192" s="16">
        <v>10000</v>
      </c>
      <c r="O1192" s="16">
        <v>30</v>
      </c>
      <c r="P1192" s="16" t="b">
        <v>1</v>
      </c>
      <c r="Q1192" s="16">
        <v>0</v>
      </c>
      <c r="R1192" s="16" t="b">
        <v>0</v>
      </c>
      <c r="S1192" s="16">
        <v>101.000000000008</v>
      </c>
      <c r="T1192" s="16" t="s">
        <v>59</v>
      </c>
      <c r="U1192" s="18">
        <v>1287</v>
      </c>
      <c r="V1192" s="16">
        <v>1973</v>
      </c>
      <c r="W1192" s="22">
        <v>1.07</v>
      </c>
    </row>
    <row r="1193" spans="1:23" x14ac:dyDescent="0.3">
      <c r="A1193" s="19">
        <v>1191</v>
      </c>
      <c r="B1193" s="16" t="s">
        <v>56</v>
      </c>
      <c r="C1193" s="17" t="s">
        <v>130</v>
      </c>
      <c r="E1193" s="16">
        <f t="shared" si="253"/>
        <v>3430255430.8991418</v>
      </c>
      <c r="F1193" s="16">
        <v>5</v>
      </c>
      <c r="G1193" s="22">
        <f>A1193^8.1+A1193^4+100*A1193+100</f>
        <v>8.2202545843538556E+24</v>
      </c>
      <c r="H1193" s="22">
        <f t="shared" si="251"/>
        <v>3883012.6223767614</v>
      </c>
      <c r="I1193" s="22">
        <f t="shared" si="252"/>
        <v>5.0297185477661573E+18</v>
      </c>
      <c r="J1193" s="16">
        <v>1</v>
      </c>
      <c r="K1193" s="16">
        <v>11</v>
      </c>
      <c r="L1193" s="16">
        <v>5</v>
      </c>
      <c r="M1193" s="16">
        <v>10000</v>
      </c>
      <c r="N1193" s="16">
        <v>10000</v>
      </c>
      <c r="O1193" s="16">
        <v>30</v>
      </c>
      <c r="P1193" s="16" t="b">
        <v>1</v>
      </c>
      <c r="Q1193" s="16">
        <v>0</v>
      </c>
      <c r="R1193" s="16" t="b">
        <v>0</v>
      </c>
      <c r="S1193" s="16">
        <v>101.000000000008</v>
      </c>
      <c r="T1193" s="16" t="s">
        <v>59</v>
      </c>
      <c r="U1193" s="18">
        <v>1288</v>
      </c>
      <c r="V1193" s="16">
        <v>1975</v>
      </c>
      <c r="W1193" s="22">
        <v>1.07</v>
      </c>
    </row>
    <row r="1194" spans="1:23" x14ac:dyDescent="0.3">
      <c r="A1194" s="15">
        <v>1192</v>
      </c>
      <c r="B1194" s="16" t="s">
        <v>56</v>
      </c>
      <c r="C1194" s="17" t="s">
        <v>130</v>
      </c>
      <c r="E1194" s="16">
        <f t="shared" si="253"/>
        <v>3439191761.3789988</v>
      </c>
      <c r="F1194" s="16">
        <v>5</v>
      </c>
      <c r="G1194" s="22">
        <f t="shared" ref="G1194:G1201" si="258">A1194^8.1+A1194^4+100*A1194+100</f>
        <v>8.2763275211093586E+24</v>
      </c>
      <c r="H1194" s="22">
        <f t="shared" si="251"/>
        <v>3889935.8541427036</v>
      </c>
      <c r="I1194" s="22">
        <f t="shared" si="252"/>
        <v>5.0554498469698212E+18</v>
      </c>
      <c r="J1194" s="16">
        <v>1</v>
      </c>
      <c r="K1194" s="16">
        <v>11</v>
      </c>
      <c r="L1194" s="16">
        <v>5</v>
      </c>
      <c r="M1194" s="16">
        <v>10000</v>
      </c>
      <c r="N1194" s="16">
        <v>10000</v>
      </c>
      <c r="O1194" s="16">
        <v>30</v>
      </c>
      <c r="P1194" s="16" t="b">
        <v>1</v>
      </c>
      <c r="Q1194" s="16">
        <v>0</v>
      </c>
      <c r="R1194" s="16" t="b">
        <v>0</v>
      </c>
      <c r="S1194" s="16">
        <v>101.000000000008</v>
      </c>
      <c r="T1194" s="16" t="s">
        <v>59</v>
      </c>
      <c r="U1194" s="18">
        <v>1289</v>
      </c>
      <c r="V1194" s="16">
        <v>1977</v>
      </c>
      <c r="W1194" s="22">
        <v>1.07</v>
      </c>
    </row>
    <row r="1195" spans="1:23" x14ac:dyDescent="0.3">
      <c r="A1195" s="19">
        <v>1193</v>
      </c>
      <c r="B1195" s="16" t="s">
        <v>56</v>
      </c>
      <c r="C1195" s="17" t="s">
        <v>130</v>
      </c>
      <c r="E1195" s="16">
        <f t="shared" si="253"/>
        <v>3448143849.2701783</v>
      </c>
      <c r="F1195" s="16">
        <v>5</v>
      </c>
      <c r="G1195" s="22">
        <f t="shared" si="258"/>
        <v>8.3327354459172922E+24</v>
      </c>
      <c r="H1195" s="22">
        <f t="shared" si="251"/>
        <v>3896865.6624460835</v>
      </c>
      <c r="I1195" s="22">
        <f t="shared" si="252"/>
        <v>5.0812910403808604E+18</v>
      </c>
      <c r="J1195" s="16">
        <v>1</v>
      </c>
      <c r="K1195" s="16">
        <v>11</v>
      </c>
      <c r="L1195" s="16">
        <v>5</v>
      </c>
      <c r="M1195" s="16">
        <v>10000</v>
      </c>
      <c r="N1195" s="16">
        <v>10000</v>
      </c>
      <c r="O1195" s="16">
        <v>30</v>
      </c>
      <c r="P1195" s="16" t="b">
        <v>1</v>
      </c>
      <c r="Q1195" s="16">
        <v>0</v>
      </c>
      <c r="R1195" s="16" t="b">
        <v>0</v>
      </c>
      <c r="S1195" s="16">
        <v>101.000000000008</v>
      </c>
      <c r="T1195" s="16" t="s">
        <v>59</v>
      </c>
      <c r="U1195" s="18">
        <v>1290</v>
      </c>
      <c r="V1195" s="16">
        <v>1979</v>
      </c>
      <c r="W1195" s="22">
        <v>1.07</v>
      </c>
    </row>
    <row r="1196" spans="1:23" x14ac:dyDescent="0.3">
      <c r="A1196" s="15">
        <v>1194</v>
      </c>
      <c r="B1196" s="16" t="s">
        <v>56</v>
      </c>
      <c r="C1196" s="17" t="s">
        <v>130</v>
      </c>
      <c r="E1196" s="16">
        <f t="shared" si="253"/>
        <v>3457111709.1145597</v>
      </c>
      <c r="F1196" s="16">
        <v>5</v>
      </c>
      <c r="G1196" s="22">
        <f t="shared" si="258"/>
        <v>8.3894800767326985E+24</v>
      </c>
      <c r="H1196" s="22">
        <f t="shared" si="251"/>
        <v>3903802.0480590602</v>
      </c>
      <c r="I1196" s="22">
        <f t="shared" si="252"/>
        <v>5.1072425046333829E+18</v>
      </c>
      <c r="J1196" s="16">
        <v>1</v>
      </c>
      <c r="K1196" s="16">
        <v>11</v>
      </c>
      <c r="L1196" s="16">
        <v>5</v>
      </c>
      <c r="M1196" s="16">
        <v>10000</v>
      </c>
      <c r="N1196" s="16">
        <v>10000</v>
      </c>
      <c r="O1196" s="16">
        <v>30</v>
      </c>
      <c r="P1196" s="16" t="b">
        <v>1</v>
      </c>
      <c r="Q1196" s="16">
        <v>0</v>
      </c>
      <c r="R1196" s="16" t="b">
        <v>0</v>
      </c>
      <c r="S1196" s="16">
        <v>101.000000000008</v>
      </c>
      <c r="T1196" s="16" t="s">
        <v>59</v>
      </c>
      <c r="U1196" s="18">
        <v>1291</v>
      </c>
      <c r="V1196" s="16">
        <v>1981</v>
      </c>
      <c r="W1196" s="22">
        <v>1.07</v>
      </c>
    </row>
    <row r="1197" spans="1:23" x14ac:dyDescent="0.3">
      <c r="A1197" s="19">
        <v>1195</v>
      </c>
      <c r="B1197" s="16" t="s">
        <v>56</v>
      </c>
      <c r="C1197" s="17" t="s">
        <v>130</v>
      </c>
      <c r="E1197" s="12">
        <f t="shared" si="253"/>
        <v>3466095355.4551768</v>
      </c>
      <c r="F1197" s="16">
        <v>5</v>
      </c>
      <c r="G1197" s="22">
        <f t="shared" si="258"/>
        <v>8.446563138870349E+24</v>
      </c>
      <c r="H1197" s="22">
        <f t="shared" si="251"/>
        <v>3910745.0117531773</v>
      </c>
      <c r="I1197" s="22">
        <f t="shared" si="252"/>
        <v>5.1333046173349581E+18</v>
      </c>
      <c r="J1197" s="16">
        <v>1</v>
      </c>
      <c r="K1197" s="16">
        <v>11</v>
      </c>
      <c r="L1197" s="16">
        <v>5</v>
      </c>
      <c r="M1197" s="16">
        <v>10000</v>
      </c>
      <c r="N1197" s="16">
        <v>10000</v>
      </c>
      <c r="O1197" s="16">
        <v>30</v>
      </c>
      <c r="P1197" s="16" t="b">
        <v>1</v>
      </c>
      <c r="Q1197" s="16">
        <v>0</v>
      </c>
      <c r="R1197" s="16" t="b">
        <v>0</v>
      </c>
      <c r="S1197" s="16">
        <v>101.000000000008</v>
      </c>
      <c r="T1197" s="16" t="s">
        <v>59</v>
      </c>
      <c r="U1197" s="18">
        <v>1292</v>
      </c>
      <c r="V1197" s="16">
        <v>1983</v>
      </c>
      <c r="W1197" s="22">
        <v>1.07</v>
      </c>
    </row>
    <row r="1198" spans="1:23" x14ac:dyDescent="0.3">
      <c r="A1198" s="19">
        <v>1196</v>
      </c>
      <c r="B1198" s="16" t="s">
        <v>56</v>
      </c>
      <c r="C1198" s="17" t="s">
        <v>130</v>
      </c>
      <c r="E1198" s="16">
        <f t="shared" si="253"/>
        <v>3475094802.8363409</v>
      </c>
      <c r="F1198" s="16">
        <v>5</v>
      </c>
      <c r="G1198" s="22">
        <f t="shared" si="258"/>
        <v>8.5039863650304047E+24</v>
      </c>
      <c r="H1198" s="22">
        <f t="shared" si="251"/>
        <v>3917694.5542994873</v>
      </c>
      <c r="I1198" s="22">
        <f t="shared" si="252"/>
        <v>5.1594777570686597E+18</v>
      </c>
      <c r="J1198" s="16">
        <v>1</v>
      </c>
      <c r="K1198" s="16">
        <v>11</v>
      </c>
      <c r="L1198" s="16">
        <v>5</v>
      </c>
      <c r="M1198" s="16">
        <v>10000</v>
      </c>
      <c r="N1198" s="16">
        <v>10000</v>
      </c>
      <c r="O1198" s="16">
        <v>30</v>
      </c>
      <c r="P1198" s="16" t="b">
        <v>1</v>
      </c>
      <c r="Q1198" s="16">
        <v>0</v>
      </c>
      <c r="R1198" s="16" t="b">
        <v>0</v>
      </c>
      <c r="S1198" s="16">
        <v>101.000000000008</v>
      </c>
      <c r="T1198" s="16" t="s">
        <v>59</v>
      </c>
      <c r="U1198" s="18">
        <v>1293</v>
      </c>
      <c r="V1198" s="16">
        <v>1985</v>
      </c>
      <c r="W1198" s="22">
        <v>1.07</v>
      </c>
    </row>
    <row r="1199" spans="1:23" x14ac:dyDescent="0.3">
      <c r="A1199" s="15">
        <v>1197</v>
      </c>
      <c r="B1199" s="16" t="s">
        <v>56</v>
      </c>
      <c r="C1199" s="17" t="s">
        <v>130</v>
      </c>
      <c r="E1199" s="12">
        <f t="shared" si="253"/>
        <v>3484110065.8035369</v>
      </c>
      <c r="F1199" s="16">
        <v>5</v>
      </c>
      <c r="G1199" s="22">
        <f t="shared" si="258"/>
        <v>8.5617514953233764E+24</v>
      </c>
      <c r="H1199" s="22">
        <f t="shared" si="251"/>
        <v>3924650.676468438</v>
      </c>
      <c r="I1199" s="22">
        <f t="shared" si="252"/>
        <v>5.185762303394388E+18</v>
      </c>
      <c r="J1199" s="16">
        <v>1</v>
      </c>
      <c r="K1199" s="16">
        <v>11</v>
      </c>
      <c r="L1199" s="16">
        <v>5</v>
      </c>
      <c r="M1199" s="16">
        <v>10000</v>
      </c>
      <c r="N1199" s="16">
        <v>10000</v>
      </c>
      <c r="O1199" s="16">
        <v>30</v>
      </c>
      <c r="P1199" s="16" t="b">
        <v>1</v>
      </c>
      <c r="Q1199" s="16">
        <v>0</v>
      </c>
      <c r="R1199" s="16" t="b">
        <v>0</v>
      </c>
      <c r="S1199" s="16">
        <v>101.000000000008</v>
      </c>
      <c r="T1199" s="16" t="s">
        <v>59</v>
      </c>
      <c r="U1199" s="18">
        <v>1294</v>
      </c>
      <c r="V1199" s="16">
        <v>1987</v>
      </c>
      <c r="W1199" s="22">
        <v>1.07</v>
      </c>
    </row>
    <row r="1200" spans="1:23" x14ac:dyDescent="0.3">
      <c r="A1200" s="19">
        <v>1198</v>
      </c>
      <c r="B1200" s="16" t="s">
        <v>56</v>
      </c>
      <c r="C1200" s="17" t="s">
        <v>130</v>
      </c>
      <c r="E1200" s="16">
        <f t="shared" si="253"/>
        <v>3493141158.9034858</v>
      </c>
      <c r="F1200" s="16">
        <v>5</v>
      </c>
      <c r="G1200" s="22">
        <f t="shared" si="258"/>
        <v>8.6198602772959911E+24</v>
      </c>
      <c r="H1200" s="22">
        <f t="shared" si="251"/>
        <v>3931613.3790299562</v>
      </c>
      <c r="I1200" s="22">
        <f t="shared" si="252"/>
        <v>5.2121586368509542E+18</v>
      </c>
      <c r="J1200" s="16">
        <v>1</v>
      </c>
      <c r="K1200" s="16">
        <v>11</v>
      </c>
      <c r="L1200" s="16">
        <v>5</v>
      </c>
      <c r="M1200" s="16">
        <v>10000</v>
      </c>
      <c r="N1200" s="16">
        <v>10000</v>
      </c>
      <c r="O1200" s="16">
        <v>30</v>
      </c>
      <c r="P1200" s="16" t="b">
        <v>1</v>
      </c>
      <c r="Q1200" s="16">
        <v>0</v>
      </c>
      <c r="R1200" s="16" t="b">
        <v>0</v>
      </c>
      <c r="S1200" s="16">
        <v>101.000000000008</v>
      </c>
      <c r="T1200" s="16" t="s">
        <v>59</v>
      </c>
      <c r="U1200" s="18">
        <v>1295</v>
      </c>
      <c r="V1200" s="16">
        <v>1989</v>
      </c>
      <c r="W1200" s="22">
        <v>1.07</v>
      </c>
    </row>
    <row r="1201" spans="1:23" x14ac:dyDescent="0.3">
      <c r="A1201" s="15">
        <v>1199</v>
      </c>
      <c r="B1201" s="16" t="s">
        <v>56</v>
      </c>
      <c r="C1201" s="17" t="s">
        <v>130</v>
      </c>
      <c r="E1201" s="16">
        <f t="shared" si="253"/>
        <v>3502188096.684103</v>
      </c>
      <c r="F1201" s="16">
        <v>5</v>
      </c>
      <c r="G1201" s="22">
        <f t="shared" si="258"/>
        <v>8.6783144659564087E+24</v>
      </c>
      <c r="H1201" s="22">
        <f t="shared" si="251"/>
        <v>3938582.6627533929</v>
      </c>
      <c r="I1201" s="22">
        <f t="shared" si="252"/>
        <v>5.2386671389574789E+18</v>
      </c>
      <c r="J1201" s="16">
        <v>1</v>
      </c>
      <c r="K1201" s="16">
        <v>11</v>
      </c>
      <c r="L1201" s="16">
        <v>5</v>
      </c>
      <c r="M1201" s="16">
        <v>10000</v>
      </c>
      <c r="N1201" s="16">
        <v>10000</v>
      </c>
      <c r="O1201" s="16">
        <v>30</v>
      </c>
      <c r="P1201" s="16" t="b">
        <v>1</v>
      </c>
      <c r="Q1201" s="16">
        <v>0</v>
      </c>
      <c r="R1201" s="16" t="b">
        <v>0</v>
      </c>
      <c r="S1201" s="16">
        <v>101.000000000008</v>
      </c>
      <c r="T1201" s="16" t="s">
        <v>59</v>
      </c>
      <c r="U1201" s="18">
        <v>1296</v>
      </c>
      <c r="V1201" s="16">
        <v>1991</v>
      </c>
      <c r="W1201" s="22">
        <v>1.07</v>
      </c>
    </row>
    <row r="1202" spans="1:23" x14ac:dyDescent="0.3">
      <c r="A1202" s="19">
        <v>1200</v>
      </c>
      <c r="B1202" s="16" t="s">
        <v>56</v>
      </c>
      <c r="C1202" s="17" t="s">
        <v>130</v>
      </c>
      <c r="E1202" s="16">
        <f t="shared" si="253"/>
        <v>3511250893.6945519</v>
      </c>
      <c r="F1202" s="16">
        <v>5</v>
      </c>
      <c r="G1202" s="22">
        <f>A1202^8.11+A1202^4+100*A1202+100</f>
        <v>9.3790727696962773E+24</v>
      </c>
      <c r="H1202" s="22">
        <f t="shared" si="251"/>
        <v>3945558.5284075569</v>
      </c>
      <c r="I1202" s="22">
        <f t="shared" si="252"/>
        <v>5.2652881922152335E+18</v>
      </c>
      <c r="J1202" s="16">
        <v>1</v>
      </c>
      <c r="K1202" s="16">
        <v>11</v>
      </c>
      <c r="L1202" s="16">
        <v>5</v>
      </c>
      <c r="M1202" s="16">
        <v>10000</v>
      </c>
      <c r="N1202" s="16">
        <v>10000</v>
      </c>
      <c r="O1202" s="16">
        <v>30</v>
      </c>
      <c r="P1202" s="16" t="b">
        <v>1</v>
      </c>
      <c r="Q1202" s="16">
        <v>0</v>
      </c>
      <c r="R1202" s="16" t="b">
        <v>0</v>
      </c>
      <c r="S1202" s="16">
        <v>101.000000000008</v>
      </c>
      <c r="T1202" s="16" t="s">
        <v>59</v>
      </c>
      <c r="U1202" s="18">
        <v>1297</v>
      </c>
      <c r="V1202" s="16">
        <v>1993</v>
      </c>
      <c r="W1202" s="22">
        <v>1.07</v>
      </c>
    </row>
    <row r="1203" spans="1:23" x14ac:dyDescent="0.3">
      <c r="A1203" s="19">
        <v>1201</v>
      </c>
      <c r="B1203" s="16" t="s">
        <v>56</v>
      </c>
      <c r="C1203" s="17" t="s">
        <v>133</v>
      </c>
      <c r="E1203" s="16">
        <f t="shared" si="253"/>
        <v>3520329564.4851742</v>
      </c>
      <c r="F1203" s="16">
        <v>5</v>
      </c>
      <c r="G1203" s="22">
        <f t="shared" ref="G1203:G1211" si="259">A1203^8.11+A1203^4+100*A1203+100</f>
        <v>9.4426477725733073E+24</v>
      </c>
      <c r="H1203" s="22">
        <f t="shared" si="251"/>
        <v>3952540.9767607087</v>
      </c>
      <c r="I1203" s="22">
        <f t="shared" si="252"/>
        <v>5.2920221801092915E+18</v>
      </c>
      <c r="J1203" s="16">
        <v>1</v>
      </c>
      <c r="K1203" s="16">
        <v>11</v>
      </c>
      <c r="L1203" s="16">
        <v>5</v>
      </c>
      <c r="M1203" s="16">
        <v>10000</v>
      </c>
      <c r="N1203" s="16">
        <v>10000</v>
      </c>
      <c r="O1203" s="16">
        <v>30</v>
      </c>
      <c r="P1203" s="16" t="b">
        <v>1</v>
      </c>
      <c r="Q1203" s="16">
        <v>0</v>
      </c>
      <c r="R1203" s="16" t="b">
        <v>0</v>
      </c>
      <c r="S1203" s="16">
        <v>101.000000000008</v>
      </c>
      <c r="T1203" s="16" t="s">
        <v>59</v>
      </c>
      <c r="U1203" s="18">
        <v>1298</v>
      </c>
      <c r="V1203" s="16">
        <v>1995</v>
      </c>
      <c r="W1203" s="22">
        <v>1.07</v>
      </c>
    </row>
    <row r="1204" spans="1:23" x14ac:dyDescent="0.3">
      <c r="A1204" s="15">
        <v>1202</v>
      </c>
      <c r="B1204" s="16" t="s">
        <v>56</v>
      </c>
      <c r="C1204" s="17" t="s">
        <v>133</v>
      </c>
      <c r="E1204" s="16">
        <f t="shared" si="253"/>
        <v>3529424123.6075602</v>
      </c>
      <c r="F1204" s="16">
        <v>5</v>
      </c>
      <c r="G1204" s="22">
        <f t="shared" si="259"/>
        <v>9.5066002598546986E+24</v>
      </c>
      <c r="H1204" s="22">
        <f t="shared" si="251"/>
        <v>3959530.0085805506</v>
      </c>
      <c r="I1204" s="22">
        <f t="shared" si="252"/>
        <v>5.3188694871103437E+18</v>
      </c>
      <c r="J1204" s="16">
        <v>1</v>
      </c>
      <c r="K1204" s="16">
        <v>11</v>
      </c>
      <c r="L1204" s="16">
        <v>5</v>
      </c>
      <c r="M1204" s="16">
        <v>10000</v>
      </c>
      <c r="N1204" s="16">
        <v>10000</v>
      </c>
      <c r="O1204" s="16">
        <v>30</v>
      </c>
      <c r="P1204" s="16" t="b">
        <v>1</v>
      </c>
      <c r="Q1204" s="16">
        <v>0</v>
      </c>
      <c r="R1204" s="16" t="b">
        <v>0</v>
      </c>
      <c r="S1204" s="16">
        <v>101.000000000008</v>
      </c>
      <c r="T1204" s="16" t="s">
        <v>59</v>
      </c>
      <c r="U1204" s="18">
        <v>1299</v>
      </c>
      <c r="V1204" s="16">
        <v>1997</v>
      </c>
      <c r="W1204" s="22">
        <v>1.07</v>
      </c>
    </row>
    <row r="1205" spans="1:23" x14ac:dyDescent="0.3">
      <c r="A1205" s="19">
        <v>1203</v>
      </c>
      <c r="B1205" s="16" t="s">
        <v>56</v>
      </c>
      <c r="C1205" s="17" t="s">
        <v>132</v>
      </c>
      <c r="E1205" s="16">
        <f t="shared" si="253"/>
        <v>3538534585.6144795</v>
      </c>
      <c r="F1205" s="16">
        <v>5</v>
      </c>
      <c r="G1205" s="22">
        <f t="shared" si="259"/>
        <v>9.5709321560537691E+24</v>
      </c>
      <c r="H1205" s="22">
        <f t="shared" si="251"/>
        <v>3966525.624634238</v>
      </c>
      <c r="I1205" s="22">
        <f t="shared" si="252"/>
        <v>5.3458304986762793E+18</v>
      </c>
      <c r="J1205" s="16">
        <v>1</v>
      </c>
      <c r="K1205" s="16">
        <v>11</v>
      </c>
      <c r="L1205" s="16">
        <v>5</v>
      </c>
      <c r="M1205" s="16">
        <v>10000</v>
      </c>
      <c r="N1205" s="16">
        <v>10000</v>
      </c>
      <c r="O1205" s="16">
        <v>30</v>
      </c>
      <c r="P1205" s="16" t="b">
        <v>1</v>
      </c>
      <c r="Q1205" s="16">
        <v>0</v>
      </c>
      <c r="R1205" s="16" t="b">
        <v>0</v>
      </c>
      <c r="S1205" s="16">
        <v>101.000000000008</v>
      </c>
      <c r="T1205" s="16" t="s">
        <v>59</v>
      </c>
      <c r="U1205" s="18">
        <v>1300</v>
      </c>
      <c r="V1205" s="16">
        <v>1999</v>
      </c>
      <c r="W1205" s="22">
        <v>1.07</v>
      </c>
    </row>
    <row r="1206" spans="1:23" x14ac:dyDescent="0.3">
      <c r="A1206" s="15">
        <v>1204</v>
      </c>
      <c r="B1206" s="16" t="s">
        <v>56</v>
      </c>
      <c r="C1206" s="17" t="s">
        <v>132</v>
      </c>
      <c r="E1206" s="12">
        <f t="shared" si="253"/>
        <v>3547660965.059938</v>
      </c>
      <c r="F1206" s="16">
        <v>5</v>
      </c>
      <c r="G1206" s="22">
        <f t="shared" si="259"/>
        <v>9.6356453938830084E+24</v>
      </c>
      <c r="H1206" s="22">
        <f t="shared" si="251"/>
        <v>3973527.8256883877</v>
      </c>
      <c r="I1206" s="22">
        <f t="shared" si="252"/>
        <v>5.372905601253975E+18</v>
      </c>
      <c r="J1206" s="16">
        <v>1</v>
      </c>
      <c r="K1206" s="16">
        <v>11</v>
      </c>
      <c r="L1206" s="16">
        <v>5</v>
      </c>
      <c r="M1206" s="16">
        <v>10000</v>
      </c>
      <c r="N1206" s="16">
        <v>10000</v>
      </c>
      <c r="O1206" s="16">
        <v>30</v>
      </c>
      <c r="P1206" s="16" t="b">
        <v>1</v>
      </c>
      <c r="Q1206" s="16">
        <v>0</v>
      </c>
      <c r="R1206" s="16" t="b">
        <v>0</v>
      </c>
      <c r="S1206" s="16">
        <v>101.000000000008</v>
      </c>
      <c r="T1206" s="16" t="s">
        <v>59</v>
      </c>
      <c r="U1206" s="18">
        <v>1301</v>
      </c>
      <c r="V1206" s="16">
        <v>2001</v>
      </c>
      <c r="W1206" s="22">
        <v>1.07</v>
      </c>
    </row>
    <row r="1207" spans="1:23" x14ac:dyDescent="0.3">
      <c r="A1207" s="19">
        <v>1205</v>
      </c>
      <c r="B1207" s="16" t="s">
        <v>56</v>
      </c>
      <c r="C1207" s="17" t="s">
        <v>132</v>
      </c>
      <c r="E1207" s="16">
        <f t="shared" si="253"/>
        <v>3556803276.4991217</v>
      </c>
      <c r="F1207" s="16">
        <v>5</v>
      </c>
      <c r="G1207" s="22">
        <f t="shared" si="259"/>
        <v>9.7007419142819615E+24</v>
      </c>
      <c r="H1207" s="22">
        <f t="shared" si="251"/>
        <v>3980536.6125090588</v>
      </c>
      <c r="I1207" s="22">
        <f t="shared" si="252"/>
        <v>5.4000951822809917E+18</v>
      </c>
      <c r="J1207" s="16">
        <v>1</v>
      </c>
      <c r="K1207" s="16">
        <v>11</v>
      </c>
      <c r="L1207" s="16">
        <v>5</v>
      </c>
      <c r="M1207" s="16">
        <v>10000</v>
      </c>
      <c r="N1207" s="16">
        <v>10000</v>
      </c>
      <c r="O1207" s="16">
        <v>30</v>
      </c>
      <c r="P1207" s="16" t="b">
        <v>1</v>
      </c>
      <c r="Q1207" s="16">
        <v>0</v>
      </c>
      <c r="R1207" s="16" t="b">
        <v>0</v>
      </c>
      <c r="S1207" s="16">
        <v>101.000000000008</v>
      </c>
      <c r="T1207" s="16" t="s">
        <v>59</v>
      </c>
      <c r="U1207" s="18">
        <v>1302</v>
      </c>
      <c r="V1207" s="16">
        <v>2003</v>
      </c>
      <c r="W1207" s="22">
        <v>1.07</v>
      </c>
    </row>
    <row r="1208" spans="1:23" x14ac:dyDescent="0.3">
      <c r="A1208" s="19">
        <v>1206</v>
      </c>
      <c r="B1208" s="16" t="s">
        <v>56</v>
      </c>
      <c r="C1208" s="17" t="s">
        <v>132</v>
      </c>
      <c r="E1208" s="12">
        <f t="shared" si="253"/>
        <v>3565961534.4884577</v>
      </c>
      <c r="F1208" s="16">
        <v>5</v>
      </c>
      <c r="G1208" s="22">
        <f t="shared" si="259"/>
        <v>9.7662236664453096E+24</v>
      </c>
      <c r="H1208" s="22">
        <f t="shared" si="251"/>
        <v>3987551.9858617666</v>
      </c>
      <c r="I1208" s="22">
        <f t="shared" si="252"/>
        <v>5.4273996301872466E+18</v>
      </c>
      <c r="J1208" s="16">
        <v>1</v>
      </c>
      <c r="K1208" s="16">
        <v>11</v>
      </c>
      <c r="L1208" s="16">
        <v>5</v>
      </c>
      <c r="M1208" s="16">
        <v>10000</v>
      </c>
      <c r="N1208" s="16">
        <v>10000</v>
      </c>
      <c r="O1208" s="16">
        <v>30</v>
      </c>
      <c r="P1208" s="16" t="b">
        <v>1</v>
      </c>
      <c r="Q1208" s="16">
        <v>0</v>
      </c>
      <c r="R1208" s="16" t="b">
        <v>0</v>
      </c>
      <c r="S1208" s="16">
        <v>101.000000000008</v>
      </c>
      <c r="T1208" s="16" t="s">
        <v>59</v>
      </c>
      <c r="U1208" s="18">
        <v>1303</v>
      </c>
      <c r="V1208" s="16">
        <v>2005</v>
      </c>
      <c r="W1208" s="22">
        <v>1.07</v>
      </c>
    </row>
    <row r="1209" spans="1:23" x14ac:dyDescent="0.3">
      <c r="A1209" s="15">
        <v>1207</v>
      </c>
      <c r="B1209" s="16" t="s">
        <v>56</v>
      </c>
      <c r="C1209" s="17" t="s">
        <v>132</v>
      </c>
      <c r="E1209" s="16">
        <f t="shared" si="253"/>
        <v>3575135753.5855575</v>
      </c>
      <c r="F1209" s="16">
        <v>5</v>
      </c>
      <c r="G1209" s="22">
        <f t="shared" si="259"/>
        <v>9.832092607851097E+24</v>
      </c>
      <c r="H1209" s="22">
        <f t="shared" si="251"/>
        <v>3994573.9465114633</v>
      </c>
      <c r="I1209" s="22">
        <f t="shared" si="252"/>
        <v>5.4548193343967252E+18</v>
      </c>
      <c r="J1209" s="16">
        <v>1</v>
      </c>
      <c r="K1209" s="16">
        <v>11</v>
      </c>
      <c r="L1209" s="16">
        <v>5</v>
      </c>
      <c r="M1209" s="16">
        <v>10000</v>
      </c>
      <c r="N1209" s="16">
        <v>10000</v>
      </c>
      <c r="O1209" s="16">
        <v>30</v>
      </c>
      <c r="P1209" s="16" t="b">
        <v>1</v>
      </c>
      <c r="Q1209" s="16">
        <v>0</v>
      </c>
      <c r="R1209" s="16" t="b">
        <v>0</v>
      </c>
      <c r="S1209" s="16">
        <v>101.000000000008</v>
      </c>
      <c r="T1209" s="16" t="s">
        <v>59</v>
      </c>
      <c r="U1209" s="18">
        <v>1304</v>
      </c>
      <c r="V1209" s="16">
        <v>2007</v>
      </c>
      <c r="W1209" s="22">
        <v>1.07</v>
      </c>
    </row>
    <row r="1210" spans="1:23" x14ac:dyDescent="0.3">
      <c r="A1210" s="19">
        <v>1208</v>
      </c>
      <c r="B1210" s="16" t="s">
        <v>56</v>
      </c>
      <c r="C1210" s="17" t="s">
        <v>132</v>
      </c>
      <c r="E1210" s="16">
        <f t="shared" si="253"/>
        <v>3584325948.3492508</v>
      </c>
      <c r="F1210" s="16">
        <v>5</v>
      </c>
      <c r="G1210" s="22">
        <f t="shared" si="259"/>
        <v>9.8983507042891798E+24</v>
      </c>
      <c r="H1210" s="22">
        <f t="shared" si="251"/>
        <v>4001602.4952225829</v>
      </c>
      <c r="I1210" s="22">
        <f t="shared" si="252"/>
        <v>5.4823546853293117E+18</v>
      </c>
      <c r="J1210" s="16">
        <v>1</v>
      </c>
      <c r="K1210" s="16">
        <v>11</v>
      </c>
      <c r="L1210" s="16">
        <v>5</v>
      </c>
      <c r="M1210" s="16">
        <v>10000</v>
      </c>
      <c r="N1210" s="16">
        <v>10000</v>
      </c>
      <c r="O1210" s="16">
        <v>30</v>
      </c>
      <c r="P1210" s="16" t="b">
        <v>1</v>
      </c>
      <c r="Q1210" s="16">
        <v>0</v>
      </c>
      <c r="R1210" s="16" t="b">
        <v>0</v>
      </c>
      <c r="S1210" s="16">
        <v>101.000000000008</v>
      </c>
      <c r="T1210" s="16" t="s">
        <v>59</v>
      </c>
      <c r="U1210" s="18">
        <v>1305</v>
      </c>
      <c r="V1210" s="16">
        <v>2009</v>
      </c>
      <c r="W1210" s="22">
        <v>1.07</v>
      </c>
    </row>
    <row r="1211" spans="1:23" x14ac:dyDescent="0.3">
      <c r="A1211" s="15">
        <v>1209</v>
      </c>
      <c r="B1211" s="16" t="s">
        <v>56</v>
      </c>
      <c r="C1211" s="17" t="s">
        <v>132</v>
      </c>
      <c r="E1211" s="16">
        <f t="shared" si="253"/>
        <v>3593532133.3395591</v>
      </c>
      <c r="F1211" s="16">
        <v>5</v>
      </c>
      <c r="G1211" s="22">
        <f t="shared" si="259"/>
        <v>9.9649999298894677E+24</v>
      </c>
      <c r="H1211" s="22">
        <f t="shared" si="251"/>
        <v>4008637.6327590002</v>
      </c>
      <c r="I1211" s="22">
        <f t="shared" si="252"/>
        <v>5.510006074402391E+18</v>
      </c>
      <c r="J1211" s="16">
        <v>1</v>
      </c>
      <c r="K1211" s="16">
        <v>11</v>
      </c>
      <c r="L1211" s="16">
        <v>5</v>
      </c>
      <c r="M1211" s="16">
        <v>10000</v>
      </c>
      <c r="N1211" s="16">
        <v>10000</v>
      </c>
      <c r="O1211" s="16">
        <v>30</v>
      </c>
      <c r="P1211" s="16" t="b">
        <v>1</v>
      </c>
      <c r="Q1211" s="16">
        <v>0</v>
      </c>
      <c r="R1211" s="16" t="b">
        <v>0</v>
      </c>
      <c r="S1211" s="16">
        <v>101.000000000008</v>
      </c>
      <c r="T1211" s="16" t="s">
        <v>59</v>
      </c>
      <c r="U1211" s="18">
        <v>1306</v>
      </c>
      <c r="V1211" s="16">
        <v>2011</v>
      </c>
      <c r="W1211" s="22">
        <v>1.07</v>
      </c>
    </row>
    <row r="1212" spans="1:23" x14ac:dyDescent="0.3">
      <c r="A1212" s="19">
        <v>1210</v>
      </c>
      <c r="B1212" s="16" t="s">
        <v>56</v>
      </c>
      <c r="C1212" s="17" t="s">
        <v>132</v>
      </c>
      <c r="E1212" s="16">
        <f t="shared" si="253"/>
        <v>3602754323.117753</v>
      </c>
      <c r="F1212" s="16">
        <v>5</v>
      </c>
      <c r="G1212" s="22">
        <f>A1212^8.12+A1212^4+100*A1212+100</f>
        <v>1.0770037289380033E+25</v>
      </c>
      <c r="H1212" s="22">
        <f t="shared" si="251"/>
        <v>4015679.3598840549</v>
      </c>
      <c r="I1212" s="22">
        <f t="shared" si="252"/>
        <v>5.5377738940326052E+18</v>
      </c>
      <c r="J1212" s="16">
        <v>1</v>
      </c>
      <c r="K1212" s="16">
        <v>11</v>
      </c>
      <c r="L1212" s="16">
        <v>5</v>
      </c>
      <c r="M1212" s="16">
        <v>10000</v>
      </c>
      <c r="N1212" s="16">
        <v>10000</v>
      </c>
      <c r="O1212" s="16">
        <v>30</v>
      </c>
      <c r="P1212" s="16" t="b">
        <v>1</v>
      </c>
      <c r="Q1212" s="16">
        <v>0</v>
      </c>
      <c r="R1212" s="16" t="b">
        <v>0</v>
      </c>
      <c r="S1212" s="16">
        <v>101.000000000008</v>
      </c>
      <c r="T1212" s="16" t="s">
        <v>59</v>
      </c>
      <c r="U1212" s="18">
        <v>1307</v>
      </c>
      <c r="V1212" s="16">
        <v>2013</v>
      </c>
      <c r="W1212" s="22">
        <v>1.07</v>
      </c>
    </row>
    <row r="1213" spans="1:23" x14ac:dyDescent="0.3">
      <c r="A1213" s="19">
        <v>1211</v>
      </c>
      <c r="B1213" s="16" t="s">
        <v>56</v>
      </c>
      <c r="C1213" s="17" t="s">
        <v>132</v>
      </c>
      <c r="E1213" s="16">
        <f t="shared" si="253"/>
        <v>3611992532.2462521</v>
      </c>
      <c r="F1213" s="16">
        <v>5</v>
      </c>
      <c r="G1213" s="22">
        <f t="shared" ref="G1213:G1221" si="260">A1213^8.12+A1213^4+100*A1213+100</f>
        <v>1.0842525252936419E+25</v>
      </c>
      <c r="H1213" s="22">
        <f t="shared" si="251"/>
        <v>4022727.6773605319</v>
      </c>
      <c r="I1213" s="22">
        <f t="shared" si="252"/>
        <v>5.5656585376375757E+18</v>
      </c>
      <c r="J1213" s="16">
        <v>1</v>
      </c>
      <c r="K1213" s="16">
        <v>11</v>
      </c>
      <c r="L1213" s="16">
        <v>5</v>
      </c>
      <c r="M1213" s="16">
        <v>10000</v>
      </c>
      <c r="N1213" s="16">
        <v>10000</v>
      </c>
      <c r="O1213" s="16">
        <v>30</v>
      </c>
      <c r="P1213" s="16" t="b">
        <v>1</v>
      </c>
      <c r="Q1213" s="16">
        <v>0</v>
      </c>
      <c r="R1213" s="16" t="b">
        <v>0</v>
      </c>
      <c r="S1213" s="16">
        <v>101.000000000008</v>
      </c>
      <c r="T1213" s="16" t="s">
        <v>59</v>
      </c>
      <c r="U1213" s="18">
        <v>1308</v>
      </c>
      <c r="V1213" s="16">
        <v>2015</v>
      </c>
      <c r="W1213" s="22">
        <v>1.07</v>
      </c>
    </row>
    <row r="1214" spans="1:23" x14ac:dyDescent="0.3">
      <c r="A1214" s="15">
        <v>1212</v>
      </c>
      <c r="B1214" s="16" t="s">
        <v>56</v>
      </c>
      <c r="C1214" s="17" t="s">
        <v>132</v>
      </c>
      <c r="E1214" s="16">
        <f t="shared" si="253"/>
        <v>3621246775.2887077</v>
      </c>
      <c r="F1214" s="16">
        <v>5</v>
      </c>
      <c r="G1214" s="22">
        <f t="shared" si="260"/>
        <v>1.0915440660223952E+25</v>
      </c>
      <c r="H1214" s="22">
        <f t="shared" si="251"/>
        <v>4029782.5859506824</v>
      </c>
      <c r="I1214" s="22">
        <f t="shared" si="252"/>
        <v>5.5936603996376699E+18</v>
      </c>
      <c r="J1214" s="16">
        <v>1</v>
      </c>
      <c r="K1214" s="16">
        <v>11</v>
      </c>
      <c r="L1214" s="16">
        <v>5</v>
      </c>
      <c r="M1214" s="16">
        <v>10000</v>
      </c>
      <c r="N1214" s="16">
        <v>10000</v>
      </c>
      <c r="O1214" s="16">
        <v>30</v>
      </c>
      <c r="P1214" s="16" t="b">
        <v>1</v>
      </c>
      <c r="Q1214" s="16">
        <v>0</v>
      </c>
      <c r="R1214" s="16" t="b">
        <v>0</v>
      </c>
      <c r="S1214" s="16">
        <v>101.000000000008</v>
      </c>
      <c r="T1214" s="16" t="s">
        <v>59</v>
      </c>
      <c r="U1214" s="18">
        <v>1309</v>
      </c>
      <c r="V1214" s="16">
        <v>2017</v>
      </c>
      <c r="W1214" s="22">
        <v>1.07</v>
      </c>
    </row>
    <row r="1215" spans="1:23" x14ac:dyDescent="0.3">
      <c r="A1215" s="19">
        <v>1213</v>
      </c>
      <c r="B1215" s="16" t="s">
        <v>56</v>
      </c>
      <c r="C1215" s="17" t="s">
        <v>132</v>
      </c>
      <c r="E1215" s="12">
        <f t="shared" si="253"/>
        <v>3630517066.8099794</v>
      </c>
      <c r="F1215" s="16">
        <v>5</v>
      </c>
      <c r="G1215" s="22">
        <f t="shared" si="260"/>
        <v>1.0988785675974688E+25</v>
      </c>
      <c r="H1215" s="22">
        <f t="shared" si="251"/>
        <v>4036844.0864162222</v>
      </c>
      <c r="I1215" s="22">
        <f t="shared" si="252"/>
        <v>5.6217798754576118E+18</v>
      </c>
      <c r="J1215" s="16">
        <v>1</v>
      </c>
      <c r="K1215" s="16">
        <v>11</v>
      </c>
      <c r="L1215" s="16">
        <v>5</v>
      </c>
      <c r="M1215" s="16">
        <v>10000</v>
      </c>
      <c r="N1215" s="16">
        <v>10000</v>
      </c>
      <c r="O1215" s="16">
        <v>30</v>
      </c>
      <c r="P1215" s="16" t="b">
        <v>1</v>
      </c>
      <c r="Q1215" s="16">
        <v>0</v>
      </c>
      <c r="R1215" s="16" t="b">
        <v>0</v>
      </c>
      <c r="S1215" s="16">
        <v>101.000000000008</v>
      </c>
      <c r="T1215" s="16" t="s">
        <v>59</v>
      </c>
      <c r="U1215" s="18">
        <v>1310</v>
      </c>
      <c r="V1215" s="16">
        <v>2019</v>
      </c>
      <c r="W1215" s="22">
        <v>1.07</v>
      </c>
    </row>
    <row r="1216" spans="1:23" x14ac:dyDescent="0.3">
      <c r="A1216" s="15">
        <v>1214</v>
      </c>
      <c r="B1216" s="16" t="s">
        <v>56</v>
      </c>
      <c r="C1216" s="17" t="s">
        <v>132</v>
      </c>
      <c r="E1216" s="16">
        <f t="shared" si="253"/>
        <v>3639803421.3761058</v>
      </c>
      <c r="F1216" s="16">
        <v>5</v>
      </c>
      <c r="G1216" s="22">
        <f t="shared" si="260"/>
        <v>1.1062562474084588E+25</v>
      </c>
      <c r="H1216" s="22">
        <f t="shared" si="251"/>
        <v>4043912.1795183048</v>
      </c>
      <c r="I1216" s="22">
        <f t="shared" si="252"/>
        <v>5.6500173615282893E+18</v>
      </c>
      <c r="J1216" s="16">
        <v>1</v>
      </c>
      <c r="K1216" s="16">
        <v>11</v>
      </c>
      <c r="L1216" s="16">
        <v>5</v>
      </c>
      <c r="M1216" s="16">
        <v>10000</v>
      </c>
      <c r="N1216" s="16">
        <v>10000</v>
      </c>
      <c r="O1216" s="16">
        <v>30</v>
      </c>
      <c r="P1216" s="16" t="b">
        <v>1</v>
      </c>
      <c r="Q1216" s="16">
        <v>0</v>
      </c>
      <c r="R1216" s="16" t="b">
        <v>0</v>
      </c>
      <c r="S1216" s="16">
        <v>101.000000000008</v>
      </c>
      <c r="T1216" s="16" t="s">
        <v>59</v>
      </c>
      <c r="U1216" s="18">
        <v>1311</v>
      </c>
      <c r="V1216" s="16">
        <v>2021</v>
      </c>
      <c r="W1216" s="22">
        <v>1.07</v>
      </c>
    </row>
    <row r="1217" spans="1:23" x14ac:dyDescent="0.3">
      <c r="A1217" s="19">
        <v>1215</v>
      </c>
      <c r="B1217" s="16" t="s">
        <v>56</v>
      </c>
      <c r="C1217" s="17" t="s">
        <v>132</v>
      </c>
      <c r="E1217" s="12">
        <f t="shared" si="253"/>
        <v>3649105853.5543427</v>
      </c>
      <c r="F1217" s="16">
        <v>5</v>
      </c>
      <c r="G1217" s="22">
        <f t="shared" si="260"/>
        <v>1.1136773237644895E+25</v>
      </c>
      <c r="H1217" s="22">
        <f t="shared" ref="H1217:H1280" si="261">A1217^2.14+50+50*A1217</f>
        <v>4050986.8660175637</v>
      </c>
      <c r="I1217" s="22">
        <f t="shared" ref="I1217:I1280" si="262">A1217^6.08+A1217^4+1000*A1217+100</f>
        <v>5.67837325528849E+18</v>
      </c>
      <c r="J1217" s="16">
        <v>1</v>
      </c>
      <c r="K1217" s="16">
        <v>11</v>
      </c>
      <c r="L1217" s="16">
        <v>5</v>
      </c>
      <c r="M1217" s="16">
        <v>10000</v>
      </c>
      <c r="N1217" s="16">
        <v>10000</v>
      </c>
      <c r="O1217" s="16">
        <v>30</v>
      </c>
      <c r="P1217" s="16" t="b">
        <v>1</v>
      </c>
      <c r="Q1217" s="16">
        <v>0</v>
      </c>
      <c r="R1217" s="16" t="b">
        <v>0</v>
      </c>
      <c r="S1217" s="16">
        <v>101.000000000008</v>
      </c>
      <c r="T1217" s="16" t="s">
        <v>59</v>
      </c>
      <c r="U1217" s="18">
        <v>1312</v>
      </c>
      <c r="V1217" s="16">
        <v>2023</v>
      </c>
      <c r="W1217" s="22">
        <v>1.07</v>
      </c>
    </row>
    <row r="1218" spans="1:23" x14ac:dyDescent="0.3">
      <c r="A1218" s="19">
        <v>1216</v>
      </c>
      <c r="B1218" s="16" t="s">
        <v>56</v>
      </c>
      <c r="C1218" s="17" t="s">
        <v>132</v>
      </c>
      <c r="E1218" s="16">
        <f t="shared" ref="E1218:E1281" si="263">A1218^3.1</f>
        <v>3658424377.9131393</v>
      </c>
      <c r="F1218" s="16">
        <v>5</v>
      </c>
      <c r="G1218" s="22">
        <f t="shared" si="260"/>
        <v>1.1211420158973685E+25</v>
      </c>
      <c r="H1218" s="22">
        <f t="shared" si="261"/>
        <v>4058068.1466740933</v>
      </c>
      <c r="I1218" s="22">
        <f t="shared" si="262"/>
        <v>5.7068479551866798E+18</v>
      </c>
      <c r="J1218" s="16">
        <v>1</v>
      </c>
      <c r="K1218" s="16">
        <v>11</v>
      </c>
      <c r="L1218" s="16">
        <v>5</v>
      </c>
      <c r="M1218" s="16">
        <v>10000</v>
      </c>
      <c r="N1218" s="16">
        <v>10000</v>
      </c>
      <c r="O1218" s="16">
        <v>30</v>
      </c>
      <c r="P1218" s="16" t="b">
        <v>1</v>
      </c>
      <c r="Q1218" s="16">
        <v>0</v>
      </c>
      <c r="R1218" s="16" t="b">
        <v>0</v>
      </c>
      <c r="S1218" s="16">
        <v>101.000000000008</v>
      </c>
      <c r="T1218" s="16" t="s">
        <v>59</v>
      </c>
      <c r="U1218" s="18">
        <v>1313</v>
      </c>
      <c r="V1218" s="16">
        <v>2025</v>
      </c>
      <c r="W1218" s="22">
        <v>1.07</v>
      </c>
    </row>
    <row r="1219" spans="1:23" x14ac:dyDescent="0.3">
      <c r="A1219" s="15">
        <v>1217</v>
      </c>
      <c r="B1219" s="16" t="s">
        <v>56</v>
      </c>
      <c r="C1219" s="17" t="s">
        <v>132</v>
      </c>
      <c r="E1219" s="16">
        <f t="shared" si="263"/>
        <v>3667759009.0221605</v>
      </c>
      <c r="F1219" s="16">
        <v>5</v>
      </c>
      <c r="G1219" s="22">
        <f t="shared" si="260"/>
        <v>1.1286505439646423E+25</v>
      </c>
      <c r="H1219" s="22">
        <f t="shared" si="261"/>
        <v>4065156.0222474346</v>
      </c>
      <c r="I1219" s="22">
        <f t="shared" si="262"/>
        <v>5.7354418606824561E+18</v>
      </c>
      <c r="J1219" s="16">
        <v>1</v>
      </c>
      <c r="K1219" s="16">
        <v>11</v>
      </c>
      <c r="L1219" s="16">
        <v>5</v>
      </c>
      <c r="M1219" s="16">
        <v>10000</v>
      </c>
      <c r="N1219" s="16">
        <v>10000</v>
      </c>
      <c r="O1219" s="16">
        <v>30</v>
      </c>
      <c r="P1219" s="16" t="b">
        <v>1</v>
      </c>
      <c r="Q1219" s="16">
        <v>0</v>
      </c>
      <c r="R1219" s="16" t="b">
        <v>0</v>
      </c>
      <c r="S1219" s="16">
        <v>101.000000000008</v>
      </c>
      <c r="T1219" s="16" t="s">
        <v>59</v>
      </c>
      <c r="U1219" s="18">
        <v>1314</v>
      </c>
      <c r="V1219" s="16">
        <v>2027</v>
      </c>
      <c r="W1219" s="22">
        <v>1.07</v>
      </c>
    </row>
    <row r="1220" spans="1:23" x14ac:dyDescent="0.3">
      <c r="A1220" s="19">
        <v>1218</v>
      </c>
      <c r="B1220" s="16" t="s">
        <v>56</v>
      </c>
      <c r="C1220" s="17" t="s">
        <v>132</v>
      </c>
      <c r="E1220" s="16">
        <f t="shared" si="263"/>
        <v>3677109761.4522505</v>
      </c>
      <c r="F1220" s="16">
        <v>5</v>
      </c>
      <c r="G1220" s="22">
        <f t="shared" si="260"/>
        <v>1.1362031290528373E+25</v>
      </c>
      <c r="H1220" s="22">
        <f t="shared" si="261"/>
        <v>4072250.4934966206</v>
      </c>
      <c r="I1220" s="22">
        <f t="shared" si="262"/>
        <v>5.7641553722487419E+18</v>
      </c>
      <c r="J1220" s="16">
        <v>1</v>
      </c>
      <c r="K1220" s="16">
        <v>11</v>
      </c>
      <c r="L1220" s="16">
        <v>5</v>
      </c>
      <c r="M1220" s="16">
        <v>10000</v>
      </c>
      <c r="N1220" s="16">
        <v>10000</v>
      </c>
      <c r="O1220" s="16">
        <v>30</v>
      </c>
      <c r="P1220" s="16" t="b">
        <v>1</v>
      </c>
      <c r="Q1220" s="16">
        <v>0</v>
      </c>
      <c r="R1220" s="16" t="b">
        <v>0</v>
      </c>
      <c r="S1220" s="16">
        <v>101.000000000008</v>
      </c>
      <c r="T1220" s="16" t="s">
        <v>59</v>
      </c>
      <c r="U1220" s="18">
        <v>1315</v>
      </c>
      <c r="V1220" s="16">
        <v>2029</v>
      </c>
      <c r="W1220" s="22">
        <v>1.07</v>
      </c>
    </row>
    <row r="1221" spans="1:23" x14ac:dyDescent="0.3">
      <c r="A1221" s="15">
        <v>1219</v>
      </c>
      <c r="B1221" s="16" t="s">
        <v>56</v>
      </c>
      <c r="C1221" s="17" t="s">
        <v>132</v>
      </c>
      <c r="E1221" s="16">
        <f t="shared" si="263"/>
        <v>3686476649.7754335</v>
      </c>
      <c r="F1221" s="16">
        <v>5</v>
      </c>
      <c r="G1221" s="22">
        <f t="shared" si="260"/>
        <v>1.1437999931805386E+25</v>
      </c>
      <c r="H1221" s="22">
        <f t="shared" si="261"/>
        <v>4079351.5611801129</v>
      </c>
      <c r="I1221" s="22">
        <f t="shared" si="262"/>
        <v>5.7929888913731205E+18</v>
      </c>
      <c r="J1221" s="16">
        <v>1</v>
      </c>
      <c r="K1221" s="16">
        <v>11</v>
      </c>
      <c r="L1221" s="16">
        <v>5</v>
      </c>
      <c r="M1221" s="16">
        <v>10000</v>
      </c>
      <c r="N1221" s="16">
        <v>10000</v>
      </c>
      <c r="O1221" s="16">
        <v>30</v>
      </c>
      <c r="P1221" s="16" t="b">
        <v>1</v>
      </c>
      <c r="Q1221" s="16">
        <v>0</v>
      </c>
      <c r="R1221" s="16" t="b">
        <v>0</v>
      </c>
      <c r="S1221" s="16">
        <v>101.000000000008</v>
      </c>
      <c r="T1221" s="16" t="s">
        <v>59</v>
      </c>
      <c r="U1221" s="18">
        <v>1316</v>
      </c>
      <c r="V1221" s="16">
        <v>2031</v>
      </c>
      <c r="W1221" s="22">
        <v>1.07</v>
      </c>
    </row>
    <row r="1222" spans="1:23" x14ac:dyDescent="0.3">
      <c r="A1222" s="19">
        <v>1220</v>
      </c>
      <c r="B1222" s="16" t="s">
        <v>56</v>
      </c>
      <c r="C1222" s="17" t="s">
        <v>132</v>
      </c>
      <c r="E1222" s="16">
        <f t="shared" si="263"/>
        <v>3695859688.5649948</v>
      </c>
      <c r="F1222" s="16">
        <v>5</v>
      </c>
      <c r="G1222" s="22">
        <f>A1222^8.13+A1222^4+100*A1222+100</f>
        <v>1.236247491548972E+25</v>
      </c>
      <c r="H1222" s="22">
        <f t="shared" si="261"/>
        <v>4086459.2260558689</v>
      </c>
      <c r="I1222" s="22">
        <f t="shared" si="262"/>
        <v>5.8219428205597061E+18</v>
      </c>
      <c r="J1222" s="16">
        <v>1</v>
      </c>
      <c r="K1222" s="16">
        <v>11</v>
      </c>
      <c r="L1222" s="16">
        <v>5</v>
      </c>
      <c r="M1222" s="16">
        <v>10000</v>
      </c>
      <c r="N1222" s="16">
        <v>10000</v>
      </c>
      <c r="O1222" s="16">
        <v>30</v>
      </c>
      <c r="P1222" s="16" t="b">
        <v>1</v>
      </c>
      <c r="Q1222" s="16">
        <v>0</v>
      </c>
      <c r="R1222" s="16" t="b">
        <v>0</v>
      </c>
      <c r="S1222" s="16">
        <v>101.000000000008</v>
      </c>
      <c r="T1222" s="16" t="s">
        <v>59</v>
      </c>
      <c r="U1222" s="18">
        <v>1317</v>
      </c>
      <c r="V1222" s="16">
        <v>2033</v>
      </c>
      <c r="W1222" s="22">
        <v>1.07</v>
      </c>
    </row>
    <row r="1223" spans="1:23" x14ac:dyDescent="0.3">
      <c r="A1223" s="19">
        <v>1221</v>
      </c>
      <c r="B1223" s="16" t="s">
        <v>56</v>
      </c>
      <c r="C1223" s="17" t="s">
        <v>132</v>
      </c>
      <c r="E1223" s="16">
        <f t="shared" si="263"/>
        <v>3705258892.3953476</v>
      </c>
      <c r="F1223" s="16">
        <v>5</v>
      </c>
      <c r="G1223" s="22">
        <f t="shared" ref="G1223:G1231" si="264">A1223^8.13+A1223^4+100*A1223+100</f>
        <v>1.2445098774410093E+25</v>
      </c>
      <c r="H1223" s="22">
        <f t="shared" si="261"/>
        <v>4093573.4888812792</v>
      </c>
      <c r="I1223" s="22">
        <f t="shared" si="262"/>
        <v>5.8510175633309798E+18</v>
      </c>
      <c r="J1223" s="16">
        <v>1</v>
      </c>
      <c r="K1223" s="16">
        <v>11</v>
      </c>
      <c r="L1223" s="16">
        <v>5</v>
      </c>
      <c r="M1223" s="16">
        <v>10000</v>
      </c>
      <c r="N1223" s="16">
        <v>10000</v>
      </c>
      <c r="O1223" s="16">
        <v>30</v>
      </c>
      <c r="P1223" s="16" t="b">
        <v>1</v>
      </c>
      <c r="Q1223" s="16">
        <v>0</v>
      </c>
      <c r="R1223" s="16" t="b">
        <v>0</v>
      </c>
      <c r="S1223" s="16">
        <v>101.000000000008</v>
      </c>
      <c r="T1223" s="16" t="s">
        <v>59</v>
      </c>
      <c r="U1223" s="18">
        <v>1318</v>
      </c>
      <c r="V1223" s="16">
        <v>2035</v>
      </c>
      <c r="W1223" s="22">
        <v>1.07</v>
      </c>
    </row>
    <row r="1224" spans="1:23" x14ac:dyDescent="0.3">
      <c r="A1224" s="15">
        <v>1222</v>
      </c>
      <c r="B1224" s="16" t="s">
        <v>56</v>
      </c>
      <c r="C1224" s="17" t="s">
        <v>132</v>
      </c>
      <c r="E1224" s="12">
        <f t="shared" si="263"/>
        <v>3714674275.8421321</v>
      </c>
      <c r="F1224" s="16">
        <v>5</v>
      </c>
      <c r="G1224" s="22">
        <f t="shared" si="264"/>
        <v>1.2528206524680629E+25</v>
      </c>
      <c r="H1224" s="22">
        <f t="shared" si="261"/>
        <v>4100694.3504132363</v>
      </c>
      <c r="I1224" s="22">
        <f t="shared" si="262"/>
        <v>5.880213524229335E+18</v>
      </c>
      <c r="J1224" s="16">
        <v>1</v>
      </c>
      <c r="K1224" s="16">
        <v>11</v>
      </c>
      <c r="L1224" s="16">
        <v>5</v>
      </c>
      <c r="M1224" s="16">
        <v>10000</v>
      </c>
      <c r="N1224" s="16">
        <v>10000</v>
      </c>
      <c r="O1224" s="16">
        <v>30</v>
      </c>
      <c r="P1224" s="16" t="b">
        <v>1</v>
      </c>
      <c r="Q1224" s="16">
        <v>0</v>
      </c>
      <c r="R1224" s="16" t="b">
        <v>0</v>
      </c>
      <c r="S1224" s="16">
        <v>101.000000000008</v>
      </c>
      <c r="T1224" s="16" t="s">
        <v>59</v>
      </c>
      <c r="U1224" s="18">
        <v>1319</v>
      </c>
      <c r="V1224" s="16">
        <v>2037</v>
      </c>
      <c r="W1224" s="22">
        <v>1.07</v>
      </c>
    </row>
    <row r="1225" spans="1:23" x14ac:dyDescent="0.3">
      <c r="A1225" s="19">
        <v>1223</v>
      </c>
      <c r="B1225" s="16" t="s">
        <v>56</v>
      </c>
      <c r="C1225" s="17" t="s">
        <v>132</v>
      </c>
      <c r="E1225" s="16">
        <f t="shared" si="263"/>
        <v>3724105853.4821615</v>
      </c>
      <c r="F1225" s="16">
        <v>5</v>
      </c>
      <c r="G1225" s="22">
        <f t="shared" si="264"/>
        <v>1.2611800600773476E+25</v>
      </c>
      <c r="H1225" s="22">
        <f t="shared" si="261"/>
        <v>4107821.8114080722</v>
      </c>
      <c r="I1225" s="22">
        <f t="shared" si="262"/>
        <v>5.9095311088190024E+18</v>
      </c>
      <c r="J1225" s="16">
        <v>1</v>
      </c>
      <c r="K1225" s="16">
        <v>11</v>
      </c>
      <c r="L1225" s="16">
        <v>5</v>
      </c>
      <c r="M1225" s="16">
        <v>10000</v>
      </c>
      <c r="N1225" s="16">
        <v>10000</v>
      </c>
      <c r="O1225" s="16">
        <v>30</v>
      </c>
      <c r="P1225" s="16" t="b">
        <v>1</v>
      </c>
      <c r="Q1225" s="16">
        <v>0</v>
      </c>
      <c r="R1225" s="16" t="b">
        <v>0</v>
      </c>
      <c r="S1225" s="16">
        <v>101.000000000008</v>
      </c>
      <c r="T1225" s="16" t="s">
        <v>59</v>
      </c>
      <c r="U1225" s="18">
        <v>1320</v>
      </c>
      <c r="V1225" s="16">
        <v>2039</v>
      </c>
      <c r="W1225" s="22">
        <v>1.07</v>
      </c>
    </row>
    <row r="1226" spans="1:23" x14ac:dyDescent="0.3">
      <c r="A1226" s="15">
        <v>1224</v>
      </c>
      <c r="B1226" s="16" t="s">
        <v>56</v>
      </c>
      <c r="C1226" s="17" t="s">
        <v>132</v>
      </c>
      <c r="E1226" s="12">
        <f t="shared" si="263"/>
        <v>3733553639.8934803</v>
      </c>
      <c r="F1226" s="16">
        <v>5</v>
      </c>
      <c r="G1226" s="22">
        <f t="shared" si="264"/>
        <v>1.2695883447402303E+25</v>
      </c>
      <c r="H1226" s="22">
        <f t="shared" si="261"/>
        <v>4114955.8726216038</v>
      </c>
      <c r="I1226" s="22">
        <f t="shared" si="262"/>
        <v>5.9389707236876831E+18</v>
      </c>
      <c r="J1226" s="16">
        <v>1</v>
      </c>
      <c r="K1226" s="16">
        <v>11</v>
      </c>
      <c r="L1226" s="16">
        <v>5</v>
      </c>
      <c r="M1226" s="16">
        <v>10000</v>
      </c>
      <c r="N1226" s="16">
        <v>10000</v>
      </c>
      <c r="O1226" s="16">
        <v>30</v>
      </c>
      <c r="P1226" s="16" t="b">
        <v>1</v>
      </c>
      <c r="Q1226" s="16">
        <v>0</v>
      </c>
      <c r="R1226" s="16" t="b">
        <v>0</v>
      </c>
      <c r="S1226" s="16">
        <v>101.000000000008</v>
      </c>
      <c r="T1226" s="16" t="s">
        <v>59</v>
      </c>
      <c r="U1226" s="18">
        <v>1321</v>
      </c>
      <c r="V1226" s="16">
        <v>2041</v>
      </c>
      <c r="W1226" s="22">
        <v>1.07</v>
      </c>
    </row>
    <row r="1227" spans="1:23" x14ac:dyDescent="0.3">
      <c r="A1227" s="19">
        <v>1225</v>
      </c>
      <c r="B1227" s="16" t="s">
        <v>56</v>
      </c>
      <c r="C1227" s="17" t="s">
        <v>132</v>
      </c>
      <c r="E1227" s="16">
        <f t="shared" si="263"/>
        <v>3743017649.6552873</v>
      </c>
      <c r="F1227" s="16">
        <v>5</v>
      </c>
      <c r="G1227" s="22">
        <f t="shared" si="264"/>
        <v>1.2780457519557076E+25</v>
      </c>
      <c r="H1227" s="22">
        <f t="shared" si="261"/>
        <v>4122096.5348091037</v>
      </c>
      <c r="I1227" s="22">
        <f t="shared" si="262"/>
        <v>5.9685327764482714E+18</v>
      </c>
      <c r="J1227" s="16">
        <v>1</v>
      </c>
      <c r="K1227" s="16">
        <v>11</v>
      </c>
      <c r="L1227" s="16">
        <v>5</v>
      </c>
      <c r="M1227" s="16">
        <v>10000</v>
      </c>
      <c r="N1227" s="16">
        <v>10000</v>
      </c>
      <c r="O1227" s="16">
        <v>30</v>
      </c>
      <c r="P1227" s="16" t="b">
        <v>1</v>
      </c>
      <c r="Q1227" s="16">
        <v>0</v>
      </c>
      <c r="R1227" s="16" t="b">
        <v>0</v>
      </c>
      <c r="S1227" s="16">
        <v>101.000000000008</v>
      </c>
      <c r="T1227" s="16" t="s">
        <v>59</v>
      </c>
      <c r="U1227" s="18">
        <v>1322</v>
      </c>
      <c r="V1227" s="16">
        <v>2043</v>
      </c>
      <c r="W1227" s="22">
        <v>1.07</v>
      </c>
    </row>
    <row r="1228" spans="1:23" x14ac:dyDescent="0.3">
      <c r="A1228" s="19">
        <v>1226</v>
      </c>
      <c r="B1228" s="16" t="s">
        <v>56</v>
      </c>
      <c r="C1228" s="17" t="s">
        <v>132</v>
      </c>
      <c r="E1228" s="16">
        <f t="shared" si="263"/>
        <v>3752497897.3479929</v>
      </c>
      <c r="F1228" s="16">
        <v>5</v>
      </c>
      <c r="G1228" s="22">
        <f t="shared" si="264"/>
        <v>1.2865525282538601E+25</v>
      </c>
      <c r="H1228" s="22">
        <f t="shared" si="261"/>
        <v>4129243.7987253373</v>
      </c>
      <c r="I1228" s="22">
        <f t="shared" si="262"/>
        <v>5.9982176757407058E+18</v>
      </c>
      <c r="J1228" s="16">
        <v>1</v>
      </c>
      <c r="K1228" s="16">
        <v>11</v>
      </c>
      <c r="L1228" s="16">
        <v>5</v>
      </c>
      <c r="M1228" s="16">
        <v>10000</v>
      </c>
      <c r="N1228" s="16">
        <v>10000</v>
      </c>
      <c r="O1228" s="16">
        <v>30</v>
      </c>
      <c r="P1228" s="16" t="b">
        <v>1</v>
      </c>
      <c r="Q1228" s="16">
        <v>0</v>
      </c>
      <c r="R1228" s="16" t="b">
        <v>0</v>
      </c>
      <c r="S1228" s="16">
        <v>101.000000000008</v>
      </c>
      <c r="T1228" s="16" t="s">
        <v>59</v>
      </c>
      <c r="U1228" s="18">
        <v>1323</v>
      </c>
      <c r="V1228" s="16">
        <v>2045</v>
      </c>
      <c r="W1228" s="22">
        <v>1.07</v>
      </c>
    </row>
    <row r="1229" spans="1:23" x14ac:dyDescent="0.3">
      <c r="A1229" s="15">
        <v>1227</v>
      </c>
      <c r="B1229" s="16" t="s">
        <v>56</v>
      </c>
      <c r="C1229" s="17" t="s">
        <v>132</v>
      </c>
      <c r="E1229" s="16">
        <f t="shared" si="263"/>
        <v>3761994397.5531702</v>
      </c>
      <c r="F1229" s="16">
        <v>5</v>
      </c>
      <c r="G1229" s="22">
        <f t="shared" si="264"/>
        <v>1.2951089211993015E+25</v>
      </c>
      <c r="H1229" s="22">
        <f t="shared" si="261"/>
        <v>4136397.6651244899</v>
      </c>
      <c r="I1229" s="22">
        <f t="shared" si="262"/>
        <v>6.0280258312336466E+18</v>
      </c>
      <c r="J1229" s="16">
        <v>1</v>
      </c>
      <c r="K1229" s="16">
        <v>11</v>
      </c>
      <c r="L1229" s="16">
        <v>5</v>
      </c>
      <c r="M1229" s="16">
        <v>10000</v>
      </c>
      <c r="N1229" s="16">
        <v>10000</v>
      </c>
      <c r="O1229" s="16">
        <v>30</v>
      </c>
      <c r="P1229" s="16" t="b">
        <v>1</v>
      </c>
      <c r="Q1229" s="16">
        <v>0</v>
      </c>
      <c r="R1229" s="16" t="b">
        <v>0</v>
      </c>
      <c r="S1229" s="16">
        <v>101.000000000008</v>
      </c>
      <c r="T1229" s="16" t="s">
        <v>59</v>
      </c>
      <c r="U1229" s="18">
        <v>1324</v>
      </c>
      <c r="V1229" s="16">
        <v>2047</v>
      </c>
      <c r="W1229" s="22">
        <v>1.07</v>
      </c>
    </row>
    <row r="1230" spans="1:23" x14ac:dyDescent="0.3">
      <c r="A1230" s="19">
        <v>1228</v>
      </c>
      <c r="B1230" s="16" t="s">
        <v>56</v>
      </c>
      <c r="C1230" s="17" t="s">
        <v>132</v>
      </c>
      <c r="E1230" s="16">
        <f t="shared" si="263"/>
        <v>3771507164.8536401</v>
      </c>
      <c r="F1230" s="16">
        <v>5</v>
      </c>
      <c r="G1230" s="22">
        <f t="shared" si="264"/>
        <v>1.3037151793947794E+25</v>
      </c>
      <c r="H1230" s="22">
        <f t="shared" si="261"/>
        <v>4143558.1347602773</v>
      </c>
      <c r="I1230" s="22">
        <f t="shared" si="262"/>
        <v>6.0579576536262584E+18</v>
      </c>
      <c r="J1230" s="16">
        <v>1</v>
      </c>
      <c r="K1230" s="16">
        <v>11</v>
      </c>
      <c r="L1230" s="16">
        <v>5</v>
      </c>
      <c r="M1230" s="16">
        <v>10000</v>
      </c>
      <c r="N1230" s="16">
        <v>10000</v>
      </c>
      <c r="O1230" s="16">
        <v>30</v>
      </c>
      <c r="P1230" s="16" t="b">
        <v>1</v>
      </c>
      <c r="Q1230" s="16">
        <v>0</v>
      </c>
      <c r="R1230" s="16" t="b">
        <v>0</v>
      </c>
      <c r="S1230" s="16">
        <v>101.000000000008</v>
      </c>
      <c r="T1230" s="16" t="s">
        <v>59</v>
      </c>
      <c r="U1230" s="18">
        <v>1325</v>
      </c>
      <c r="V1230" s="16">
        <v>2049</v>
      </c>
      <c r="W1230" s="22">
        <v>1.07</v>
      </c>
    </row>
    <row r="1231" spans="1:23" x14ac:dyDescent="0.3">
      <c r="A1231" s="15">
        <v>1229</v>
      </c>
      <c r="B1231" s="16" t="s">
        <v>56</v>
      </c>
      <c r="C1231" s="17" t="s">
        <v>132</v>
      </c>
      <c r="E1231" s="16">
        <f t="shared" si="263"/>
        <v>3781036213.8333411</v>
      </c>
      <c r="F1231" s="16">
        <v>5</v>
      </c>
      <c r="G1231" s="22">
        <f t="shared" si="264"/>
        <v>1.3123715524845499E+25</v>
      </c>
      <c r="H1231" s="22">
        <f t="shared" si="261"/>
        <v>4150725.208385854</v>
      </c>
      <c r="I1231" s="22">
        <f t="shared" si="262"/>
        <v>6.0880135546498068E+18</v>
      </c>
      <c r="J1231" s="16">
        <v>1</v>
      </c>
      <c r="K1231" s="16">
        <v>11</v>
      </c>
      <c r="L1231" s="16">
        <v>5</v>
      </c>
      <c r="M1231" s="16">
        <v>10000</v>
      </c>
      <c r="N1231" s="16">
        <v>10000</v>
      </c>
      <c r="O1231" s="16">
        <v>30</v>
      </c>
      <c r="P1231" s="16" t="b">
        <v>1</v>
      </c>
      <c r="Q1231" s="16">
        <v>0</v>
      </c>
      <c r="R1231" s="16" t="b">
        <v>0</v>
      </c>
      <c r="S1231" s="16">
        <v>101.000000000008</v>
      </c>
      <c r="T1231" s="16" t="s">
        <v>59</v>
      </c>
      <c r="U1231" s="18">
        <v>1326</v>
      </c>
      <c r="V1231" s="16">
        <v>2051</v>
      </c>
      <c r="W1231" s="22">
        <v>1.07</v>
      </c>
    </row>
    <row r="1232" spans="1:23" x14ac:dyDescent="0.3">
      <c r="A1232" s="19">
        <v>1230</v>
      </c>
      <c r="B1232" s="16" t="s">
        <v>56</v>
      </c>
      <c r="C1232" s="17" t="s">
        <v>132</v>
      </c>
      <c r="E1232" s="16">
        <f t="shared" si="263"/>
        <v>3790581559.077446</v>
      </c>
      <c r="F1232" s="16">
        <v>5</v>
      </c>
      <c r="G1232" s="22">
        <f>A1232^8.14+A1232^4+100*A1232+100</f>
        <v>1.4184943396079874E+25</v>
      </c>
      <c r="H1232" s="22">
        <f t="shared" si="261"/>
        <v>4157898.8867538637</v>
      </c>
      <c r="I1232" s="22">
        <f t="shared" si="262"/>
        <v>6.1181939470696919E+18</v>
      </c>
      <c r="J1232" s="16">
        <v>1</v>
      </c>
      <c r="K1232" s="16">
        <v>11</v>
      </c>
      <c r="L1232" s="16">
        <v>5</v>
      </c>
      <c r="M1232" s="16">
        <v>10000</v>
      </c>
      <c r="N1232" s="16">
        <v>10000</v>
      </c>
      <c r="O1232" s="16">
        <v>30</v>
      </c>
      <c r="P1232" s="16" t="b">
        <v>1</v>
      </c>
      <c r="Q1232" s="16">
        <v>0</v>
      </c>
      <c r="R1232" s="16" t="b">
        <v>0</v>
      </c>
      <c r="S1232" s="16">
        <v>101.000000000008</v>
      </c>
      <c r="T1232" s="16" t="s">
        <v>59</v>
      </c>
      <c r="U1232" s="18">
        <v>1327</v>
      </c>
      <c r="V1232" s="16">
        <v>2053</v>
      </c>
      <c r="W1232" s="22">
        <v>1.07</v>
      </c>
    </row>
    <row r="1233" spans="1:23" x14ac:dyDescent="0.3">
      <c r="A1233" s="19">
        <v>1231</v>
      </c>
      <c r="B1233" s="16" t="s">
        <v>56</v>
      </c>
      <c r="C1233" s="17" t="s">
        <v>132</v>
      </c>
      <c r="E1233" s="12">
        <f t="shared" si="263"/>
        <v>3800143215.1723094</v>
      </c>
      <c r="F1233" s="16">
        <v>5</v>
      </c>
      <c r="G1233" s="22">
        <f t="shared" ref="G1233:G1242" si="265">A1233^8.14+A1233^4+100*A1233+100</f>
        <v>1.4279090655322265E+25</v>
      </c>
      <c r="H1233" s="22">
        <f t="shared" si="261"/>
        <v>4165079.1706164051</v>
      </c>
      <c r="I1233" s="22">
        <f t="shared" si="262"/>
        <v>6.148499244686932E+18</v>
      </c>
      <c r="J1233" s="16">
        <v>1</v>
      </c>
      <c r="K1233" s="16">
        <v>11</v>
      </c>
      <c r="L1233" s="16">
        <v>5</v>
      </c>
      <c r="M1233" s="16">
        <v>10000</v>
      </c>
      <c r="N1233" s="16">
        <v>10000</v>
      </c>
      <c r="O1233" s="16">
        <v>30</v>
      </c>
      <c r="P1233" s="16" t="b">
        <v>1</v>
      </c>
      <c r="Q1233" s="16">
        <v>0</v>
      </c>
      <c r="R1233" s="16" t="b">
        <v>0</v>
      </c>
      <c r="S1233" s="16">
        <v>101.000000000008</v>
      </c>
      <c r="T1233" s="16" t="s">
        <v>59</v>
      </c>
      <c r="U1233" s="18">
        <v>1328</v>
      </c>
      <c r="V1233" s="16">
        <v>2055</v>
      </c>
      <c r="W1233" s="22">
        <v>1.07</v>
      </c>
    </row>
    <row r="1234" spans="1:23" x14ac:dyDescent="0.3">
      <c r="A1234" s="15">
        <v>1232</v>
      </c>
      <c r="B1234" s="16" t="s">
        <v>56</v>
      </c>
      <c r="C1234" s="17" t="s">
        <v>132</v>
      </c>
      <c r="E1234" s="16">
        <f t="shared" si="263"/>
        <v>3809721196.7054377</v>
      </c>
      <c r="F1234" s="16">
        <v>5</v>
      </c>
      <c r="G1234" s="22">
        <f t="shared" si="265"/>
        <v>1.4373785570520759E+25</v>
      </c>
      <c r="H1234" s="22">
        <f t="shared" si="261"/>
        <v>4172266.0607250449</v>
      </c>
      <c r="I1234" s="22">
        <f t="shared" si="262"/>
        <v>6.1789298623400755E+18</v>
      </c>
      <c r="J1234" s="16">
        <v>1</v>
      </c>
      <c r="K1234" s="16">
        <v>11</v>
      </c>
      <c r="L1234" s="16">
        <v>5</v>
      </c>
      <c r="M1234" s="16">
        <v>10000</v>
      </c>
      <c r="N1234" s="16">
        <v>10000</v>
      </c>
      <c r="O1234" s="16">
        <v>30</v>
      </c>
      <c r="P1234" s="16" t="b">
        <v>1</v>
      </c>
      <c r="Q1234" s="16">
        <v>0</v>
      </c>
      <c r="R1234" s="16" t="b">
        <v>0</v>
      </c>
      <c r="S1234" s="16">
        <v>101.000000000008</v>
      </c>
      <c r="T1234" s="16" t="s">
        <v>59</v>
      </c>
      <c r="U1234" s="18">
        <v>1329</v>
      </c>
      <c r="V1234" s="16">
        <v>2057</v>
      </c>
      <c r="W1234" s="22">
        <v>1.07</v>
      </c>
    </row>
    <row r="1235" spans="1:23" x14ac:dyDescent="0.3">
      <c r="A1235" s="19">
        <v>1233</v>
      </c>
      <c r="B1235" s="16" t="s">
        <v>56</v>
      </c>
      <c r="C1235" s="17" t="s">
        <v>132</v>
      </c>
      <c r="E1235" s="12">
        <f t="shared" si="263"/>
        <v>3819315518.2655745</v>
      </c>
      <c r="F1235" s="16">
        <v>5</v>
      </c>
      <c r="G1235" s="22">
        <f t="shared" si="265"/>
        <v>1.4469030878989741E+25</v>
      </c>
      <c r="H1235" s="22">
        <f t="shared" si="261"/>
        <v>4179459.5578308734</v>
      </c>
      <c r="I1235" s="22">
        <f t="shared" si="262"/>
        <v>6.209486215906901E+18</v>
      </c>
      <c r="J1235" s="16">
        <v>1</v>
      </c>
      <c r="K1235" s="16">
        <v>11</v>
      </c>
      <c r="L1235" s="16">
        <v>5</v>
      </c>
      <c r="M1235" s="16">
        <v>10000</v>
      </c>
      <c r="N1235" s="16">
        <v>10000</v>
      </c>
      <c r="O1235" s="16">
        <v>30</v>
      </c>
      <c r="P1235" s="16" t="b">
        <v>1</v>
      </c>
      <c r="Q1235" s="16">
        <v>0</v>
      </c>
      <c r="R1235" s="16" t="b">
        <v>0</v>
      </c>
      <c r="S1235" s="16">
        <v>101.000000000008</v>
      </c>
      <c r="T1235" s="16" t="s">
        <v>59</v>
      </c>
      <c r="U1235" s="18">
        <v>1330</v>
      </c>
      <c r="V1235" s="16">
        <v>2059</v>
      </c>
      <c r="W1235" s="22">
        <v>1.07</v>
      </c>
    </row>
    <row r="1236" spans="1:23" x14ac:dyDescent="0.3">
      <c r="A1236" s="15">
        <v>1234</v>
      </c>
      <c r="B1236" s="16" t="s">
        <v>56</v>
      </c>
      <c r="C1236" s="17" t="s">
        <v>132</v>
      </c>
      <c r="E1236" s="16">
        <f t="shared" si="263"/>
        <v>3828926194.4426284</v>
      </c>
      <c r="F1236" s="16">
        <v>5</v>
      </c>
      <c r="G1236" s="22">
        <f t="shared" si="265"/>
        <v>1.4564829329487607E+25</v>
      </c>
      <c r="H1236" s="22">
        <f t="shared" si="261"/>
        <v>4186659.6626844024</v>
      </c>
      <c r="I1236" s="22">
        <f t="shared" si="262"/>
        <v>6.2401687223062057E+18</v>
      </c>
      <c r="J1236" s="16">
        <v>1</v>
      </c>
      <c r="K1236" s="16">
        <v>11</v>
      </c>
      <c r="L1236" s="16">
        <v>5</v>
      </c>
      <c r="M1236" s="16">
        <v>10000</v>
      </c>
      <c r="N1236" s="16">
        <v>10000</v>
      </c>
      <c r="O1236" s="16">
        <v>30</v>
      </c>
      <c r="P1236" s="16" t="b">
        <v>1</v>
      </c>
      <c r="Q1236" s="16">
        <v>0</v>
      </c>
      <c r="R1236" s="16" t="b">
        <v>0</v>
      </c>
      <c r="S1236" s="16">
        <v>101.000000000008</v>
      </c>
      <c r="T1236" s="16" t="s">
        <v>59</v>
      </c>
      <c r="U1236" s="18">
        <v>1331</v>
      </c>
      <c r="V1236" s="16">
        <v>2061</v>
      </c>
      <c r="W1236" s="22">
        <v>1.07</v>
      </c>
    </row>
    <row r="1237" spans="1:23" x14ac:dyDescent="0.3">
      <c r="A1237" s="19">
        <v>1235</v>
      </c>
      <c r="B1237" s="16" t="s">
        <v>56</v>
      </c>
      <c r="C1237" s="17" t="s">
        <v>132</v>
      </c>
      <c r="E1237" s="16">
        <f t="shared" si="263"/>
        <v>3838553239.8276534</v>
      </c>
      <c r="F1237" s="16">
        <v>5</v>
      </c>
      <c r="G1237" s="22">
        <f t="shared" si="265"/>
        <v>1.4661183682255176E+25</v>
      </c>
      <c r="H1237" s="22">
        <f t="shared" si="261"/>
        <v>4193866.3760356461</v>
      </c>
      <c r="I1237" s="22">
        <f t="shared" si="262"/>
        <v>6.2709777994995087E+18</v>
      </c>
      <c r="J1237" s="16">
        <v>1</v>
      </c>
      <c r="K1237" s="16">
        <v>11</v>
      </c>
      <c r="L1237" s="16">
        <v>5</v>
      </c>
      <c r="M1237" s="16">
        <v>10000</v>
      </c>
      <c r="N1237" s="16">
        <v>10000</v>
      </c>
      <c r="O1237" s="16">
        <v>30</v>
      </c>
      <c r="P1237" s="16" t="b">
        <v>1</v>
      </c>
      <c r="Q1237" s="16">
        <v>0</v>
      </c>
      <c r="R1237" s="16" t="b">
        <v>0</v>
      </c>
      <c r="S1237" s="16">
        <v>101.000000000008</v>
      </c>
      <c r="T1237" s="16" t="s">
        <v>59</v>
      </c>
      <c r="U1237" s="18">
        <v>1332</v>
      </c>
      <c r="V1237" s="16">
        <v>2063</v>
      </c>
      <c r="W1237" s="22">
        <v>1.07</v>
      </c>
    </row>
    <row r="1238" spans="1:23" x14ac:dyDescent="0.3">
      <c r="A1238" s="19">
        <v>1236</v>
      </c>
      <c r="B1238" s="16" t="s">
        <v>56</v>
      </c>
      <c r="C1238" s="17" t="s">
        <v>132</v>
      </c>
      <c r="E1238" s="16">
        <f t="shared" si="263"/>
        <v>3848196669.0129228</v>
      </c>
      <c r="F1238" s="16">
        <v>5</v>
      </c>
      <c r="G1238" s="22">
        <f t="shared" si="265"/>
        <v>1.475809670905476E+25</v>
      </c>
      <c r="H1238" s="22">
        <f t="shared" si="261"/>
        <v>4201079.6986340825</v>
      </c>
      <c r="I1238" s="22">
        <f t="shared" si="262"/>
        <v>6.3019138664928041E+18</v>
      </c>
      <c r="J1238" s="16">
        <v>1</v>
      </c>
      <c r="K1238" s="16">
        <v>11</v>
      </c>
      <c r="L1238" s="16">
        <v>5</v>
      </c>
      <c r="M1238" s="16">
        <v>10000</v>
      </c>
      <c r="N1238" s="16">
        <v>10000</v>
      </c>
      <c r="O1238" s="16">
        <v>30</v>
      </c>
      <c r="P1238" s="16" t="b">
        <v>1</v>
      </c>
      <c r="Q1238" s="16">
        <v>0</v>
      </c>
      <c r="R1238" s="16" t="b">
        <v>0</v>
      </c>
      <c r="S1238" s="16">
        <v>101.000000000008</v>
      </c>
      <c r="T1238" s="16" t="s">
        <v>59</v>
      </c>
      <c r="U1238" s="18">
        <v>1333</v>
      </c>
      <c r="V1238" s="16">
        <v>2065</v>
      </c>
      <c r="W1238" s="22">
        <v>1.07</v>
      </c>
    </row>
    <row r="1239" spans="1:23" x14ac:dyDescent="0.3">
      <c r="A1239" s="15">
        <v>1237</v>
      </c>
      <c r="B1239" s="16" t="s">
        <v>56</v>
      </c>
      <c r="C1239" s="17" t="s">
        <v>132</v>
      </c>
      <c r="E1239" s="16">
        <f t="shared" si="263"/>
        <v>3857856496.5919003</v>
      </c>
      <c r="F1239" s="16">
        <v>5</v>
      </c>
      <c r="G1239" s="22">
        <f t="shared" si="265"/>
        <v>1.4855571193208379E+25</v>
      </c>
      <c r="H1239" s="22">
        <f t="shared" si="261"/>
        <v>4208299.6312286993</v>
      </c>
      <c r="I1239" s="22">
        <f t="shared" si="262"/>
        <v>6.332977343338496E+18</v>
      </c>
      <c r="J1239" s="16">
        <v>1</v>
      </c>
      <c r="K1239" s="16">
        <v>11</v>
      </c>
      <c r="L1239" s="16">
        <v>5</v>
      </c>
      <c r="M1239" s="16">
        <v>10000</v>
      </c>
      <c r="N1239" s="16">
        <v>10000</v>
      </c>
      <c r="O1239" s="16">
        <v>30</v>
      </c>
      <c r="P1239" s="16" t="b">
        <v>1</v>
      </c>
      <c r="Q1239" s="16">
        <v>0</v>
      </c>
      <c r="R1239" s="16" t="b">
        <v>0</v>
      </c>
      <c r="S1239" s="16">
        <v>101.000000000008</v>
      </c>
      <c r="T1239" s="16" t="s">
        <v>59</v>
      </c>
      <c r="U1239" s="18">
        <v>1334</v>
      </c>
      <c r="V1239" s="16">
        <v>2067</v>
      </c>
      <c r="W1239" s="22">
        <v>1.07</v>
      </c>
    </row>
    <row r="1240" spans="1:23" x14ac:dyDescent="0.3">
      <c r="A1240" s="19">
        <v>1238</v>
      </c>
      <c r="B1240" s="16" t="s">
        <v>56</v>
      </c>
      <c r="C1240" s="17" t="s">
        <v>132</v>
      </c>
      <c r="E1240" s="16">
        <f t="shared" si="263"/>
        <v>3867532737.1592207</v>
      </c>
      <c r="F1240" s="16">
        <v>5</v>
      </c>
      <c r="G1240" s="22">
        <f t="shared" si="265"/>
        <v>1.4953609929637248E+25</v>
      </c>
      <c r="H1240" s="22">
        <f t="shared" si="261"/>
        <v>4215526.1745679285</v>
      </c>
      <c r="I1240" s="22">
        <f t="shared" si="262"/>
        <v>6.3641686511368806E+18</v>
      </c>
      <c r="J1240" s="16">
        <v>1</v>
      </c>
      <c r="K1240" s="16">
        <v>11</v>
      </c>
      <c r="L1240" s="16">
        <v>5</v>
      </c>
      <c r="M1240" s="16">
        <v>10000</v>
      </c>
      <c r="N1240" s="16">
        <v>10000</v>
      </c>
      <c r="O1240" s="16">
        <v>30</v>
      </c>
      <c r="P1240" s="16" t="b">
        <v>1</v>
      </c>
      <c r="Q1240" s="16">
        <v>0</v>
      </c>
      <c r="R1240" s="16" t="b">
        <v>0</v>
      </c>
      <c r="S1240" s="16">
        <v>101.000000000008</v>
      </c>
      <c r="T1240" s="16" t="s">
        <v>59</v>
      </c>
      <c r="U1240" s="18">
        <v>1335</v>
      </c>
      <c r="V1240" s="16">
        <v>2069</v>
      </c>
      <c r="W1240" s="22">
        <v>1.07</v>
      </c>
    </row>
    <row r="1241" spans="1:23" x14ac:dyDescent="0.3">
      <c r="A1241" s="15">
        <v>1239</v>
      </c>
      <c r="B1241" s="16" t="s">
        <v>56</v>
      </c>
      <c r="C1241" s="17" t="s">
        <v>132</v>
      </c>
      <c r="E1241" s="16">
        <f t="shared" si="263"/>
        <v>3877225405.3106699</v>
      </c>
      <c r="F1241" s="16">
        <v>5</v>
      </c>
      <c r="G1241" s="22">
        <f t="shared" si="265"/>
        <v>1.5052215724899661E+25</v>
      </c>
      <c r="H1241" s="22">
        <f t="shared" si="261"/>
        <v>4222759.3293996872</v>
      </c>
      <c r="I1241" s="22">
        <f t="shared" si="262"/>
        <v>6.3954882120380928E+18</v>
      </c>
      <c r="J1241" s="16">
        <v>1</v>
      </c>
      <c r="K1241" s="16">
        <v>11</v>
      </c>
      <c r="L1241" s="16">
        <v>5</v>
      </c>
      <c r="M1241" s="16">
        <v>10000</v>
      </c>
      <c r="N1241" s="16">
        <v>10000</v>
      </c>
      <c r="O1241" s="16">
        <v>30</v>
      </c>
      <c r="P1241" s="16" t="b">
        <v>1</v>
      </c>
      <c r="Q1241" s="16">
        <v>0</v>
      </c>
      <c r="R1241" s="16" t="b">
        <v>0</v>
      </c>
      <c r="S1241" s="16">
        <v>101.000000000008</v>
      </c>
      <c r="T1241" s="16" t="s">
        <v>59</v>
      </c>
      <c r="U1241" s="18">
        <v>1336</v>
      </c>
      <c r="V1241" s="16">
        <v>2071</v>
      </c>
      <c r="W1241" s="22">
        <v>1.07</v>
      </c>
    </row>
    <row r="1242" spans="1:23" x14ac:dyDescent="0.3">
      <c r="A1242" s="19">
        <v>1240</v>
      </c>
      <c r="B1242" s="16" t="s">
        <v>56</v>
      </c>
      <c r="C1242" s="17" t="s">
        <v>132</v>
      </c>
      <c r="E1242" s="12">
        <f t="shared" si="263"/>
        <v>3886934515.6432662</v>
      </c>
      <c r="F1242" s="16">
        <v>5</v>
      </c>
      <c r="G1242" s="22">
        <f t="shared" si="265"/>
        <v>1.5151391397231022E+25</v>
      </c>
      <c r="H1242" s="22">
        <f t="shared" si="261"/>
        <v>4229999.0964714009</v>
      </c>
      <c r="I1242" s="22">
        <f t="shared" si="262"/>
        <v>6.426936449243906E+18</v>
      </c>
      <c r="J1242" s="16">
        <v>1</v>
      </c>
      <c r="K1242" s="16">
        <v>11</v>
      </c>
      <c r="L1242" s="16">
        <v>5</v>
      </c>
      <c r="M1242" s="16">
        <v>10000</v>
      </c>
      <c r="N1242" s="16">
        <v>10000</v>
      </c>
      <c r="O1242" s="16">
        <v>30</v>
      </c>
      <c r="P1242" s="16" t="b">
        <v>1</v>
      </c>
      <c r="Q1242" s="16">
        <v>0</v>
      </c>
      <c r="R1242" s="16" t="b">
        <v>0</v>
      </c>
      <c r="S1242" s="16">
        <v>101.000000000008</v>
      </c>
      <c r="T1242" s="16" t="s">
        <v>59</v>
      </c>
      <c r="U1242" s="18">
        <v>1337</v>
      </c>
      <c r="V1242" s="16">
        <v>2073</v>
      </c>
      <c r="W1242" s="22">
        <v>1.07</v>
      </c>
    </row>
    <row r="1243" spans="1:23" x14ac:dyDescent="0.3">
      <c r="A1243" s="19">
        <v>1241</v>
      </c>
      <c r="B1243" s="16" t="s">
        <v>56</v>
      </c>
      <c r="C1243" s="17" t="s">
        <v>132</v>
      </c>
      <c r="E1243" s="16">
        <f t="shared" si="263"/>
        <v>3896660082.7551455</v>
      </c>
      <c r="F1243" s="16">
        <v>5</v>
      </c>
      <c r="G1243" s="22">
        <f>A1243^8.15+A1243^4+100*A1243+100</f>
        <v>1.6377213821028692E+25</v>
      </c>
      <c r="H1243" s="22">
        <f t="shared" si="261"/>
        <v>4237245.4765299372</v>
      </c>
      <c r="I1243" s="22">
        <f t="shared" si="262"/>
        <v>6.458513787009323E+18</v>
      </c>
      <c r="J1243" s="16">
        <v>1</v>
      </c>
      <c r="K1243" s="16">
        <v>11</v>
      </c>
      <c r="L1243" s="16">
        <v>5</v>
      </c>
      <c r="M1243" s="16">
        <v>10000</v>
      </c>
      <c r="N1243" s="16">
        <v>10000</v>
      </c>
      <c r="O1243" s="16">
        <v>30</v>
      </c>
      <c r="P1243" s="16" t="b">
        <v>1</v>
      </c>
      <c r="Q1243" s="16">
        <v>0</v>
      </c>
      <c r="R1243" s="16" t="b">
        <v>0</v>
      </c>
      <c r="S1243" s="16">
        <v>101.000000000008</v>
      </c>
      <c r="T1243" s="16" t="s">
        <v>59</v>
      </c>
      <c r="U1243" s="18">
        <v>1338</v>
      </c>
      <c r="V1243" s="16">
        <v>2075</v>
      </c>
      <c r="W1243" s="22">
        <v>1.07</v>
      </c>
    </row>
    <row r="1244" spans="1:23" x14ac:dyDescent="0.3">
      <c r="A1244" s="15">
        <v>1242</v>
      </c>
      <c r="B1244" s="16" t="s">
        <v>56</v>
      </c>
      <c r="C1244" s="17" t="s">
        <v>132</v>
      </c>
      <c r="E1244" s="12">
        <f t="shared" si="263"/>
        <v>3906402121.2456679</v>
      </c>
      <c r="F1244" s="16">
        <v>5</v>
      </c>
      <c r="G1244" s="22">
        <f t="shared" ref="G1244:G1252" si="266">A1244^8.15+A1244^4+100*A1244+100</f>
        <v>1.6485077989742998E+25</v>
      </c>
      <c r="H1244" s="22">
        <f t="shared" si="261"/>
        <v>4244498.4703216758</v>
      </c>
      <c r="I1244" s="22">
        <f t="shared" si="262"/>
        <v>6.4902206506445701E+18</v>
      </c>
      <c r="J1244" s="16">
        <v>1</v>
      </c>
      <c r="K1244" s="16">
        <v>11</v>
      </c>
      <c r="L1244" s="16">
        <v>5</v>
      </c>
      <c r="M1244" s="16">
        <v>10000</v>
      </c>
      <c r="N1244" s="16">
        <v>10000</v>
      </c>
      <c r="O1244" s="16">
        <v>30</v>
      </c>
      <c r="P1244" s="16" t="b">
        <v>1</v>
      </c>
      <c r="Q1244" s="16">
        <v>0</v>
      </c>
      <c r="R1244" s="16" t="b">
        <v>0</v>
      </c>
      <c r="S1244" s="16">
        <v>101.000000000008</v>
      </c>
      <c r="T1244" s="16" t="s">
        <v>59</v>
      </c>
      <c r="U1244" s="18">
        <v>1339</v>
      </c>
      <c r="V1244" s="16">
        <v>2077</v>
      </c>
      <c r="W1244" s="22">
        <v>1.07</v>
      </c>
    </row>
    <row r="1245" spans="1:23" x14ac:dyDescent="0.3">
      <c r="A1245" s="19">
        <v>1243</v>
      </c>
      <c r="B1245" s="16" t="s">
        <v>56</v>
      </c>
      <c r="C1245" s="17" t="s">
        <v>132</v>
      </c>
      <c r="E1245" s="16">
        <f t="shared" si="263"/>
        <v>3916160645.7153616</v>
      </c>
      <c r="F1245" s="16">
        <v>5</v>
      </c>
      <c r="G1245" s="22">
        <f t="shared" si="266"/>
        <v>1.6593564906265922E+25</v>
      </c>
      <c r="H1245" s="22">
        <f t="shared" si="261"/>
        <v>4251758.0785924625</v>
      </c>
      <c r="I1245" s="22">
        <f t="shared" si="262"/>
        <v>6.5220574665166367E+18</v>
      </c>
      <c r="J1245" s="16">
        <v>1</v>
      </c>
      <c r="K1245" s="16">
        <v>11</v>
      </c>
      <c r="L1245" s="16">
        <v>5</v>
      </c>
      <c r="M1245" s="16">
        <v>10000</v>
      </c>
      <c r="N1245" s="16">
        <v>10000</v>
      </c>
      <c r="O1245" s="16">
        <v>30</v>
      </c>
      <c r="P1245" s="16" t="b">
        <v>1</v>
      </c>
      <c r="Q1245" s="16">
        <v>0</v>
      </c>
      <c r="R1245" s="16" t="b">
        <v>0</v>
      </c>
      <c r="S1245" s="16">
        <v>101.000000000008</v>
      </c>
      <c r="T1245" s="16" t="s">
        <v>59</v>
      </c>
      <c r="U1245" s="18">
        <v>1340</v>
      </c>
      <c r="V1245" s="16">
        <v>2079</v>
      </c>
      <c r="W1245" s="22">
        <v>1.07</v>
      </c>
    </row>
    <row r="1246" spans="1:23" x14ac:dyDescent="0.3">
      <c r="A1246" s="15">
        <v>1244</v>
      </c>
      <c r="B1246" s="16" t="s">
        <v>56</v>
      </c>
      <c r="C1246" s="17" t="s">
        <v>132</v>
      </c>
      <c r="E1246" s="16">
        <f t="shared" si="263"/>
        <v>3925935670.765892</v>
      </c>
      <c r="F1246" s="16">
        <v>5</v>
      </c>
      <c r="G1246" s="22">
        <f t="shared" si="266"/>
        <v>1.6702677660650728E+25</v>
      </c>
      <c r="H1246" s="22">
        <f t="shared" si="261"/>
        <v>4259024.3020876301</v>
      </c>
      <c r="I1246" s="22">
        <f t="shared" si="262"/>
        <v>6.5540246620511908E+18</v>
      </c>
      <c r="J1246" s="16">
        <v>1</v>
      </c>
      <c r="K1246" s="16">
        <v>11</v>
      </c>
      <c r="L1246" s="16">
        <v>5</v>
      </c>
      <c r="M1246" s="16">
        <v>10000</v>
      </c>
      <c r="N1246" s="16">
        <v>10000</v>
      </c>
      <c r="O1246" s="16">
        <v>30</v>
      </c>
      <c r="P1246" s="16" t="b">
        <v>1</v>
      </c>
      <c r="Q1246" s="16">
        <v>0</v>
      </c>
      <c r="R1246" s="16" t="b">
        <v>0</v>
      </c>
      <c r="S1246" s="16">
        <v>101.000000000008</v>
      </c>
      <c r="T1246" s="16" t="s">
        <v>59</v>
      </c>
      <c r="U1246" s="18">
        <v>1341</v>
      </c>
      <c r="V1246" s="16">
        <v>2081</v>
      </c>
      <c r="W1246" s="22">
        <v>1.07</v>
      </c>
    </row>
    <row r="1247" spans="1:23" x14ac:dyDescent="0.3">
      <c r="A1247" s="19">
        <v>1245</v>
      </c>
      <c r="B1247" s="16" t="s">
        <v>56</v>
      </c>
      <c r="C1247" s="17" t="s">
        <v>132</v>
      </c>
      <c r="E1247" s="16">
        <f t="shared" si="263"/>
        <v>3935727211.0001698</v>
      </c>
      <c r="F1247" s="16">
        <v>5</v>
      </c>
      <c r="G1247" s="22">
        <f t="shared" si="266"/>
        <v>1.6812419355780184E+25</v>
      </c>
      <c r="H1247" s="22">
        <f t="shared" si="261"/>
        <v>4266297.1415520078</v>
      </c>
      <c r="I1247" s="22">
        <f t="shared" si="262"/>
        <v>6.5861226657343498E+18</v>
      </c>
      <c r="J1247" s="16">
        <v>1</v>
      </c>
      <c r="K1247" s="16">
        <v>11</v>
      </c>
      <c r="L1247" s="16">
        <v>5</v>
      </c>
      <c r="M1247" s="16">
        <v>10000</v>
      </c>
      <c r="N1247" s="16">
        <v>10000</v>
      </c>
      <c r="O1247" s="16">
        <v>30</v>
      </c>
      <c r="P1247" s="16" t="b">
        <v>1</v>
      </c>
      <c r="Q1247" s="16">
        <v>0</v>
      </c>
      <c r="R1247" s="16" t="b">
        <v>0</v>
      </c>
      <c r="S1247" s="16">
        <v>101.000000000008</v>
      </c>
      <c r="T1247" s="16" t="s">
        <v>59</v>
      </c>
      <c r="U1247" s="18">
        <v>1342</v>
      </c>
      <c r="V1247" s="16">
        <v>2083</v>
      </c>
      <c r="W1247" s="22">
        <v>1.07</v>
      </c>
    </row>
    <row r="1248" spans="1:23" x14ac:dyDescent="0.3">
      <c r="A1248" s="19">
        <v>1246</v>
      </c>
      <c r="B1248" s="16" t="s">
        <v>56</v>
      </c>
      <c r="C1248" s="17" t="s">
        <v>132</v>
      </c>
      <c r="E1248" s="16">
        <f t="shared" si="263"/>
        <v>3945535281.0222268</v>
      </c>
      <c r="F1248" s="16">
        <v>5</v>
      </c>
      <c r="G1248" s="22">
        <f t="shared" si="266"/>
        <v>1.6922793107408807E+25</v>
      </c>
      <c r="H1248" s="22">
        <f t="shared" si="261"/>
        <v>4273576.5977298971</v>
      </c>
      <c r="I1248" s="22">
        <f t="shared" si="262"/>
        <v>6.6183519071144704E+18</v>
      </c>
      <c r="J1248" s="16">
        <v>1</v>
      </c>
      <c r="K1248" s="16">
        <v>11</v>
      </c>
      <c r="L1248" s="16">
        <v>5</v>
      </c>
      <c r="M1248" s="16">
        <v>10000</v>
      </c>
      <c r="N1248" s="16">
        <v>10000</v>
      </c>
      <c r="O1248" s="16">
        <v>30</v>
      </c>
      <c r="P1248" s="16" t="b">
        <v>1</v>
      </c>
      <c r="Q1248" s="16">
        <v>0</v>
      </c>
      <c r="R1248" s="16" t="b">
        <v>0</v>
      </c>
      <c r="S1248" s="16">
        <v>101.000000000008</v>
      </c>
      <c r="T1248" s="16" t="s">
        <v>59</v>
      </c>
      <c r="U1248" s="18">
        <v>1343</v>
      </c>
      <c r="V1248" s="16">
        <v>2085</v>
      </c>
      <c r="W1248" s="22">
        <v>1.07</v>
      </c>
    </row>
    <row r="1249" spans="1:23" x14ac:dyDescent="0.3">
      <c r="A1249" s="15">
        <v>1247</v>
      </c>
      <c r="B1249" s="16" t="s">
        <v>56</v>
      </c>
      <c r="C1249" s="17" t="s">
        <v>132</v>
      </c>
      <c r="E1249" s="16">
        <f t="shared" si="263"/>
        <v>3955359895.4372683</v>
      </c>
      <c r="F1249" s="16">
        <v>5</v>
      </c>
      <c r="G1249" s="22">
        <f t="shared" si="266"/>
        <v>1.7033802044206325E+25</v>
      </c>
      <c r="H1249" s="22">
        <f t="shared" si="261"/>
        <v>4280862.6713650916</v>
      </c>
      <c r="I1249" s="22">
        <f t="shared" si="262"/>
        <v>6.6507128168037335E+18</v>
      </c>
      <c r="J1249" s="16">
        <v>1</v>
      </c>
      <c r="K1249" s="16">
        <v>11</v>
      </c>
      <c r="L1249" s="16">
        <v>5</v>
      </c>
      <c r="M1249" s="16">
        <v>10000</v>
      </c>
      <c r="N1249" s="16">
        <v>10000</v>
      </c>
      <c r="O1249" s="16">
        <v>30</v>
      </c>
      <c r="P1249" s="16" t="b">
        <v>1</v>
      </c>
      <c r="Q1249" s="16">
        <v>0</v>
      </c>
      <c r="R1249" s="16" t="b">
        <v>0</v>
      </c>
      <c r="S1249" s="16">
        <v>101.000000000008</v>
      </c>
      <c r="T1249" s="16" t="s">
        <v>59</v>
      </c>
      <c r="U1249" s="18">
        <v>1344</v>
      </c>
      <c r="V1249" s="16">
        <v>2087</v>
      </c>
      <c r="W1249" s="22">
        <v>1.07</v>
      </c>
    </row>
    <row r="1250" spans="1:23" x14ac:dyDescent="0.3">
      <c r="A1250" s="19">
        <v>1248</v>
      </c>
      <c r="B1250" s="16" t="s">
        <v>56</v>
      </c>
      <c r="C1250" s="17" t="s">
        <v>132</v>
      </c>
      <c r="E1250" s="16">
        <f t="shared" si="263"/>
        <v>3965201068.8516874</v>
      </c>
      <c r="F1250" s="16">
        <v>5</v>
      </c>
      <c r="G1250" s="22">
        <f t="shared" si="266"/>
        <v>1.714544930780111E+25</v>
      </c>
      <c r="H1250" s="22">
        <f t="shared" si="261"/>
        <v>4288155.3632008685</v>
      </c>
      <c r="I1250" s="22">
        <f t="shared" si="262"/>
        <v>6.6832058264802161E+18</v>
      </c>
      <c r="J1250" s="16">
        <v>1</v>
      </c>
      <c r="K1250" s="16">
        <v>11</v>
      </c>
      <c r="L1250" s="16">
        <v>5</v>
      </c>
      <c r="M1250" s="16">
        <v>10000</v>
      </c>
      <c r="N1250" s="16">
        <v>10000</v>
      </c>
      <c r="O1250" s="16">
        <v>30</v>
      </c>
      <c r="P1250" s="16" t="b">
        <v>1</v>
      </c>
      <c r="Q1250" s="16">
        <v>0</v>
      </c>
      <c r="R1250" s="16" t="b">
        <v>0</v>
      </c>
      <c r="S1250" s="16">
        <v>101.000000000008</v>
      </c>
      <c r="T1250" s="16" t="s">
        <v>59</v>
      </c>
      <c r="U1250" s="18">
        <v>1345</v>
      </c>
      <c r="V1250" s="16">
        <v>2089</v>
      </c>
      <c r="W1250" s="22">
        <v>1.07</v>
      </c>
    </row>
    <row r="1251" spans="1:23" x14ac:dyDescent="0.3">
      <c r="A1251" s="15">
        <v>1249</v>
      </c>
      <c r="B1251" s="16" t="s">
        <v>56</v>
      </c>
      <c r="C1251" s="17" t="s">
        <v>132</v>
      </c>
      <c r="E1251" s="12">
        <f t="shared" si="263"/>
        <v>3975058815.8730507</v>
      </c>
      <c r="F1251" s="16">
        <v>5</v>
      </c>
      <c r="G1251" s="22">
        <f t="shared" si="266"/>
        <v>1.7257738052822283E+25</v>
      </c>
      <c r="H1251" s="22">
        <f t="shared" si="261"/>
        <v>4295454.6739799799</v>
      </c>
      <c r="I1251" s="22">
        <f t="shared" si="262"/>
        <v>6.7158313688894444E+18</v>
      </c>
      <c r="J1251" s="16">
        <v>1</v>
      </c>
      <c r="K1251" s="16">
        <v>11</v>
      </c>
      <c r="L1251" s="16">
        <v>5</v>
      </c>
      <c r="M1251" s="16">
        <v>10000</v>
      </c>
      <c r="N1251" s="16">
        <v>10000</v>
      </c>
      <c r="O1251" s="16">
        <v>30</v>
      </c>
      <c r="P1251" s="16" t="b">
        <v>1</v>
      </c>
      <c r="Q1251" s="16">
        <v>0</v>
      </c>
      <c r="R1251" s="16" t="b">
        <v>0</v>
      </c>
      <c r="S1251" s="16">
        <v>101.000000000008</v>
      </c>
      <c r="T1251" s="16" t="s">
        <v>59</v>
      </c>
      <c r="U1251" s="18">
        <v>1346</v>
      </c>
      <c r="V1251" s="16">
        <v>2091</v>
      </c>
      <c r="W1251" s="22">
        <v>1.07</v>
      </c>
    </row>
    <row r="1252" spans="1:23" x14ac:dyDescent="0.3">
      <c r="A1252" s="19">
        <v>1250</v>
      </c>
      <c r="B1252" s="16" t="s">
        <v>56</v>
      </c>
      <c r="C1252" s="17" t="s">
        <v>132</v>
      </c>
      <c r="E1252" s="16">
        <f t="shared" si="263"/>
        <v>3984933151.1100993</v>
      </c>
      <c r="F1252" s="16">
        <v>5</v>
      </c>
      <c r="G1252" s="22">
        <f t="shared" si="266"/>
        <v>1.7370671446944503E+25</v>
      </c>
      <c r="H1252" s="22">
        <f t="shared" si="261"/>
        <v>4302760.6044446984</v>
      </c>
      <c r="I1252" s="22">
        <f t="shared" si="262"/>
        <v>6.7485898778463242E+18</v>
      </c>
      <c r="J1252" s="16">
        <v>1</v>
      </c>
      <c r="K1252" s="16">
        <v>11</v>
      </c>
      <c r="L1252" s="16">
        <v>5</v>
      </c>
      <c r="M1252" s="16">
        <v>10000</v>
      </c>
      <c r="N1252" s="16">
        <v>10000</v>
      </c>
      <c r="O1252" s="16">
        <v>30</v>
      </c>
      <c r="P1252" s="16" t="b">
        <v>1</v>
      </c>
      <c r="Q1252" s="16">
        <v>0</v>
      </c>
      <c r="R1252" s="16" t="b">
        <v>0</v>
      </c>
      <c r="S1252" s="16">
        <v>101.000000000008</v>
      </c>
      <c r="T1252" s="16" t="s">
        <v>59</v>
      </c>
      <c r="U1252" s="18">
        <v>1347</v>
      </c>
      <c r="V1252" s="16">
        <v>2093</v>
      </c>
      <c r="W1252" s="22">
        <v>1.07</v>
      </c>
    </row>
    <row r="1253" spans="1:23" x14ac:dyDescent="0.3">
      <c r="A1253" s="19">
        <v>1251</v>
      </c>
      <c r="B1253" s="16" t="s">
        <v>56</v>
      </c>
      <c r="C1253" s="17" t="s">
        <v>132</v>
      </c>
      <c r="E1253" s="12">
        <f t="shared" si="263"/>
        <v>3994824089.1727328</v>
      </c>
      <c r="F1253" s="16">
        <v>5</v>
      </c>
      <c r="G1253" s="22">
        <f>A1253^8.16+A1253^4+100*A1253+100</f>
        <v>1.8776716412028246E+25</v>
      </c>
      <c r="H1253" s="22">
        <f t="shared" si="261"/>
        <v>4310073.1553367665</v>
      </c>
      <c r="I1253" s="22">
        <f t="shared" si="262"/>
        <v>6.781481788236844E+18</v>
      </c>
      <c r="J1253" s="16">
        <v>1</v>
      </c>
      <c r="K1253" s="16">
        <v>11</v>
      </c>
      <c r="L1253" s="16">
        <v>5</v>
      </c>
      <c r="M1253" s="16">
        <v>10000</v>
      </c>
      <c r="N1253" s="16">
        <v>10000</v>
      </c>
      <c r="O1253" s="16">
        <v>30</v>
      </c>
      <c r="P1253" s="16" t="b">
        <v>1</v>
      </c>
      <c r="Q1253" s="16">
        <v>0</v>
      </c>
      <c r="R1253" s="16" t="b">
        <v>0</v>
      </c>
      <c r="S1253" s="16">
        <v>101.000000000008</v>
      </c>
      <c r="T1253" s="16" t="s">
        <v>59</v>
      </c>
      <c r="U1253" s="18">
        <v>1348</v>
      </c>
      <c r="V1253" s="16">
        <v>2095</v>
      </c>
      <c r="W1253" s="22">
        <v>1.07</v>
      </c>
    </row>
    <row r="1254" spans="1:23" x14ac:dyDescent="0.3">
      <c r="A1254" s="15">
        <v>1252</v>
      </c>
      <c r="B1254" s="16" t="s">
        <v>56</v>
      </c>
      <c r="C1254" s="17" t="s">
        <v>132</v>
      </c>
      <c r="E1254" s="16">
        <f t="shared" si="263"/>
        <v>4004731644.671999</v>
      </c>
      <c r="F1254" s="16">
        <v>5</v>
      </c>
      <c r="G1254" s="22">
        <f t="shared" ref="G1254:G1262" si="267">A1254^8.16+A1254^4+100*A1254+100</f>
        <v>1.8899543903585544E+25</v>
      </c>
      <c r="H1254" s="22">
        <f t="shared" si="261"/>
        <v>4317392.3273974024</v>
      </c>
      <c r="I1254" s="22">
        <f t="shared" si="262"/>
        <v>6.8145075360197222E+18</v>
      </c>
      <c r="J1254" s="16">
        <v>1</v>
      </c>
      <c r="K1254" s="16">
        <v>11</v>
      </c>
      <c r="L1254" s="16">
        <v>5</v>
      </c>
      <c r="M1254" s="16">
        <v>10000</v>
      </c>
      <c r="N1254" s="16">
        <v>10000</v>
      </c>
      <c r="O1254" s="16">
        <v>30</v>
      </c>
      <c r="P1254" s="16" t="b">
        <v>1</v>
      </c>
      <c r="Q1254" s="16">
        <v>0</v>
      </c>
      <c r="R1254" s="16" t="b">
        <v>0</v>
      </c>
      <c r="S1254" s="16">
        <v>101.000000000008</v>
      </c>
      <c r="T1254" s="16" t="s">
        <v>59</v>
      </c>
      <c r="U1254" s="18">
        <v>1349</v>
      </c>
      <c r="V1254" s="16">
        <v>2097</v>
      </c>
      <c r="W1254" s="22">
        <v>1.07</v>
      </c>
    </row>
    <row r="1255" spans="1:23" x14ac:dyDescent="0.3">
      <c r="A1255" s="19">
        <v>1253</v>
      </c>
      <c r="B1255" s="16" t="s">
        <v>56</v>
      </c>
      <c r="C1255" s="17" t="s">
        <v>132</v>
      </c>
      <c r="E1255" s="16">
        <f t="shared" si="263"/>
        <v>4014655832.220149</v>
      </c>
      <c r="F1255" s="16">
        <v>5</v>
      </c>
      <c r="G1255" s="22">
        <f t="shared" si="267"/>
        <v>1.9023075839315472E+25</v>
      </c>
      <c r="H1255" s="22">
        <f t="shared" si="261"/>
        <v>4324718.12136734</v>
      </c>
      <c r="I1255" s="22">
        <f t="shared" si="262"/>
        <v>6.8476675582285957E+18</v>
      </c>
      <c r="J1255" s="16">
        <v>1</v>
      </c>
      <c r="K1255" s="16">
        <v>11</v>
      </c>
      <c r="L1255" s="16">
        <v>5</v>
      </c>
      <c r="M1255" s="16">
        <v>10000</v>
      </c>
      <c r="N1255" s="16">
        <v>10000</v>
      </c>
      <c r="O1255" s="16">
        <v>30</v>
      </c>
      <c r="P1255" s="16" t="b">
        <v>1</v>
      </c>
      <c r="Q1255" s="16">
        <v>0</v>
      </c>
      <c r="R1255" s="16" t="b">
        <v>0</v>
      </c>
      <c r="S1255" s="16">
        <v>101.000000000008</v>
      </c>
      <c r="T1255" s="16" t="s">
        <v>59</v>
      </c>
      <c r="U1255" s="18">
        <v>1350</v>
      </c>
      <c r="V1255" s="16">
        <v>2099</v>
      </c>
      <c r="W1255" s="22">
        <v>1.07</v>
      </c>
    </row>
    <row r="1256" spans="1:23" x14ac:dyDescent="0.3">
      <c r="A1256" s="15">
        <v>1254</v>
      </c>
      <c r="B1256" s="16" t="s">
        <v>56</v>
      </c>
      <c r="C1256" s="17" t="s">
        <v>132</v>
      </c>
      <c r="E1256" s="16">
        <f t="shared" si="263"/>
        <v>4024596666.430613</v>
      </c>
      <c r="F1256" s="16">
        <v>5</v>
      </c>
      <c r="G1256" s="22">
        <f t="shared" si="267"/>
        <v>1.9147315692321649E+25</v>
      </c>
      <c r="H1256" s="22">
        <f t="shared" si="261"/>
        <v>4332050.5379867936</v>
      </c>
      <c r="I1256" s="22">
        <f t="shared" si="262"/>
        <v>6.8809622929733878E+18</v>
      </c>
      <c r="J1256" s="16">
        <v>1</v>
      </c>
      <c r="K1256" s="16">
        <v>11</v>
      </c>
      <c r="L1256" s="16">
        <v>5</v>
      </c>
      <c r="M1256" s="16">
        <v>10000</v>
      </c>
      <c r="N1256" s="16">
        <v>10000</v>
      </c>
      <c r="O1256" s="16">
        <v>30</v>
      </c>
      <c r="P1256" s="16" t="b">
        <v>1</v>
      </c>
      <c r="Q1256" s="16">
        <v>0</v>
      </c>
      <c r="R1256" s="16" t="b">
        <v>0</v>
      </c>
      <c r="S1256" s="16">
        <v>101.000000000008</v>
      </c>
      <c r="T1256" s="16" t="s">
        <v>59</v>
      </c>
      <c r="U1256" s="18">
        <v>1351</v>
      </c>
      <c r="V1256" s="16">
        <v>2101</v>
      </c>
      <c r="W1256" s="22">
        <v>1.07</v>
      </c>
    </row>
    <row r="1257" spans="1:23" x14ac:dyDescent="0.3">
      <c r="A1257" s="19">
        <v>1255</v>
      </c>
      <c r="B1257" s="16" t="s">
        <v>56</v>
      </c>
      <c r="C1257" s="17" t="s">
        <v>132</v>
      </c>
      <c r="E1257" s="16">
        <f t="shared" si="263"/>
        <v>4034554161.9179153</v>
      </c>
      <c r="F1257" s="16">
        <v>5</v>
      </c>
      <c r="G1257" s="22">
        <f t="shared" si="267"/>
        <v>1.9272266950039753E+25</v>
      </c>
      <c r="H1257" s="22">
        <f t="shared" si="261"/>
        <v>4339389.5779954679</v>
      </c>
      <c r="I1257" s="22">
        <f t="shared" si="262"/>
        <v>6.9143921794422559E+18</v>
      </c>
      <c r="J1257" s="16">
        <v>1</v>
      </c>
      <c r="K1257" s="16">
        <v>11</v>
      </c>
      <c r="L1257" s="16">
        <v>5</v>
      </c>
      <c r="M1257" s="16">
        <v>10000</v>
      </c>
      <c r="N1257" s="16">
        <v>10000</v>
      </c>
      <c r="O1257" s="16">
        <v>30</v>
      </c>
      <c r="P1257" s="16" t="b">
        <v>1</v>
      </c>
      <c r="Q1257" s="16">
        <v>0</v>
      </c>
      <c r="R1257" s="16" t="b">
        <v>0</v>
      </c>
      <c r="S1257" s="16">
        <v>101.000000000008</v>
      </c>
      <c r="T1257" s="16" t="s">
        <v>59</v>
      </c>
      <c r="U1257" s="18">
        <v>1352</v>
      </c>
      <c r="V1257" s="16">
        <v>2103</v>
      </c>
      <c r="W1257" s="22">
        <v>1.07</v>
      </c>
    </row>
    <row r="1258" spans="1:23" x14ac:dyDescent="0.3">
      <c r="A1258" s="19">
        <v>1256</v>
      </c>
      <c r="B1258" s="16" t="s">
        <v>56</v>
      </c>
      <c r="C1258" s="17" t="s">
        <v>132</v>
      </c>
      <c r="E1258" s="16">
        <f t="shared" si="263"/>
        <v>4044528333.2978497</v>
      </c>
      <c r="F1258" s="16">
        <v>5</v>
      </c>
      <c r="G1258" s="22">
        <f t="shared" si="267"/>
        <v>1.9397933114285428E+25</v>
      </c>
      <c r="H1258" s="22">
        <f t="shared" si="261"/>
        <v>4346735.2421325669</v>
      </c>
      <c r="I1258" s="22">
        <f t="shared" si="262"/>
        <v>6.9479576579034532E+18</v>
      </c>
      <c r="J1258" s="16">
        <v>1</v>
      </c>
      <c r="K1258" s="16">
        <v>11</v>
      </c>
      <c r="L1258" s="16">
        <v>5</v>
      </c>
      <c r="M1258" s="16">
        <v>10000</v>
      </c>
      <c r="N1258" s="16">
        <v>10000</v>
      </c>
      <c r="O1258" s="16">
        <v>30</v>
      </c>
      <c r="P1258" s="16" t="b">
        <v>1</v>
      </c>
      <c r="Q1258" s="16">
        <v>0</v>
      </c>
      <c r="R1258" s="16" t="b">
        <v>0</v>
      </c>
      <c r="S1258" s="16">
        <v>101.000000000008</v>
      </c>
      <c r="T1258" s="16" t="s">
        <v>59</v>
      </c>
      <c r="U1258" s="18">
        <v>1353</v>
      </c>
      <c r="V1258" s="16">
        <v>2105</v>
      </c>
      <c r="W1258" s="22">
        <v>1.07</v>
      </c>
    </row>
    <row r="1259" spans="1:23" x14ac:dyDescent="0.3">
      <c r="A1259" s="15">
        <v>1257</v>
      </c>
      <c r="B1259" s="16" t="s">
        <v>56</v>
      </c>
      <c r="C1259" s="17" t="s">
        <v>132</v>
      </c>
      <c r="E1259" s="16">
        <f t="shared" si="263"/>
        <v>4054519195.1872659</v>
      </c>
      <c r="F1259" s="16">
        <v>5</v>
      </c>
      <c r="G1259" s="22">
        <f t="shared" si="267"/>
        <v>1.9524317701301678E+25</v>
      </c>
      <c r="H1259" s="22">
        <f t="shared" si="261"/>
        <v>4354087.53113678</v>
      </c>
      <c r="I1259" s="22">
        <f t="shared" si="262"/>
        <v>6.981659169707135E+18</v>
      </c>
      <c r="J1259" s="16">
        <v>1</v>
      </c>
      <c r="K1259" s="16">
        <v>11</v>
      </c>
      <c r="L1259" s="16">
        <v>5</v>
      </c>
      <c r="M1259" s="16">
        <v>10000</v>
      </c>
      <c r="N1259" s="16">
        <v>10000</v>
      </c>
      <c r="O1259" s="16">
        <v>30</v>
      </c>
      <c r="P1259" s="16" t="b">
        <v>1</v>
      </c>
      <c r="Q1259" s="16">
        <v>0</v>
      </c>
      <c r="R1259" s="16" t="b">
        <v>0</v>
      </c>
      <c r="S1259" s="16">
        <v>101.000000000008</v>
      </c>
      <c r="T1259" s="16" t="s">
        <v>59</v>
      </c>
      <c r="U1259" s="18">
        <v>1354</v>
      </c>
      <c r="V1259" s="16">
        <v>2107</v>
      </c>
      <c r="W1259" s="22">
        <v>1.07</v>
      </c>
    </row>
    <row r="1260" spans="1:23" x14ac:dyDescent="0.3">
      <c r="A1260" s="19">
        <v>1258</v>
      </c>
      <c r="B1260" s="16" t="s">
        <v>56</v>
      </c>
      <c r="C1260" s="17" t="s">
        <v>132</v>
      </c>
      <c r="E1260" s="12">
        <f t="shared" si="263"/>
        <v>4064526762.2042594</v>
      </c>
      <c r="F1260" s="16">
        <v>5</v>
      </c>
      <c r="G1260" s="22">
        <f t="shared" si="267"/>
        <v>1.9651424241807168E+25</v>
      </c>
      <c r="H1260" s="22">
        <f t="shared" si="261"/>
        <v>4361446.4457462952</v>
      </c>
      <c r="I1260" s="22">
        <f t="shared" si="262"/>
        <v>7.0154971572868342E+18</v>
      </c>
      <c r="J1260" s="16">
        <v>1</v>
      </c>
      <c r="K1260" s="16">
        <v>11</v>
      </c>
      <c r="L1260" s="16">
        <v>5</v>
      </c>
      <c r="M1260" s="16">
        <v>10000</v>
      </c>
      <c r="N1260" s="16">
        <v>10000</v>
      </c>
      <c r="O1260" s="16">
        <v>30</v>
      </c>
      <c r="P1260" s="16" t="b">
        <v>1</v>
      </c>
      <c r="Q1260" s="16">
        <v>0</v>
      </c>
      <c r="R1260" s="16" t="b">
        <v>0</v>
      </c>
      <c r="S1260" s="16">
        <v>101.000000000008</v>
      </c>
      <c r="T1260" s="16" t="s">
        <v>59</v>
      </c>
      <c r="U1260" s="18">
        <v>1355</v>
      </c>
      <c r="V1260" s="16">
        <v>2109</v>
      </c>
      <c r="W1260" s="22">
        <v>1.07</v>
      </c>
    </row>
    <row r="1261" spans="1:23" x14ac:dyDescent="0.3">
      <c r="A1261" s="15">
        <v>1259</v>
      </c>
      <c r="B1261" s="16" t="s">
        <v>56</v>
      </c>
      <c r="C1261" s="17" t="s">
        <v>132</v>
      </c>
      <c r="E1261" s="16">
        <f t="shared" si="263"/>
        <v>4074551048.9680629</v>
      </c>
      <c r="F1261" s="16">
        <v>5</v>
      </c>
      <c r="G1261" s="22">
        <f t="shared" si="267"/>
        <v>1.9779256281043845E+25</v>
      </c>
      <c r="H1261" s="22">
        <f t="shared" si="261"/>
        <v>4368811.9866988044</v>
      </c>
      <c r="I1261" s="22">
        <f t="shared" si="262"/>
        <v>7.0494720641618166E+18</v>
      </c>
      <c r="J1261" s="16">
        <v>1</v>
      </c>
      <c r="K1261" s="16">
        <v>11</v>
      </c>
      <c r="L1261" s="16">
        <v>5</v>
      </c>
      <c r="M1261" s="16">
        <v>10000</v>
      </c>
      <c r="N1261" s="16">
        <v>10000</v>
      </c>
      <c r="O1261" s="16">
        <v>30</v>
      </c>
      <c r="P1261" s="16" t="b">
        <v>1</v>
      </c>
      <c r="Q1261" s="16">
        <v>0</v>
      </c>
      <c r="R1261" s="16" t="b">
        <v>0</v>
      </c>
      <c r="S1261" s="16">
        <v>101.000000000008</v>
      </c>
      <c r="T1261" s="16" t="s">
        <v>59</v>
      </c>
      <c r="U1261" s="18">
        <v>1356</v>
      </c>
      <c r="V1261" s="16">
        <v>2111</v>
      </c>
      <c r="W1261" s="22">
        <v>1.07</v>
      </c>
    </row>
    <row r="1262" spans="1:23" x14ac:dyDescent="0.3">
      <c r="A1262" s="19">
        <v>1260</v>
      </c>
      <c r="B1262" s="16" t="s">
        <v>56</v>
      </c>
      <c r="C1262" s="17" t="s">
        <v>132</v>
      </c>
      <c r="E1262" s="12">
        <f t="shared" si="263"/>
        <v>4084592070.0990605</v>
      </c>
      <c r="F1262" s="16">
        <v>5</v>
      </c>
      <c r="G1262" s="22">
        <f t="shared" si="267"/>
        <v>1.9907817378824968E+25</v>
      </c>
      <c r="H1262" s="22">
        <f t="shared" si="261"/>
        <v>4376184.1547314757</v>
      </c>
      <c r="I1262" s="22">
        <f t="shared" si="262"/>
        <v>7.0835843349382615E+18</v>
      </c>
      <c r="J1262" s="16">
        <v>1</v>
      </c>
      <c r="K1262" s="16">
        <v>11</v>
      </c>
      <c r="L1262" s="16">
        <v>5</v>
      </c>
      <c r="M1262" s="16">
        <v>10000</v>
      </c>
      <c r="N1262" s="16">
        <v>10000</v>
      </c>
      <c r="O1262" s="16">
        <v>30</v>
      </c>
      <c r="P1262" s="16" t="b">
        <v>1</v>
      </c>
      <c r="Q1262" s="16">
        <v>0</v>
      </c>
      <c r="R1262" s="16" t="b">
        <v>0</v>
      </c>
      <c r="S1262" s="16">
        <v>101.000000000008</v>
      </c>
      <c r="T1262" s="16" t="s">
        <v>59</v>
      </c>
      <c r="U1262" s="18">
        <v>1357</v>
      </c>
      <c r="V1262" s="16">
        <v>2113</v>
      </c>
      <c r="W1262" s="22">
        <v>1.07</v>
      </c>
    </row>
    <row r="1263" spans="1:23" x14ac:dyDescent="0.3">
      <c r="A1263" s="19">
        <v>1261</v>
      </c>
      <c r="B1263" s="16" t="s">
        <v>56</v>
      </c>
      <c r="C1263" s="17" t="s">
        <v>132</v>
      </c>
      <c r="E1263" s="16">
        <f t="shared" si="263"/>
        <v>4094649840.2187953</v>
      </c>
      <c r="F1263" s="16">
        <v>5</v>
      </c>
      <c r="G1263" s="22">
        <f>A1263^8.17+A1263^4+100*A1263+100</f>
        <v>2.1519999519734556E+25</v>
      </c>
      <c r="H1263" s="22">
        <f t="shared" si="261"/>
        <v>4383562.9505809871</v>
      </c>
      <c r="I1263" s="22">
        <f t="shared" si="262"/>
        <v>7.1178344153115279E+18</v>
      </c>
      <c r="J1263" s="16">
        <v>1</v>
      </c>
      <c r="K1263" s="16">
        <v>11</v>
      </c>
      <c r="L1263" s="16">
        <v>5</v>
      </c>
      <c r="M1263" s="16">
        <v>10000</v>
      </c>
      <c r="N1263" s="16">
        <v>10000</v>
      </c>
      <c r="O1263" s="16">
        <v>30</v>
      </c>
      <c r="P1263" s="16" t="b">
        <v>1</v>
      </c>
      <c r="Q1263" s="16">
        <v>0</v>
      </c>
      <c r="R1263" s="16" t="b">
        <v>0</v>
      </c>
      <c r="S1263" s="16">
        <v>101.000000000008</v>
      </c>
      <c r="T1263" s="16" t="s">
        <v>59</v>
      </c>
      <c r="U1263" s="18">
        <v>1358</v>
      </c>
      <c r="V1263" s="16">
        <v>2115</v>
      </c>
      <c r="W1263" s="22">
        <v>1.07</v>
      </c>
    </row>
    <row r="1264" spans="1:23" x14ac:dyDescent="0.3">
      <c r="A1264" s="15">
        <v>1262</v>
      </c>
      <c r="B1264" s="16" t="s">
        <v>56</v>
      </c>
      <c r="C1264" s="17" t="s">
        <v>132</v>
      </c>
      <c r="E1264" s="16">
        <f t="shared" si="263"/>
        <v>4104724373.9499741</v>
      </c>
      <c r="F1264" s="16">
        <v>5</v>
      </c>
      <c r="G1264" s="22">
        <f t="shared" ref="G1264:G1272" si="268">A1264^8.17+A1264^4+100*A1264+100</f>
        <v>2.1659824310098374E+25</v>
      </c>
      <c r="H1264" s="22">
        <f t="shared" si="261"/>
        <v>4390948.3749835053</v>
      </c>
      <c r="I1264" s="22">
        <f t="shared" si="262"/>
        <v>7.1522227520676823E+18</v>
      </c>
      <c r="J1264" s="16">
        <v>1</v>
      </c>
      <c r="K1264" s="16">
        <v>11</v>
      </c>
      <c r="L1264" s="16">
        <v>5</v>
      </c>
      <c r="M1264" s="16">
        <v>10000</v>
      </c>
      <c r="N1264" s="16">
        <v>10000</v>
      </c>
      <c r="O1264" s="16">
        <v>30</v>
      </c>
      <c r="P1264" s="16" t="b">
        <v>1</v>
      </c>
      <c r="Q1264" s="16">
        <v>0</v>
      </c>
      <c r="R1264" s="16" t="b">
        <v>0</v>
      </c>
      <c r="S1264" s="16">
        <v>101.000000000008</v>
      </c>
      <c r="T1264" s="16" t="s">
        <v>59</v>
      </c>
      <c r="U1264" s="18">
        <v>1359</v>
      </c>
      <c r="V1264" s="16">
        <v>2117</v>
      </c>
      <c r="W1264" s="22">
        <v>1.07</v>
      </c>
    </row>
    <row r="1265" spans="1:23" x14ac:dyDescent="0.3">
      <c r="A1265" s="19">
        <v>1263</v>
      </c>
      <c r="B1265" s="16" t="s">
        <v>56</v>
      </c>
      <c r="C1265" s="17" t="s">
        <v>132</v>
      </c>
      <c r="E1265" s="16">
        <f t="shared" si="263"/>
        <v>4114815685.9164996</v>
      </c>
      <c r="F1265" s="16">
        <v>5</v>
      </c>
      <c r="G1265" s="22">
        <f t="shared" si="268"/>
        <v>2.1800445769900045E+25</v>
      </c>
      <c r="H1265" s="22">
        <f t="shared" si="261"/>
        <v>4398340.428674724</v>
      </c>
      <c r="I1265" s="22">
        <f t="shared" si="262"/>
        <v>7.1867497930855782E+18</v>
      </c>
      <c r="J1265" s="16">
        <v>1</v>
      </c>
      <c r="K1265" s="16">
        <v>11</v>
      </c>
      <c r="L1265" s="16">
        <v>5</v>
      </c>
      <c r="M1265" s="16">
        <v>10000</v>
      </c>
      <c r="N1265" s="16">
        <v>10000</v>
      </c>
      <c r="O1265" s="16">
        <v>30</v>
      </c>
      <c r="P1265" s="16" t="b">
        <v>1</v>
      </c>
      <c r="Q1265" s="16">
        <v>0</v>
      </c>
      <c r="R1265" s="16" t="b">
        <v>0</v>
      </c>
      <c r="S1265" s="16">
        <v>101.000000000008</v>
      </c>
      <c r="T1265" s="16" t="s">
        <v>59</v>
      </c>
      <c r="U1265" s="18">
        <v>1360</v>
      </c>
      <c r="V1265" s="16">
        <v>2119</v>
      </c>
      <c r="W1265" s="22">
        <v>1.07</v>
      </c>
    </row>
    <row r="1266" spans="1:23" x14ac:dyDescent="0.3">
      <c r="A1266" s="15">
        <v>1264</v>
      </c>
      <c r="B1266" s="16" t="s">
        <v>56</v>
      </c>
      <c r="C1266" s="17" t="s">
        <v>132</v>
      </c>
      <c r="E1266" s="16">
        <f t="shared" si="263"/>
        <v>4124923790.743391</v>
      </c>
      <c r="F1266" s="16">
        <v>5</v>
      </c>
      <c r="G1266" s="22">
        <f t="shared" si="268"/>
        <v>2.1941867802092897E+25</v>
      </c>
      <c r="H1266" s="22">
        <f t="shared" si="261"/>
        <v>4405739.1123897936</v>
      </c>
      <c r="I1266" s="22">
        <f t="shared" si="262"/>
        <v>7.2214159873383393E+18</v>
      </c>
      <c r="J1266" s="16">
        <v>1</v>
      </c>
      <c r="K1266" s="16">
        <v>11</v>
      </c>
      <c r="L1266" s="16">
        <v>5</v>
      </c>
      <c r="M1266" s="16">
        <v>10000</v>
      </c>
      <c r="N1266" s="16">
        <v>10000</v>
      </c>
      <c r="O1266" s="16">
        <v>30</v>
      </c>
      <c r="P1266" s="16" t="b">
        <v>1</v>
      </c>
      <c r="Q1266" s="16">
        <v>0</v>
      </c>
      <c r="R1266" s="16" t="b">
        <v>0</v>
      </c>
      <c r="S1266" s="16">
        <v>101.000000000008</v>
      </c>
      <c r="T1266" s="16" t="s">
        <v>59</v>
      </c>
      <c r="U1266" s="18">
        <v>1361</v>
      </c>
      <c r="V1266" s="16">
        <v>2121</v>
      </c>
      <c r="W1266" s="22">
        <v>1.07</v>
      </c>
    </row>
    <row r="1267" spans="1:23" x14ac:dyDescent="0.3">
      <c r="A1267" s="19">
        <v>1265</v>
      </c>
      <c r="B1267" s="16" t="s">
        <v>56</v>
      </c>
      <c r="C1267" s="17" t="s">
        <v>132</v>
      </c>
      <c r="E1267" s="16">
        <f t="shared" si="263"/>
        <v>4135048703.056818</v>
      </c>
      <c r="F1267" s="16">
        <v>5</v>
      </c>
      <c r="G1267" s="22">
        <f t="shared" si="268"/>
        <v>2.2084094325639785E+25</v>
      </c>
      <c r="H1267" s="22">
        <f t="shared" si="261"/>
        <v>4413144.4268633798</v>
      </c>
      <c r="I1267" s="22">
        <f t="shared" si="262"/>
        <v>7.2562217848952893E+18</v>
      </c>
      <c r="J1267" s="16">
        <v>1</v>
      </c>
      <c r="K1267" s="16">
        <v>11</v>
      </c>
      <c r="L1267" s="16">
        <v>5</v>
      </c>
      <c r="M1267" s="16">
        <v>10000</v>
      </c>
      <c r="N1267" s="16">
        <v>10000</v>
      </c>
      <c r="O1267" s="16">
        <v>30</v>
      </c>
      <c r="P1267" s="16" t="b">
        <v>1</v>
      </c>
      <c r="Q1267" s="16">
        <v>0</v>
      </c>
      <c r="R1267" s="16" t="b">
        <v>0</v>
      </c>
      <c r="S1267" s="16">
        <v>101.000000000008</v>
      </c>
      <c r="T1267" s="16" t="s">
        <v>59</v>
      </c>
      <c r="U1267" s="18">
        <v>1362</v>
      </c>
      <c r="V1267" s="16">
        <v>2123</v>
      </c>
      <c r="W1267" s="22">
        <v>1.07</v>
      </c>
    </row>
    <row r="1268" spans="1:23" x14ac:dyDescent="0.3">
      <c r="A1268" s="19">
        <v>1266</v>
      </c>
      <c r="B1268" s="16" t="s">
        <v>56</v>
      </c>
      <c r="C1268" s="17" t="s">
        <v>132</v>
      </c>
      <c r="E1268" s="16">
        <f t="shared" si="263"/>
        <v>4145190437.4841356</v>
      </c>
      <c r="F1268" s="16">
        <v>5</v>
      </c>
      <c r="G1268" s="22">
        <f t="shared" si="268"/>
        <v>2.2227129275565477E+25</v>
      </c>
      <c r="H1268" s="22">
        <f t="shared" si="261"/>
        <v>4420556.3728296598</v>
      </c>
      <c r="I1268" s="22">
        <f t="shared" si="262"/>
        <v>7.2911676369238446E+18</v>
      </c>
      <c r="J1268" s="16">
        <v>1</v>
      </c>
      <c r="K1268" s="16">
        <v>11</v>
      </c>
      <c r="L1268" s="16">
        <v>5</v>
      </c>
      <c r="M1268" s="16">
        <v>10000</v>
      </c>
      <c r="N1268" s="16">
        <v>10000</v>
      </c>
      <c r="O1268" s="16">
        <v>30</v>
      </c>
      <c r="P1268" s="16" t="b">
        <v>1</v>
      </c>
      <c r="Q1268" s="16">
        <v>0</v>
      </c>
      <c r="R1268" s="16" t="b">
        <v>0</v>
      </c>
      <c r="S1268" s="16">
        <v>101.000000000008</v>
      </c>
      <c r="T1268" s="16" t="s">
        <v>59</v>
      </c>
      <c r="U1268" s="18">
        <v>1363</v>
      </c>
      <c r="V1268" s="16">
        <v>2125</v>
      </c>
      <c r="W1268" s="22">
        <v>1.07</v>
      </c>
    </row>
    <row r="1269" spans="1:23" x14ac:dyDescent="0.3">
      <c r="A1269" s="15">
        <v>1267</v>
      </c>
      <c r="B1269" s="16" t="s">
        <v>56</v>
      </c>
      <c r="C1269" s="17" t="s">
        <v>132</v>
      </c>
      <c r="E1269" s="12">
        <f t="shared" si="263"/>
        <v>4155349008.6538653</v>
      </c>
      <c r="F1269" s="16">
        <v>5</v>
      </c>
      <c r="G1269" s="22">
        <f t="shared" si="268"/>
        <v>2.2370976603009943E+25</v>
      </c>
      <c r="H1269" s="22">
        <f t="shared" si="261"/>
        <v>4427974.9510223167</v>
      </c>
      <c r="I1269" s="22">
        <f t="shared" si="262"/>
        <v>7.3262539956913009E+18</v>
      </c>
      <c r="J1269" s="16">
        <v>1</v>
      </c>
      <c r="K1269" s="16">
        <v>11</v>
      </c>
      <c r="L1269" s="16">
        <v>5</v>
      </c>
      <c r="M1269" s="16">
        <v>10000</v>
      </c>
      <c r="N1269" s="16">
        <v>10000</v>
      </c>
      <c r="O1269" s="16">
        <v>30</v>
      </c>
      <c r="P1269" s="16" t="b">
        <v>1</v>
      </c>
      <c r="Q1269" s="16">
        <v>0</v>
      </c>
      <c r="R1269" s="16" t="b">
        <v>0</v>
      </c>
      <c r="S1269" s="16">
        <v>101.000000000008</v>
      </c>
      <c r="T1269" s="16" t="s">
        <v>59</v>
      </c>
      <c r="U1269" s="18">
        <v>1364</v>
      </c>
      <c r="V1269" s="16">
        <v>2127</v>
      </c>
      <c r="W1269" s="22">
        <v>1.07</v>
      </c>
    </row>
    <row r="1270" spans="1:23" x14ac:dyDescent="0.3">
      <c r="A1270" s="19">
        <v>1268</v>
      </c>
      <c r="B1270" s="16" t="s">
        <v>56</v>
      </c>
      <c r="C1270" s="17" t="s">
        <v>132</v>
      </c>
      <c r="E1270" s="16">
        <f t="shared" si="263"/>
        <v>4165524431.195653</v>
      </c>
      <c r="F1270" s="16">
        <v>5</v>
      </c>
      <c r="G1270" s="22">
        <f t="shared" si="268"/>
        <v>2.2515640275281938E+25</v>
      </c>
      <c r="H1270" s="22">
        <f t="shared" si="261"/>
        <v>4435400.1621745061</v>
      </c>
      <c r="I1270" s="22">
        <f t="shared" si="262"/>
        <v>7.3614813145664236E+18</v>
      </c>
      <c r="J1270" s="16">
        <v>1</v>
      </c>
      <c r="K1270" s="16">
        <v>11</v>
      </c>
      <c r="L1270" s="16">
        <v>5</v>
      </c>
      <c r="M1270" s="16">
        <v>10000</v>
      </c>
      <c r="N1270" s="16">
        <v>10000</v>
      </c>
      <c r="O1270" s="16">
        <v>30</v>
      </c>
      <c r="P1270" s="16" t="b">
        <v>1</v>
      </c>
      <c r="Q1270" s="16">
        <v>0</v>
      </c>
      <c r="R1270" s="16" t="b">
        <v>0</v>
      </c>
      <c r="S1270" s="16">
        <v>101.000000000008</v>
      </c>
      <c r="T1270" s="16" t="s">
        <v>59</v>
      </c>
      <c r="U1270" s="18">
        <v>1365</v>
      </c>
      <c r="V1270" s="16">
        <v>2129</v>
      </c>
      <c r="W1270" s="22">
        <v>1.07</v>
      </c>
    </row>
    <row r="1271" spans="1:23" x14ac:dyDescent="0.3">
      <c r="A1271" s="15">
        <v>1269</v>
      </c>
      <c r="B1271" s="16" t="s">
        <v>56</v>
      </c>
      <c r="C1271" s="17" t="s">
        <v>132</v>
      </c>
      <c r="E1271" s="12">
        <f t="shared" si="263"/>
        <v>4175716719.7403107</v>
      </c>
      <c r="F1271" s="16">
        <v>5</v>
      </c>
      <c r="G1271" s="22">
        <f t="shared" si="268"/>
        <v>2.2661124275910981E+25</v>
      </c>
      <c r="H1271" s="22">
        <f t="shared" si="261"/>
        <v>4442832.007018907</v>
      </c>
      <c r="I1271" s="22">
        <f t="shared" si="262"/>
        <v>7.3968500480216013E+18</v>
      </c>
      <c r="J1271" s="16">
        <v>1</v>
      </c>
      <c r="K1271" s="16">
        <v>11</v>
      </c>
      <c r="L1271" s="16">
        <v>5</v>
      </c>
      <c r="M1271" s="16">
        <v>10000</v>
      </c>
      <c r="N1271" s="16">
        <v>10000</v>
      </c>
      <c r="O1271" s="16">
        <v>30</v>
      </c>
      <c r="P1271" s="16" t="b">
        <v>1</v>
      </c>
      <c r="Q1271" s="16">
        <v>0</v>
      </c>
      <c r="R1271" s="16" t="b">
        <v>0</v>
      </c>
      <c r="S1271" s="16">
        <v>101.000000000008</v>
      </c>
      <c r="T1271" s="16" t="s">
        <v>59</v>
      </c>
      <c r="U1271" s="18">
        <v>1366</v>
      </c>
      <c r="V1271" s="16">
        <v>2131</v>
      </c>
      <c r="W1271" s="22">
        <v>1.07</v>
      </c>
    </row>
    <row r="1272" spans="1:23" x14ac:dyDescent="0.3">
      <c r="A1272" s="19">
        <v>1270</v>
      </c>
      <c r="B1272" s="16" t="s">
        <v>56</v>
      </c>
      <c r="C1272" s="17" t="s">
        <v>132</v>
      </c>
      <c r="E1272" s="16">
        <f t="shared" si="263"/>
        <v>4185925888.919807</v>
      </c>
      <c r="F1272" s="16">
        <v>5</v>
      </c>
      <c r="G1272" s="22">
        <f t="shared" si="268"/>
        <v>2.2807432604702799E+25</v>
      </c>
      <c r="H1272" s="22">
        <f t="shared" si="261"/>
        <v>4450270.4862877047</v>
      </c>
      <c r="I1272" s="22">
        <f t="shared" si="262"/>
        <v>7.4323606516344392E+18</v>
      </c>
      <c r="J1272" s="16">
        <v>1</v>
      </c>
      <c r="K1272" s="16">
        <v>11</v>
      </c>
      <c r="L1272" s="16">
        <v>5</v>
      </c>
      <c r="M1272" s="16">
        <v>10000</v>
      </c>
      <c r="N1272" s="16">
        <v>10000</v>
      </c>
      <c r="O1272" s="16">
        <v>30</v>
      </c>
      <c r="P1272" s="16" t="b">
        <v>1</v>
      </c>
      <c r="Q1272" s="16">
        <v>0</v>
      </c>
      <c r="R1272" s="16" t="b">
        <v>0</v>
      </c>
      <c r="S1272" s="16">
        <v>101.000000000008</v>
      </c>
      <c r="T1272" s="16" t="s">
        <v>59</v>
      </c>
      <c r="U1272" s="18">
        <v>1367</v>
      </c>
      <c r="V1272" s="16">
        <v>2133</v>
      </c>
      <c r="W1272" s="22">
        <v>1.07</v>
      </c>
    </row>
    <row r="1273" spans="1:23" x14ac:dyDescent="0.3">
      <c r="A1273" s="19">
        <v>1271</v>
      </c>
      <c r="B1273" s="16" t="s">
        <v>56</v>
      </c>
      <c r="C1273" s="17" t="s">
        <v>132</v>
      </c>
      <c r="E1273" s="16">
        <f t="shared" si="263"/>
        <v>4196151953.3672767</v>
      </c>
      <c r="F1273" s="16">
        <v>5</v>
      </c>
      <c r="G1273" s="22">
        <f>A1273^8.18+A1273^4+100*A1273+100</f>
        <v>2.465531772601866E+25</v>
      </c>
      <c r="H1273" s="22">
        <f t="shared" si="261"/>
        <v>4457715.6007125722</v>
      </c>
      <c r="I1273" s="22">
        <f t="shared" si="262"/>
        <v>7.4680135820895017E+18</v>
      </c>
      <c r="J1273" s="16">
        <v>1</v>
      </c>
      <c r="K1273" s="16">
        <v>11</v>
      </c>
      <c r="L1273" s="16">
        <v>5</v>
      </c>
      <c r="M1273" s="16">
        <v>10000</v>
      </c>
      <c r="N1273" s="16">
        <v>10000</v>
      </c>
      <c r="O1273" s="16">
        <v>30</v>
      </c>
      <c r="P1273" s="16" t="b">
        <v>1</v>
      </c>
      <c r="Q1273" s="16">
        <v>0</v>
      </c>
      <c r="R1273" s="16" t="b">
        <v>0</v>
      </c>
      <c r="S1273" s="16">
        <v>101.000000000008</v>
      </c>
      <c r="T1273" s="16" t="s">
        <v>59</v>
      </c>
      <c r="U1273" s="18">
        <v>1368</v>
      </c>
      <c r="V1273" s="16">
        <v>2135</v>
      </c>
      <c r="W1273" s="22">
        <v>1.07</v>
      </c>
    </row>
    <row r="1274" spans="1:23" x14ac:dyDescent="0.3">
      <c r="A1274" s="15">
        <v>1272</v>
      </c>
      <c r="B1274" s="16" t="s">
        <v>56</v>
      </c>
      <c r="C1274" s="17" t="s">
        <v>132</v>
      </c>
      <c r="E1274" s="16">
        <f t="shared" si="263"/>
        <v>4206394927.71697</v>
      </c>
      <c r="F1274" s="16">
        <v>5</v>
      </c>
      <c r="G1274" s="22">
        <f t="shared" ref="G1274:G1282" si="269">A1274^8.18+A1274^4+100*A1274+100</f>
        <v>2.4814445247176833E+25</v>
      </c>
      <c r="H1274" s="22">
        <f t="shared" si="261"/>
        <v>4465167.3510247031</v>
      </c>
      <c r="I1274" s="22">
        <f t="shared" si="262"/>
        <v>7.5038092971804908E+18</v>
      </c>
      <c r="J1274" s="16">
        <v>1</v>
      </c>
      <c r="K1274" s="16">
        <v>11</v>
      </c>
      <c r="L1274" s="16">
        <v>5</v>
      </c>
      <c r="M1274" s="16">
        <v>10000</v>
      </c>
      <c r="N1274" s="16">
        <v>10000</v>
      </c>
      <c r="O1274" s="16">
        <v>30</v>
      </c>
      <c r="P1274" s="16" t="b">
        <v>1</v>
      </c>
      <c r="Q1274" s="16">
        <v>0</v>
      </c>
      <c r="R1274" s="16" t="b">
        <v>0</v>
      </c>
      <c r="S1274" s="16">
        <v>101.000000000008</v>
      </c>
      <c r="T1274" s="16" t="s">
        <v>59</v>
      </c>
      <c r="U1274" s="18">
        <v>1369</v>
      </c>
      <c r="V1274" s="16">
        <v>2137</v>
      </c>
      <c r="W1274" s="22">
        <v>1.07</v>
      </c>
    </row>
    <row r="1275" spans="1:23" x14ac:dyDescent="0.3">
      <c r="A1275" s="19">
        <v>1273</v>
      </c>
      <c r="B1275" s="16" t="s">
        <v>56</v>
      </c>
      <c r="C1275" s="17" t="s">
        <v>132</v>
      </c>
      <c r="E1275" s="16">
        <f t="shared" si="263"/>
        <v>4216654826.6043057</v>
      </c>
      <c r="F1275" s="16">
        <v>5</v>
      </c>
      <c r="G1275" s="22">
        <f t="shared" si="269"/>
        <v>2.4974473527753292E+25</v>
      </c>
      <c r="H1275" s="22">
        <f t="shared" si="261"/>
        <v>4472625.7379547926</v>
      </c>
      <c r="I1275" s="22">
        <f t="shared" si="262"/>
        <v>7.539748255811626E+18</v>
      </c>
      <c r="J1275" s="16">
        <v>1</v>
      </c>
      <c r="K1275" s="16">
        <v>11</v>
      </c>
      <c r="L1275" s="16">
        <v>5</v>
      </c>
      <c r="M1275" s="16">
        <v>10000</v>
      </c>
      <c r="N1275" s="16">
        <v>10000</v>
      </c>
      <c r="O1275" s="16">
        <v>30</v>
      </c>
      <c r="P1275" s="16" t="b">
        <v>1</v>
      </c>
      <c r="Q1275" s="16">
        <v>0</v>
      </c>
      <c r="R1275" s="16" t="b">
        <v>0</v>
      </c>
      <c r="S1275" s="16">
        <v>101.000000000008</v>
      </c>
      <c r="T1275" s="16" t="s">
        <v>59</v>
      </c>
      <c r="U1275" s="18">
        <v>1370</v>
      </c>
      <c r="V1275" s="16">
        <v>2139</v>
      </c>
      <c r="W1275" s="22">
        <v>1.07</v>
      </c>
    </row>
    <row r="1276" spans="1:23" x14ac:dyDescent="0.3">
      <c r="A1276" s="15">
        <v>1274</v>
      </c>
      <c r="B1276" s="16" t="s">
        <v>56</v>
      </c>
      <c r="C1276" s="17" t="s">
        <v>132</v>
      </c>
      <c r="E1276" s="16">
        <f t="shared" si="263"/>
        <v>4226931664.6658816</v>
      </c>
      <c r="F1276" s="16">
        <v>5</v>
      </c>
      <c r="G1276" s="22">
        <f t="shared" si="269"/>
        <v>2.5135406952997801E+25</v>
      </c>
      <c r="H1276" s="22">
        <f t="shared" si="261"/>
        <v>4480090.7622330207</v>
      </c>
      <c r="I1276" s="22">
        <f t="shared" si="262"/>
        <v>7.5758309179996119E+18</v>
      </c>
      <c r="J1276" s="16">
        <v>1</v>
      </c>
      <c r="K1276" s="16">
        <v>11</v>
      </c>
      <c r="L1276" s="16">
        <v>5</v>
      </c>
      <c r="M1276" s="16">
        <v>10000</v>
      </c>
      <c r="N1276" s="16">
        <v>10000</v>
      </c>
      <c r="O1276" s="16">
        <v>30</v>
      </c>
      <c r="P1276" s="16" t="b">
        <v>1</v>
      </c>
      <c r="Q1276" s="16">
        <v>0</v>
      </c>
      <c r="R1276" s="16" t="b">
        <v>0</v>
      </c>
      <c r="S1276" s="16">
        <v>101.000000000008</v>
      </c>
      <c r="T1276" s="16" t="s">
        <v>59</v>
      </c>
      <c r="U1276" s="18">
        <v>1371</v>
      </c>
      <c r="V1276" s="16">
        <v>2141</v>
      </c>
      <c r="W1276" s="22">
        <v>1.07</v>
      </c>
    </row>
    <row r="1277" spans="1:23" x14ac:dyDescent="0.3">
      <c r="A1277" s="19">
        <v>1275</v>
      </c>
      <c r="B1277" s="16" t="s">
        <v>56</v>
      </c>
      <c r="C1277" s="17" t="s">
        <v>132</v>
      </c>
      <c r="E1277" s="16">
        <f t="shared" si="263"/>
        <v>4237225456.5394096</v>
      </c>
      <c r="F1277" s="16">
        <v>5</v>
      </c>
      <c r="G1277" s="22">
        <f t="shared" si="269"/>
        <v>2.5297249926040287E+25</v>
      </c>
      <c r="H1277" s="22">
        <f t="shared" si="261"/>
        <v>4487562.4245891087</v>
      </c>
      <c r="I1277" s="22">
        <f t="shared" si="262"/>
        <v>7.6120577448757166E+18</v>
      </c>
      <c r="J1277" s="16">
        <v>1</v>
      </c>
      <c r="K1277" s="16">
        <v>11</v>
      </c>
      <c r="L1277" s="16">
        <v>5</v>
      </c>
      <c r="M1277" s="16">
        <v>10000</v>
      </c>
      <c r="N1277" s="16">
        <v>10000</v>
      </c>
      <c r="O1277" s="16">
        <v>30</v>
      </c>
      <c r="P1277" s="16" t="b">
        <v>1</v>
      </c>
      <c r="Q1277" s="16">
        <v>0</v>
      </c>
      <c r="R1277" s="16" t="b">
        <v>0</v>
      </c>
      <c r="S1277" s="16">
        <v>101.000000000008</v>
      </c>
      <c r="T1277" s="16" t="s">
        <v>59</v>
      </c>
      <c r="U1277" s="18">
        <v>1372</v>
      </c>
      <c r="V1277" s="16">
        <v>2143</v>
      </c>
      <c r="W1277" s="22">
        <v>1.07</v>
      </c>
    </row>
    <row r="1278" spans="1:23" x14ac:dyDescent="0.3">
      <c r="A1278" s="19">
        <v>1276</v>
      </c>
      <c r="B1278" s="16" t="s">
        <v>56</v>
      </c>
      <c r="C1278" s="17" t="s">
        <v>132</v>
      </c>
      <c r="E1278" s="12">
        <f t="shared" si="263"/>
        <v>4247536216.8637714</v>
      </c>
      <c r="F1278" s="16">
        <v>5</v>
      </c>
      <c r="G1278" s="22">
        <f t="shared" si="269"/>
        <v>2.5460006867949966E+25</v>
      </c>
      <c r="H1278" s="22">
        <f t="shared" si="261"/>
        <v>4495040.7257522773</v>
      </c>
      <c r="I1278" s="22">
        <f t="shared" si="262"/>
        <v>7.6484291986872668E+18</v>
      </c>
      <c r="J1278" s="16">
        <v>1</v>
      </c>
      <c r="K1278" s="16">
        <v>11</v>
      </c>
      <c r="L1278" s="16">
        <v>5</v>
      </c>
      <c r="M1278" s="16">
        <v>10000</v>
      </c>
      <c r="N1278" s="16">
        <v>10000</v>
      </c>
      <c r="O1278" s="16">
        <v>30</v>
      </c>
      <c r="P1278" s="16" t="b">
        <v>1</v>
      </c>
      <c r="Q1278" s="16">
        <v>0</v>
      </c>
      <c r="R1278" s="16" t="b">
        <v>0</v>
      </c>
      <c r="S1278" s="16">
        <v>101.000000000008</v>
      </c>
      <c r="T1278" s="16" t="s">
        <v>59</v>
      </c>
      <c r="U1278" s="18">
        <v>1373</v>
      </c>
      <c r="V1278" s="16">
        <v>2145</v>
      </c>
      <c r="W1278" s="22">
        <v>1.07</v>
      </c>
    </row>
    <row r="1279" spans="1:23" x14ac:dyDescent="0.3">
      <c r="A1279" s="15">
        <v>1277</v>
      </c>
      <c r="B1279" s="16" t="s">
        <v>56</v>
      </c>
      <c r="C1279" s="17" t="s">
        <v>132</v>
      </c>
      <c r="E1279" s="16">
        <f t="shared" si="263"/>
        <v>4257863960.2789831</v>
      </c>
      <c r="F1279" s="16">
        <v>5</v>
      </c>
      <c r="G1279" s="22">
        <f t="shared" si="269"/>
        <v>2.5623682217794401E+25</v>
      </c>
      <c r="H1279" s="22">
        <f t="shared" si="261"/>
        <v>4502525.6664512334</v>
      </c>
      <c r="I1279" s="22">
        <f t="shared" si="262"/>
        <v>7.6849457427995187E+18</v>
      </c>
      <c r="J1279" s="16">
        <v>1</v>
      </c>
      <c r="K1279" s="16">
        <v>11</v>
      </c>
      <c r="L1279" s="16">
        <v>5</v>
      </c>
      <c r="M1279" s="16">
        <v>10000</v>
      </c>
      <c r="N1279" s="16">
        <v>10000</v>
      </c>
      <c r="O1279" s="16">
        <v>30</v>
      </c>
      <c r="P1279" s="16" t="b">
        <v>1</v>
      </c>
      <c r="Q1279" s="16">
        <v>0</v>
      </c>
      <c r="R1279" s="16" t="b">
        <v>0</v>
      </c>
      <c r="S1279" s="16">
        <v>101.000000000008</v>
      </c>
      <c r="T1279" s="16" t="s">
        <v>59</v>
      </c>
      <c r="U1279" s="18">
        <v>1374</v>
      </c>
      <c r="V1279" s="16">
        <v>2147</v>
      </c>
      <c r="W1279" s="22">
        <v>1.07</v>
      </c>
    </row>
    <row r="1280" spans="1:23" x14ac:dyDescent="0.3">
      <c r="A1280" s="19">
        <v>1278</v>
      </c>
      <c r="B1280" s="16" t="s">
        <v>56</v>
      </c>
      <c r="C1280" s="17" t="s">
        <v>132</v>
      </c>
      <c r="E1280" s="12">
        <f t="shared" si="263"/>
        <v>4268208701.4262075</v>
      </c>
      <c r="F1280" s="16">
        <v>5</v>
      </c>
      <c r="G1280" s="22">
        <f t="shared" si="269"/>
        <v>2.5788280432698E+25</v>
      </c>
      <c r="H1280" s="22">
        <f t="shared" si="261"/>
        <v>4510017.2474142136</v>
      </c>
      <c r="I1280" s="22">
        <f t="shared" si="262"/>
        <v>7.7216078416976374E+18</v>
      </c>
      <c r="J1280" s="16">
        <v>1</v>
      </c>
      <c r="K1280" s="16">
        <v>11</v>
      </c>
      <c r="L1280" s="16">
        <v>5</v>
      </c>
      <c r="M1280" s="16">
        <v>10000</v>
      </c>
      <c r="N1280" s="16">
        <v>10000</v>
      </c>
      <c r="O1280" s="16">
        <v>30</v>
      </c>
      <c r="P1280" s="16" t="b">
        <v>1</v>
      </c>
      <c r="Q1280" s="16">
        <v>0</v>
      </c>
      <c r="R1280" s="16" t="b">
        <v>0</v>
      </c>
      <c r="S1280" s="16">
        <v>101.000000000008</v>
      </c>
      <c r="T1280" s="16" t="s">
        <v>59</v>
      </c>
      <c r="U1280" s="18">
        <v>1375</v>
      </c>
      <c r="V1280" s="16">
        <v>2149</v>
      </c>
      <c r="W1280" s="22">
        <v>1.07</v>
      </c>
    </row>
    <row r="1281" spans="1:23" x14ac:dyDescent="0.3">
      <c r="A1281" s="15">
        <v>1279</v>
      </c>
      <c r="B1281" s="16" t="s">
        <v>56</v>
      </c>
      <c r="C1281" s="17" t="s">
        <v>132</v>
      </c>
      <c r="E1281" s="16">
        <f t="shared" si="263"/>
        <v>4278570454.9477801</v>
      </c>
      <c r="F1281" s="16">
        <v>5</v>
      </c>
      <c r="G1281" s="22">
        <f t="shared" si="269"/>
        <v>2.5953805987902321E+25</v>
      </c>
      <c r="H1281" s="22">
        <f t="shared" ref="H1281:H1344" si="270">A1281^2.14+50+50*A1281</f>
        <v>4517515.469368957</v>
      </c>
      <c r="I1281" s="22">
        <f t="shared" ref="I1281:I1344" si="271">A1281^6.08+A1281^4+1000*A1281+100</f>
        <v>7.758415960988414E+18</v>
      </c>
      <c r="J1281" s="16">
        <v>1</v>
      </c>
      <c r="K1281" s="16">
        <v>11</v>
      </c>
      <c r="L1281" s="16">
        <v>5</v>
      </c>
      <c r="M1281" s="16">
        <v>10000</v>
      </c>
      <c r="N1281" s="16">
        <v>10000</v>
      </c>
      <c r="O1281" s="16">
        <v>30</v>
      </c>
      <c r="P1281" s="16" t="b">
        <v>1</v>
      </c>
      <c r="Q1281" s="16">
        <v>0</v>
      </c>
      <c r="R1281" s="16" t="b">
        <v>0</v>
      </c>
      <c r="S1281" s="16">
        <v>101.000000000008</v>
      </c>
      <c r="T1281" s="16" t="s">
        <v>59</v>
      </c>
      <c r="U1281" s="18">
        <v>1376</v>
      </c>
      <c r="V1281" s="16">
        <v>2151</v>
      </c>
      <c r="W1281" s="22">
        <v>1.07</v>
      </c>
    </row>
    <row r="1282" spans="1:23" x14ac:dyDescent="0.3">
      <c r="A1282" s="19">
        <v>1280</v>
      </c>
      <c r="B1282" s="16" t="s">
        <v>56</v>
      </c>
      <c r="C1282" s="17" t="s">
        <v>132</v>
      </c>
      <c r="E1282" s="16">
        <f t="shared" ref="E1282:E1345" si="272">A1282^3.1</f>
        <v>4288949235.4871311</v>
      </c>
      <c r="F1282" s="16">
        <v>5</v>
      </c>
      <c r="G1282" s="22">
        <f t="shared" si="269"/>
        <v>2.6120263376824317E+25</v>
      </c>
      <c r="H1282" s="22">
        <f t="shared" si="270"/>
        <v>4525020.333042711</v>
      </c>
      <c r="I1282" s="22">
        <f t="shared" si="271"/>
        <v>7.7953705674020372E+18</v>
      </c>
      <c r="J1282" s="16">
        <v>1</v>
      </c>
      <c r="K1282" s="16">
        <v>11</v>
      </c>
      <c r="L1282" s="16">
        <v>5</v>
      </c>
      <c r="M1282" s="16">
        <v>10000</v>
      </c>
      <c r="N1282" s="16">
        <v>10000</v>
      </c>
      <c r="O1282" s="16">
        <v>30</v>
      </c>
      <c r="P1282" s="16" t="b">
        <v>1</v>
      </c>
      <c r="Q1282" s="16">
        <v>0</v>
      </c>
      <c r="R1282" s="16" t="b">
        <v>0</v>
      </c>
      <c r="S1282" s="16">
        <v>101.000000000008</v>
      </c>
      <c r="T1282" s="16" t="s">
        <v>59</v>
      </c>
      <c r="U1282" s="18">
        <v>1377</v>
      </c>
      <c r="V1282" s="16">
        <v>2153</v>
      </c>
      <c r="W1282" s="22">
        <v>1.07</v>
      </c>
    </row>
    <row r="1283" spans="1:23" x14ac:dyDescent="0.3">
      <c r="A1283" s="19">
        <v>1281</v>
      </c>
      <c r="B1283" s="16" t="s">
        <v>56</v>
      </c>
      <c r="C1283" s="17" t="s">
        <v>132</v>
      </c>
      <c r="E1283" s="16">
        <f t="shared" si="272"/>
        <v>4299345057.6888876</v>
      </c>
      <c r="F1283" s="16">
        <v>5</v>
      </c>
      <c r="G1283" s="22">
        <f>A1283^8.19+A1283^4+100*A1283+100</f>
        <v>2.8237573386057643E+25</v>
      </c>
      <c r="H1283" s="22">
        <f t="shared" si="270"/>
        <v>4532531.8391622361</v>
      </c>
      <c r="I1283" s="22">
        <f t="shared" si="271"/>
        <v>7.8324721287941386E+18</v>
      </c>
      <c r="J1283" s="16">
        <v>1</v>
      </c>
      <c r="K1283" s="16">
        <v>11</v>
      </c>
      <c r="L1283" s="16">
        <v>5</v>
      </c>
      <c r="M1283" s="16">
        <v>10000</v>
      </c>
      <c r="N1283" s="16">
        <v>10000</v>
      </c>
      <c r="O1283" s="16">
        <v>30</v>
      </c>
      <c r="P1283" s="16" t="b">
        <v>1</v>
      </c>
      <c r="Q1283" s="16">
        <v>0</v>
      </c>
      <c r="R1283" s="16" t="b">
        <v>0</v>
      </c>
      <c r="S1283" s="16">
        <v>101.000000000008</v>
      </c>
      <c r="T1283" s="16" t="s">
        <v>59</v>
      </c>
      <c r="U1283" s="18">
        <v>1378</v>
      </c>
      <c r="V1283" s="16">
        <v>2155</v>
      </c>
      <c r="W1283" s="22">
        <v>1.07</v>
      </c>
    </row>
    <row r="1284" spans="1:23" x14ac:dyDescent="0.3">
      <c r="A1284" s="15">
        <v>1282</v>
      </c>
      <c r="B1284" s="16" t="s">
        <v>56</v>
      </c>
      <c r="C1284" s="17" t="s">
        <v>132</v>
      </c>
      <c r="E1284" s="16">
        <f t="shared" si="272"/>
        <v>4309757936.1987953</v>
      </c>
      <c r="F1284" s="16">
        <v>5</v>
      </c>
      <c r="G1284" s="22">
        <f t="shared" ref="G1284:G1292" si="273">A1284^8.19+A1284^4+100*A1284+100</f>
        <v>2.8418616162724964E+25</v>
      </c>
      <c r="H1284" s="22">
        <f t="shared" si="270"/>
        <v>4540049.9884538185</v>
      </c>
      <c r="I1284" s="22">
        <f t="shared" si="271"/>
        <v>7.8697211141473505E+18</v>
      </c>
      <c r="J1284" s="16">
        <v>1</v>
      </c>
      <c r="K1284" s="16">
        <v>11</v>
      </c>
      <c r="L1284" s="16">
        <v>5</v>
      </c>
      <c r="M1284" s="16">
        <v>10000</v>
      </c>
      <c r="N1284" s="16">
        <v>10000</v>
      </c>
      <c r="O1284" s="16">
        <v>30</v>
      </c>
      <c r="P1284" s="16" t="b">
        <v>1</v>
      </c>
      <c r="Q1284" s="16">
        <v>0</v>
      </c>
      <c r="R1284" s="16" t="b">
        <v>0</v>
      </c>
      <c r="S1284" s="16">
        <v>101.000000000008</v>
      </c>
      <c r="T1284" s="16" t="s">
        <v>59</v>
      </c>
      <c r="U1284" s="18">
        <v>1379</v>
      </c>
      <c r="V1284" s="16">
        <v>2157</v>
      </c>
      <c r="W1284" s="22">
        <v>1.07</v>
      </c>
    </row>
    <row r="1285" spans="1:23" x14ac:dyDescent="0.3">
      <c r="A1285" s="19">
        <v>1283</v>
      </c>
      <c r="B1285" s="16" t="s">
        <v>56</v>
      </c>
      <c r="C1285" s="17" t="s">
        <v>132</v>
      </c>
      <c r="E1285" s="16">
        <f t="shared" si="272"/>
        <v>4320187885.6637497</v>
      </c>
      <c r="F1285" s="16">
        <v>5</v>
      </c>
      <c r="G1285" s="22">
        <f t="shared" si="273"/>
        <v>2.8600677156466801E+25</v>
      </c>
      <c r="H1285" s="22">
        <f t="shared" si="270"/>
        <v>4547574.7816432258</v>
      </c>
      <c r="I1285" s="22">
        <f t="shared" si="271"/>
        <v>7.9071179935733617E+18</v>
      </c>
      <c r="J1285" s="16">
        <v>1</v>
      </c>
      <c r="K1285" s="16">
        <v>11</v>
      </c>
      <c r="L1285" s="16">
        <v>5</v>
      </c>
      <c r="M1285" s="16">
        <v>10000</v>
      </c>
      <c r="N1285" s="16">
        <v>10000</v>
      </c>
      <c r="O1285" s="16">
        <v>30</v>
      </c>
      <c r="P1285" s="16" t="b">
        <v>1</v>
      </c>
      <c r="Q1285" s="16">
        <v>0</v>
      </c>
      <c r="R1285" s="16" t="b">
        <v>0</v>
      </c>
      <c r="S1285" s="16">
        <v>101.000000000008</v>
      </c>
      <c r="T1285" s="16" t="s">
        <v>59</v>
      </c>
      <c r="U1285" s="18">
        <v>1380</v>
      </c>
      <c r="V1285" s="16">
        <v>2159</v>
      </c>
      <c r="W1285" s="22">
        <v>1.07</v>
      </c>
    </row>
    <row r="1286" spans="1:23" x14ac:dyDescent="0.3">
      <c r="A1286" s="15">
        <v>1284</v>
      </c>
      <c r="B1286" s="16" t="s">
        <v>56</v>
      </c>
      <c r="C1286" s="17" t="s">
        <v>132</v>
      </c>
      <c r="E1286" s="16">
        <f t="shared" si="272"/>
        <v>4330634920.7318048</v>
      </c>
      <c r="F1286" s="16">
        <v>5</v>
      </c>
      <c r="G1286" s="22">
        <f t="shared" si="273"/>
        <v>2.8783761293595447E+25</v>
      </c>
      <c r="H1286" s="22">
        <f t="shared" si="270"/>
        <v>4555106.219455773</v>
      </c>
      <c r="I1286" s="22">
        <f t="shared" si="271"/>
        <v>7.9446632383146435E+18</v>
      </c>
      <c r="J1286" s="16">
        <v>1</v>
      </c>
      <c r="K1286" s="16">
        <v>11</v>
      </c>
      <c r="L1286" s="16">
        <v>5</v>
      </c>
      <c r="M1286" s="16">
        <v>10000</v>
      </c>
      <c r="N1286" s="16">
        <v>10000</v>
      </c>
      <c r="O1286" s="16">
        <v>30</v>
      </c>
      <c r="P1286" s="16" t="b">
        <v>1</v>
      </c>
      <c r="Q1286" s="16">
        <v>0</v>
      </c>
      <c r="R1286" s="16" t="b">
        <v>0</v>
      </c>
      <c r="S1286" s="16">
        <v>101.000000000008</v>
      </c>
      <c r="T1286" s="16" t="s">
        <v>59</v>
      </c>
      <c r="U1286" s="18">
        <v>1381</v>
      </c>
      <c r="V1286" s="16">
        <v>2161</v>
      </c>
      <c r="W1286" s="22">
        <v>1.07</v>
      </c>
    </row>
    <row r="1287" spans="1:23" x14ac:dyDescent="0.3">
      <c r="A1287" s="19">
        <v>1285</v>
      </c>
      <c r="B1287" s="16" t="s">
        <v>56</v>
      </c>
      <c r="C1287" s="17" t="s">
        <v>132</v>
      </c>
      <c r="E1287" s="12">
        <f t="shared" si="272"/>
        <v>4341099056.0520983</v>
      </c>
      <c r="F1287" s="16">
        <v>5</v>
      </c>
      <c r="G1287" s="22">
        <f t="shared" si="273"/>
        <v>2.8967873520391168E+25</v>
      </c>
      <c r="H1287" s="22">
        <f t="shared" si="270"/>
        <v>4562644.3026162786</v>
      </c>
      <c r="I1287" s="22">
        <f t="shared" si="271"/>
        <v>7.9823573207462328E+18</v>
      </c>
      <c r="J1287" s="16">
        <v>1</v>
      </c>
      <c r="K1287" s="16">
        <v>11</v>
      </c>
      <c r="L1287" s="16">
        <v>5</v>
      </c>
      <c r="M1287" s="16">
        <v>10000</v>
      </c>
      <c r="N1287" s="16">
        <v>10000</v>
      </c>
      <c r="O1287" s="16">
        <v>30</v>
      </c>
      <c r="P1287" s="16" t="b">
        <v>1</v>
      </c>
      <c r="Q1287" s="16">
        <v>0</v>
      </c>
      <c r="R1287" s="16" t="b">
        <v>0</v>
      </c>
      <c r="S1287" s="16">
        <v>101.000000000008</v>
      </c>
      <c r="T1287" s="16" t="s">
        <v>59</v>
      </c>
      <c r="U1287" s="18">
        <v>1382</v>
      </c>
      <c r="V1287" s="16">
        <v>2163</v>
      </c>
      <c r="W1287" s="22">
        <v>1.07</v>
      </c>
    </row>
    <row r="1288" spans="1:23" x14ac:dyDescent="0.3">
      <c r="A1288" s="19">
        <v>1286</v>
      </c>
      <c r="B1288" s="16" t="s">
        <v>56</v>
      </c>
      <c r="C1288" s="17" t="s">
        <v>132</v>
      </c>
      <c r="E1288" s="16">
        <f t="shared" si="272"/>
        <v>4351580306.2749748</v>
      </c>
      <c r="F1288" s="16">
        <v>5</v>
      </c>
      <c r="G1288" s="22">
        <f t="shared" si="273"/>
        <v>2.9153018803167886E+25</v>
      </c>
      <c r="H1288" s="22">
        <f t="shared" si="270"/>
        <v>4570189.0318490444</v>
      </c>
      <c r="I1288" s="22">
        <f t="shared" si="271"/>
        <v>8.0202007143776287E+18</v>
      </c>
      <c r="J1288" s="16">
        <v>1</v>
      </c>
      <c r="K1288" s="16">
        <v>11</v>
      </c>
      <c r="L1288" s="16">
        <v>5</v>
      </c>
      <c r="M1288" s="16">
        <v>10000</v>
      </c>
      <c r="N1288" s="16">
        <v>10000</v>
      </c>
      <c r="O1288" s="16">
        <v>30</v>
      </c>
      <c r="P1288" s="16" t="b">
        <v>1</v>
      </c>
      <c r="Q1288" s="16">
        <v>0</v>
      </c>
      <c r="R1288" s="16" t="b">
        <v>0</v>
      </c>
      <c r="S1288" s="16">
        <v>101.000000000008</v>
      </c>
      <c r="T1288" s="16" t="s">
        <v>59</v>
      </c>
      <c r="U1288" s="18">
        <v>1383</v>
      </c>
      <c r="V1288" s="16">
        <v>2165</v>
      </c>
      <c r="W1288" s="22">
        <v>1.07</v>
      </c>
    </row>
    <row r="1289" spans="1:23" x14ac:dyDescent="0.3">
      <c r="A1289" s="15">
        <v>1287</v>
      </c>
      <c r="B1289" s="16" t="s">
        <v>56</v>
      </c>
      <c r="C1289" s="17" t="s">
        <v>132</v>
      </c>
      <c r="E1289" s="12">
        <f t="shared" si="272"/>
        <v>4362078686.0519047</v>
      </c>
      <c r="F1289" s="16">
        <v>5</v>
      </c>
      <c r="G1289" s="22">
        <f t="shared" si="273"/>
        <v>2.9339202128339305E+25</v>
      </c>
      <c r="H1289" s="22">
        <f t="shared" si="270"/>
        <v>4577740.4078779379</v>
      </c>
      <c r="I1289" s="22">
        <f t="shared" si="271"/>
        <v>8.0581938938548152E+18</v>
      </c>
      <c r="J1289" s="16">
        <v>1</v>
      </c>
      <c r="K1289" s="16">
        <v>11</v>
      </c>
      <c r="L1289" s="16">
        <v>5</v>
      </c>
      <c r="M1289" s="16">
        <v>10000</v>
      </c>
      <c r="N1289" s="16">
        <v>10000</v>
      </c>
      <c r="O1289" s="16">
        <v>30</v>
      </c>
      <c r="P1289" s="16" t="b">
        <v>1</v>
      </c>
      <c r="Q1289" s="16">
        <v>0</v>
      </c>
      <c r="R1289" s="16" t="b">
        <v>0</v>
      </c>
      <c r="S1289" s="16">
        <v>101.000000000008</v>
      </c>
      <c r="T1289" s="16" t="s">
        <v>59</v>
      </c>
      <c r="U1289" s="18">
        <v>1384</v>
      </c>
      <c r="V1289" s="16">
        <v>2167</v>
      </c>
      <c r="W1289" s="22">
        <v>1.07</v>
      </c>
    </row>
    <row r="1290" spans="1:23" x14ac:dyDescent="0.3">
      <c r="A1290" s="19">
        <v>1288</v>
      </c>
      <c r="B1290" s="16" t="s">
        <v>56</v>
      </c>
      <c r="C1290" s="17" t="s">
        <v>132</v>
      </c>
      <c r="E1290" s="16">
        <f t="shared" si="272"/>
        <v>4372594210.0354538</v>
      </c>
      <c r="F1290" s="16">
        <v>5</v>
      </c>
      <c r="G1290" s="22">
        <f t="shared" si="273"/>
        <v>2.9526428502482674E+25</v>
      </c>
      <c r="H1290" s="22">
        <f t="shared" si="270"/>
        <v>4585298.431426309</v>
      </c>
      <c r="I1290" s="22">
        <f t="shared" si="271"/>
        <v>8.0963373349617633E+18</v>
      </c>
      <c r="J1290" s="16">
        <v>1</v>
      </c>
      <c r="K1290" s="16">
        <v>11</v>
      </c>
      <c r="L1290" s="16">
        <v>5</v>
      </c>
      <c r="M1290" s="16">
        <v>10000</v>
      </c>
      <c r="N1290" s="16">
        <v>10000</v>
      </c>
      <c r="O1290" s="16">
        <v>30</v>
      </c>
      <c r="P1290" s="16" t="b">
        <v>1</v>
      </c>
      <c r="Q1290" s="16">
        <v>0</v>
      </c>
      <c r="R1290" s="16" t="b">
        <v>0</v>
      </c>
      <c r="S1290" s="16">
        <v>101.000000000008</v>
      </c>
      <c r="T1290" s="16" t="s">
        <v>59</v>
      </c>
      <c r="U1290" s="18">
        <v>1385</v>
      </c>
      <c r="V1290" s="16">
        <v>2169</v>
      </c>
      <c r="W1290" s="22">
        <v>1.07</v>
      </c>
    </row>
    <row r="1291" spans="1:23" x14ac:dyDescent="0.3">
      <c r="A1291" s="15">
        <v>1289</v>
      </c>
      <c r="B1291" s="16" t="s">
        <v>56</v>
      </c>
      <c r="C1291" s="17" t="s">
        <v>132</v>
      </c>
      <c r="E1291" s="16">
        <f t="shared" si="272"/>
        <v>4383126892.8793793</v>
      </c>
      <c r="F1291" s="16">
        <v>5</v>
      </c>
      <c r="G1291" s="22">
        <f t="shared" si="273"/>
        <v>2.9714702952406055E+25</v>
      </c>
      <c r="H1291" s="22">
        <f t="shared" si="270"/>
        <v>4592863.103217029</v>
      </c>
      <c r="I1291" s="22">
        <f t="shared" si="271"/>
        <v>8.1346315146224507E+18</v>
      </c>
      <c r="J1291" s="16">
        <v>1</v>
      </c>
      <c r="K1291" s="16">
        <v>11</v>
      </c>
      <c r="L1291" s="16">
        <v>5</v>
      </c>
      <c r="M1291" s="16">
        <v>10000</v>
      </c>
      <c r="N1291" s="16">
        <v>10000</v>
      </c>
      <c r="O1291" s="16">
        <v>30</v>
      </c>
      <c r="P1291" s="16" t="b">
        <v>1</v>
      </c>
      <c r="Q1291" s="16">
        <v>0</v>
      </c>
      <c r="R1291" s="16" t="b">
        <v>0</v>
      </c>
      <c r="S1291" s="16">
        <v>101.000000000008</v>
      </c>
      <c r="T1291" s="16" t="s">
        <v>59</v>
      </c>
      <c r="U1291" s="18">
        <v>1386</v>
      </c>
      <c r="V1291" s="16">
        <v>2171</v>
      </c>
      <c r="W1291" s="22">
        <v>1.07</v>
      </c>
    </row>
    <row r="1292" spans="1:23" x14ac:dyDescent="0.3">
      <c r="A1292" s="19">
        <v>1290</v>
      </c>
      <c r="B1292" s="16" t="s">
        <v>56</v>
      </c>
      <c r="C1292" s="17" t="s">
        <v>132</v>
      </c>
      <c r="E1292" s="16">
        <f t="shared" si="272"/>
        <v>4393676749.2385635</v>
      </c>
      <c r="F1292" s="16">
        <v>5</v>
      </c>
      <c r="G1292" s="22">
        <f t="shared" si="273"/>
        <v>2.9904030525214732E+25</v>
      </c>
      <c r="H1292" s="22">
        <f t="shared" si="270"/>
        <v>4600434.4239725089</v>
      </c>
      <c r="I1292" s="22">
        <f t="shared" si="271"/>
        <v>8.173076910902786E+18</v>
      </c>
      <c r="J1292" s="16">
        <v>1</v>
      </c>
      <c r="K1292" s="16">
        <v>11</v>
      </c>
      <c r="L1292" s="16">
        <v>5</v>
      </c>
      <c r="M1292" s="16">
        <v>10000</v>
      </c>
      <c r="N1292" s="16">
        <v>10000</v>
      </c>
      <c r="O1292" s="16">
        <v>30</v>
      </c>
      <c r="P1292" s="16" t="b">
        <v>1</v>
      </c>
      <c r="Q1292" s="16">
        <v>0</v>
      </c>
      <c r="R1292" s="16" t="b">
        <v>0</v>
      </c>
      <c r="S1292" s="16">
        <v>101.000000000008</v>
      </c>
      <c r="T1292" s="16" t="s">
        <v>59</v>
      </c>
      <c r="U1292" s="18">
        <v>1387</v>
      </c>
      <c r="V1292" s="16">
        <v>2173</v>
      </c>
      <c r="W1292" s="22">
        <v>1.07</v>
      </c>
    </row>
    <row r="1293" spans="1:23" x14ac:dyDescent="0.3">
      <c r="A1293" s="19">
        <v>1291</v>
      </c>
      <c r="B1293" s="16" t="s">
        <v>56</v>
      </c>
      <c r="C1293" s="17" t="s">
        <v>132</v>
      </c>
      <c r="E1293" s="16">
        <f t="shared" si="272"/>
        <v>4404243793.7690048</v>
      </c>
      <c r="F1293" s="16">
        <v>5</v>
      </c>
      <c r="G1293" s="22">
        <f>A1293^8.2+A1293^4+100*A1293+100</f>
        <v>3.2329217020465927E+25</v>
      </c>
      <c r="H1293" s="22">
        <f t="shared" si="270"/>
        <v>4608012.3944146438</v>
      </c>
      <c r="I1293" s="22">
        <f t="shared" si="271"/>
        <v>8.2116740030122179E+18</v>
      </c>
      <c r="J1293" s="16">
        <v>1</v>
      </c>
      <c r="K1293" s="16">
        <v>11</v>
      </c>
      <c r="L1293" s="16">
        <v>5</v>
      </c>
      <c r="M1293" s="16">
        <v>10000</v>
      </c>
      <c r="N1293" s="16">
        <v>10000</v>
      </c>
      <c r="O1293" s="16">
        <v>30</v>
      </c>
      <c r="P1293" s="16" t="b">
        <v>1</v>
      </c>
      <c r="Q1293" s="16">
        <v>0</v>
      </c>
      <c r="R1293" s="16" t="b">
        <v>0</v>
      </c>
      <c r="S1293" s="16">
        <v>101.000000000008</v>
      </c>
      <c r="T1293" s="16" t="s">
        <v>59</v>
      </c>
      <c r="U1293" s="18">
        <v>1388</v>
      </c>
      <c r="V1293" s="16">
        <v>2175</v>
      </c>
      <c r="W1293" s="22">
        <v>1.07</v>
      </c>
    </row>
    <row r="1294" spans="1:23" x14ac:dyDescent="0.3">
      <c r="A1294" s="15">
        <v>1292</v>
      </c>
      <c r="B1294" s="16" t="s">
        <v>56</v>
      </c>
      <c r="C1294" s="17" t="s">
        <v>132</v>
      </c>
      <c r="E1294" s="16">
        <f t="shared" si="272"/>
        <v>4414828041.1278439</v>
      </c>
      <c r="F1294" s="16">
        <v>5</v>
      </c>
      <c r="G1294" s="22">
        <f t="shared" ref="G1294:G1302" si="274">A1294^8.2+A1294^4+100*A1294+100</f>
        <v>3.2535134916577877E+25</v>
      </c>
      <c r="H1294" s="22">
        <f t="shared" si="270"/>
        <v>4615597.0152648706</v>
      </c>
      <c r="I1294" s="22">
        <f t="shared" si="271"/>
        <v>8.2504232713058427E+18</v>
      </c>
      <c r="J1294" s="16">
        <v>1</v>
      </c>
      <c r="K1294" s="16">
        <v>11</v>
      </c>
      <c r="L1294" s="16">
        <v>5</v>
      </c>
      <c r="M1294" s="16">
        <v>10000</v>
      </c>
      <c r="N1294" s="16">
        <v>10000</v>
      </c>
      <c r="O1294" s="16">
        <v>30</v>
      </c>
      <c r="P1294" s="16" t="b">
        <v>1</v>
      </c>
      <c r="Q1294" s="16">
        <v>0</v>
      </c>
      <c r="R1294" s="16" t="b">
        <v>0</v>
      </c>
      <c r="S1294" s="16">
        <v>101.000000000008</v>
      </c>
      <c r="T1294" s="16" t="s">
        <v>59</v>
      </c>
      <c r="U1294" s="18">
        <v>1389</v>
      </c>
      <c r="V1294" s="16">
        <v>2177</v>
      </c>
      <c r="W1294" s="22">
        <v>1.07</v>
      </c>
    </row>
    <row r="1295" spans="1:23" x14ac:dyDescent="0.3">
      <c r="A1295" s="19">
        <v>1293</v>
      </c>
      <c r="B1295" s="16" t="s">
        <v>56</v>
      </c>
      <c r="C1295" s="17" t="s">
        <v>132</v>
      </c>
      <c r="E1295" s="16">
        <f t="shared" si="272"/>
        <v>4425429505.9733849</v>
      </c>
      <c r="F1295" s="16">
        <v>5</v>
      </c>
      <c r="G1295" s="22">
        <f t="shared" si="274"/>
        <v>3.2742203545861597E+25</v>
      </c>
      <c r="H1295" s="22">
        <f t="shared" si="270"/>
        <v>4623188.2872441439</v>
      </c>
      <c r="I1295" s="22">
        <f t="shared" si="271"/>
        <v>8.2893251972860856E+18</v>
      </c>
      <c r="J1295" s="16">
        <v>1</v>
      </c>
      <c r="K1295" s="16">
        <v>11</v>
      </c>
      <c r="L1295" s="16">
        <v>5</v>
      </c>
      <c r="M1295" s="16">
        <v>10000</v>
      </c>
      <c r="N1295" s="16">
        <v>10000</v>
      </c>
      <c r="O1295" s="16">
        <v>30</v>
      </c>
      <c r="P1295" s="16" t="b">
        <v>1</v>
      </c>
      <c r="Q1295" s="16">
        <v>0</v>
      </c>
      <c r="R1295" s="16" t="b">
        <v>0</v>
      </c>
      <c r="S1295" s="16">
        <v>101.000000000008</v>
      </c>
      <c r="T1295" s="16" t="s">
        <v>59</v>
      </c>
      <c r="U1295" s="18">
        <v>1390</v>
      </c>
      <c r="V1295" s="16">
        <v>2179</v>
      </c>
      <c r="W1295" s="22">
        <v>1.07</v>
      </c>
    </row>
    <row r="1296" spans="1:23" x14ac:dyDescent="0.3">
      <c r="A1296" s="15">
        <v>1294</v>
      </c>
      <c r="B1296" s="16" t="s">
        <v>56</v>
      </c>
      <c r="C1296" s="17" t="s">
        <v>132</v>
      </c>
      <c r="E1296" s="12">
        <f t="shared" si="272"/>
        <v>4436048202.9650335</v>
      </c>
      <c r="F1296" s="16">
        <v>5</v>
      </c>
      <c r="G1296" s="22">
        <f t="shared" si="274"/>
        <v>3.2950428441532928E+25</v>
      </c>
      <c r="H1296" s="22">
        <f t="shared" si="270"/>
        <v>4630786.211072932</v>
      </c>
      <c r="I1296" s="22">
        <f t="shared" si="271"/>
        <v>8.3283802636045066E+18</v>
      </c>
      <c r="J1296" s="16">
        <v>1</v>
      </c>
      <c r="K1296" s="16">
        <v>11</v>
      </c>
      <c r="L1296" s="16">
        <v>5</v>
      </c>
      <c r="M1296" s="16">
        <v>10000</v>
      </c>
      <c r="N1296" s="16">
        <v>10000</v>
      </c>
      <c r="O1296" s="16">
        <v>30</v>
      </c>
      <c r="P1296" s="16" t="b">
        <v>1</v>
      </c>
      <c r="Q1296" s="16">
        <v>0</v>
      </c>
      <c r="R1296" s="16" t="b">
        <v>0</v>
      </c>
      <c r="S1296" s="16">
        <v>101.000000000008</v>
      </c>
      <c r="T1296" s="16" t="s">
        <v>59</v>
      </c>
      <c r="U1296" s="18">
        <v>1391</v>
      </c>
      <c r="V1296" s="16">
        <v>2181</v>
      </c>
      <c r="W1296" s="22">
        <v>1.07</v>
      </c>
    </row>
    <row r="1297" spans="1:23" x14ac:dyDescent="0.3">
      <c r="A1297" s="19">
        <v>1295</v>
      </c>
      <c r="B1297" s="16" t="s">
        <v>56</v>
      </c>
      <c r="C1297" s="17" t="s">
        <v>132</v>
      </c>
      <c r="E1297" s="16">
        <f t="shared" si="272"/>
        <v>4446684146.7633467</v>
      </c>
      <c r="F1297" s="16">
        <v>5</v>
      </c>
      <c r="G1297" s="22">
        <f t="shared" si="274"/>
        <v>3.3159815159105509E+25</v>
      </c>
      <c r="H1297" s="22">
        <f t="shared" si="270"/>
        <v>4638390.787471232</v>
      </c>
      <c r="I1297" s="22">
        <f t="shared" si="271"/>
        <v>8.3675889540639642E+18</v>
      </c>
      <c r="J1297" s="16">
        <v>1</v>
      </c>
      <c r="K1297" s="16">
        <v>11</v>
      </c>
      <c r="L1297" s="16">
        <v>5</v>
      </c>
      <c r="M1297" s="16">
        <v>10000</v>
      </c>
      <c r="N1297" s="16">
        <v>10000</v>
      </c>
      <c r="O1297" s="16">
        <v>30</v>
      </c>
      <c r="P1297" s="16" t="b">
        <v>1</v>
      </c>
      <c r="Q1297" s="16">
        <v>0</v>
      </c>
      <c r="R1297" s="16" t="b">
        <v>0</v>
      </c>
      <c r="S1297" s="16">
        <v>101.000000000008</v>
      </c>
      <c r="T1297" s="16" t="s">
        <v>59</v>
      </c>
      <c r="U1297" s="18">
        <v>1392</v>
      </c>
      <c r="V1297" s="16">
        <v>2183</v>
      </c>
      <c r="W1297" s="22">
        <v>1.07</v>
      </c>
    </row>
    <row r="1298" spans="1:23" x14ac:dyDescent="0.3">
      <c r="A1298" s="19">
        <v>1296</v>
      </c>
      <c r="B1298" s="16" t="s">
        <v>56</v>
      </c>
      <c r="C1298" s="17" t="s">
        <v>132</v>
      </c>
      <c r="E1298" s="12">
        <f t="shared" si="272"/>
        <v>4457337352.0300045</v>
      </c>
      <c r="F1298" s="16">
        <v>5</v>
      </c>
      <c r="G1298" s="22">
        <f t="shared" si="274"/>
        <v>3.3370369276462192E+25</v>
      </c>
      <c r="H1298" s="22">
        <f t="shared" si="270"/>
        <v>4646002.0171585409</v>
      </c>
      <c r="I1298" s="22">
        <f t="shared" si="271"/>
        <v>8.4069517536200243E+18</v>
      </c>
      <c r="J1298" s="16">
        <v>1</v>
      </c>
      <c r="K1298" s="16">
        <v>11</v>
      </c>
      <c r="L1298" s="16">
        <v>5</v>
      </c>
      <c r="M1298" s="16">
        <v>10000</v>
      </c>
      <c r="N1298" s="16">
        <v>10000</v>
      </c>
      <c r="O1298" s="16">
        <v>30</v>
      </c>
      <c r="P1298" s="16" t="b">
        <v>1</v>
      </c>
      <c r="Q1298" s="16">
        <v>0</v>
      </c>
      <c r="R1298" s="16" t="b">
        <v>0</v>
      </c>
      <c r="S1298" s="16">
        <v>101.000000000008</v>
      </c>
      <c r="T1298" s="16" t="s">
        <v>59</v>
      </c>
      <c r="U1298" s="18">
        <v>1393</v>
      </c>
      <c r="V1298" s="16">
        <v>2185</v>
      </c>
      <c r="W1298" s="22">
        <v>1.07</v>
      </c>
    </row>
    <row r="1299" spans="1:23" x14ac:dyDescent="0.3">
      <c r="A1299" s="15">
        <v>1297</v>
      </c>
      <c r="B1299" s="16" t="s">
        <v>56</v>
      </c>
      <c r="C1299" s="17" t="s">
        <v>132</v>
      </c>
      <c r="E1299" s="16">
        <f t="shared" si="272"/>
        <v>4468007833.4278412</v>
      </c>
      <c r="F1299" s="16">
        <v>5</v>
      </c>
      <c r="G1299" s="22">
        <f t="shared" si="274"/>
        <v>3.3582096393929476E+25</v>
      </c>
      <c r="H1299" s="22">
        <f t="shared" si="270"/>
        <v>4653619.9008539179</v>
      </c>
      <c r="I1299" s="22">
        <f t="shared" si="271"/>
        <v>8.4464691483831173E+18</v>
      </c>
      <c r="J1299" s="16">
        <v>1</v>
      </c>
      <c r="K1299" s="16">
        <v>11</v>
      </c>
      <c r="L1299" s="16">
        <v>5</v>
      </c>
      <c r="M1299" s="16">
        <v>10000</v>
      </c>
      <c r="N1299" s="16">
        <v>10000</v>
      </c>
      <c r="O1299" s="16">
        <v>30</v>
      </c>
      <c r="P1299" s="16" t="b">
        <v>1</v>
      </c>
      <c r="Q1299" s="16">
        <v>0</v>
      </c>
      <c r="R1299" s="16" t="b">
        <v>0</v>
      </c>
      <c r="S1299" s="16">
        <v>101.000000000008</v>
      </c>
      <c r="T1299" s="16" t="s">
        <v>59</v>
      </c>
      <c r="U1299" s="18">
        <v>1394</v>
      </c>
      <c r="V1299" s="16">
        <v>2187</v>
      </c>
      <c r="W1299" s="22">
        <v>1.07</v>
      </c>
    </row>
    <row r="1300" spans="1:23" x14ac:dyDescent="0.3">
      <c r="A1300" s="19">
        <v>1298</v>
      </c>
      <c r="B1300" s="16" t="s">
        <v>56</v>
      </c>
      <c r="C1300" s="17" t="s">
        <v>132</v>
      </c>
      <c r="E1300" s="16">
        <f t="shared" si="272"/>
        <v>4478695605.6207571</v>
      </c>
      <c r="F1300" s="16">
        <v>5</v>
      </c>
      <c r="G1300" s="22">
        <f t="shared" si="274"/>
        <v>3.3795002134348585E+25</v>
      </c>
      <c r="H1300" s="22">
        <f t="shared" si="270"/>
        <v>4661244.4392758925</v>
      </c>
      <c r="I1300" s="22">
        <f t="shared" si="271"/>
        <v>8.4861416256202424E+18</v>
      </c>
      <c r="J1300" s="16">
        <v>1</v>
      </c>
      <c r="K1300" s="16">
        <v>11</v>
      </c>
      <c r="L1300" s="16">
        <v>5</v>
      </c>
      <c r="M1300" s="16">
        <v>10000</v>
      </c>
      <c r="N1300" s="16">
        <v>10000</v>
      </c>
      <c r="O1300" s="16">
        <v>30</v>
      </c>
      <c r="P1300" s="16" t="b">
        <v>1</v>
      </c>
      <c r="Q1300" s="16">
        <v>0</v>
      </c>
      <c r="R1300" s="16" t="b">
        <v>0</v>
      </c>
      <c r="S1300" s="16">
        <v>101.000000000008</v>
      </c>
      <c r="T1300" s="16" t="s">
        <v>59</v>
      </c>
      <c r="U1300" s="18">
        <v>1395</v>
      </c>
      <c r="V1300" s="16">
        <v>2189</v>
      </c>
      <c r="W1300" s="22">
        <v>1.07</v>
      </c>
    </row>
    <row r="1301" spans="1:23" x14ac:dyDescent="0.3">
      <c r="A1301" s="15">
        <v>1299</v>
      </c>
      <c r="B1301" s="16" t="s">
        <v>56</v>
      </c>
      <c r="C1301" s="17" t="s">
        <v>132</v>
      </c>
      <c r="E1301" s="16">
        <f t="shared" si="272"/>
        <v>4489400683.2738981</v>
      </c>
      <c r="F1301" s="16">
        <v>5</v>
      </c>
      <c r="G1301" s="22">
        <f t="shared" si="274"/>
        <v>3.400909214315055E+25</v>
      </c>
      <c r="H1301" s="22">
        <f t="shared" si="270"/>
        <v>4668875.6331425821</v>
      </c>
      <c r="I1301" s="22">
        <f t="shared" si="271"/>
        <v>8.5259696737570908E+18</v>
      </c>
      <c r="J1301" s="16">
        <v>1</v>
      </c>
      <c r="K1301" s="16">
        <v>11</v>
      </c>
      <c r="L1301" s="16">
        <v>5</v>
      </c>
      <c r="M1301" s="16">
        <v>10000</v>
      </c>
      <c r="N1301" s="16">
        <v>10000</v>
      </c>
      <c r="O1301" s="16">
        <v>30</v>
      </c>
      <c r="P1301" s="16" t="b">
        <v>1</v>
      </c>
      <c r="Q1301" s="16">
        <v>0</v>
      </c>
      <c r="R1301" s="16" t="b">
        <v>0</v>
      </c>
      <c r="S1301" s="16">
        <v>101.000000000008</v>
      </c>
      <c r="T1301" s="16" t="s">
        <v>59</v>
      </c>
      <c r="U1301" s="18">
        <v>1396</v>
      </c>
      <c r="V1301" s="16">
        <v>2191</v>
      </c>
      <c r="W1301" s="22">
        <v>1.07</v>
      </c>
    </row>
    <row r="1302" spans="1:23" x14ac:dyDescent="0.3">
      <c r="A1302" s="19">
        <v>1300</v>
      </c>
      <c r="B1302" s="16" t="s">
        <v>56</v>
      </c>
      <c r="C1302" s="17" t="s">
        <v>132</v>
      </c>
      <c r="E1302" s="16">
        <f t="shared" si="272"/>
        <v>4500123081.0534163</v>
      </c>
      <c r="F1302" s="16">
        <v>5</v>
      </c>
      <c r="G1302" s="22">
        <f t="shared" si="274"/>
        <v>3.4224372088426915E+25</v>
      </c>
      <c r="H1302" s="22">
        <f t="shared" si="270"/>
        <v>4676513.4831715627</v>
      </c>
      <c r="I1302" s="22">
        <f t="shared" si="271"/>
        <v>8.5659537823794493E+18</v>
      </c>
      <c r="J1302" s="16">
        <v>1</v>
      </c>
      <c r="K1302" s="16">
        <v>11</v>
      </c>
      <c r="L1302" s="16">
        <v>5</v>
      </c>
      <c r="M1302" s="16">
        <v>10000</v>
      </c>
      <c r="N1302" s="16">
        <v>10000</v>
      </c>
      <c r="O1302" s="16">
        <v>30</v>
      </c>
      <c r="P1302" s="16" t="b">
        <v>1</v>
      </c>
      <c r="Q1302" s="16">
        <v>0</v>
      </c>
      <c r="R1302" s="16" t="b">
        <v>0</v>
      </c>
      <c r="S1302" s="16">
        <v>101.000000000008</v>
      </c>
      <c r="T1302" s="16" t="s">
        <v>59</v>
      </c>
      <c r="U1302" s="18">
        <v>1397</v>
      </c>
      <c r="V1302" s="16">
        <v>2193</v>
      </c>
      <c r="W1302" s="22">
        <v>1.07</v>
      </c>
    </row>
    <row r="1303" spans="1:23" x14ac:dyDescent="0.3">
      <c r="A1303" s="19">
        <v>1301</v>
      </c>
      <c r="B1303" s="16" t="s">
        <v>56</v>
      </c>
      <c r="C1303" s="17" t="s">
        <v>135</v>
      </c>
      <c r="E1303" s="16">
        <f t="shared" si="272"/>
        <v>4510862813.6266689</v>
      </c>
      <c r="F1303" s="16">
        <v>5</v>
      </c>
      <c r="G1303" s="22">
        <f>A1303^8.21+A1303^4+100*A1303+100</f>
        <v>3.7001267792917631E+25</v>
      </c>
      <c r="H1303" s="22">
        <f t="shared" si="270"/>
        <v>4684157.9900799859</v>
      </c>
      <c r="I1303" s="22">
        <f t="shared" si="271"/>
        <v>8.6060944422354412E+18</v>
      </c>
      <c r="J1303" s="16">
        <v>1</v>
      </c>
      <c r="K1303" s="16">
        <v>11</v>
      </c>
      <c r="L1303" s="16">
        <v>5</v>
      </c>
      <c r="M1303" s="16">
        <v>10000</v>
      </c>
      <c r="N1303" s="16">
        <v>10000</v>
      </c>
      <c r="O1303" s="16">
        <v>30</v>
      </c>
      <c r="P1303" s="16" t="b">
        <v>1</v>
      </c>
      <c r="Q1303" s="16">
        <v>0</v>
      </c>
      <c r="R1303" s="16" t="b">
        <v>0</v>
      </c>
      <c r="S1303" s="16">
        <v>101.000000000008</v>
      </c>
      <c r="T1303" s="16" t="s">
        <v>59</v>
      </c>
      <c r="U1303" s="18">
        <v>1398</v>
      </c>
      <c r="V1303" s="16">
        <v>2195</v>
      </c>
      <c r="W1303" s="22">
        <v>1.07</v>
      </c>
    </row>
    <row r="1304" spans="1:23" x14ac:dyDescent="0.3">
      <c r="A1304" s="15">
        <v>1302</v>
      </c>
      <c r="B1304" s="16" t="s">
        <v>56</v>
      </c>
      <c r="C1304" s="17" t="s">
        <v>135</v>
      </c>
      <c r="E1304" s="16">
        <f t="shared" si="272"/>
        <v>4521619895.6621418</v>
      </c>
      <c r="F1304" s="16">
        <v>5</v>
      </c>
      <c r="G1304" s="22">
        <f t="shared" ref="G1304:G1312" si="275">A1304^8.21+A1304^4+100*A1304+100</f>
        <v>3.7235413456379795E+25</v>
      </c>
      <c r="H1304" s="22">
        <f t="shared" si="270"/>
        <v>4691809.1545844981</v>
      </c>
      <c r="I1304" s="22">
        <f t="shared" si="271"/>
        <v>8.6463921452373627E+18</v>
      </c>
      <c r="J1304" s="16">
        <v>1</v>
      </c>
      <c r="K1304" s="16">
        <v>11</v>
      </c>
      <c r="L1304" s="16">
        <v>5</v>
      </c>
      <c r="M1304" s="16">
        <v>10000</v>
      </c>
      <c r="N1304" s="16">
        <v>10000</v>
      </c>
      <c r="O1304" s="16">
        <v>30</v>
      </c>
      <c r="P1304" s="16" t="b">
        <v>1</v>
      </c>
      <c r="Q1304" s="16">
        <v>0</v>
      </c>
      <c r="R1304" s="16" t="b">
        <v>0</v>
      </c>
      <c r="S1304" s="16">
        <v>101.000000000008</v>
      </c>
      <c r="T1304" s="16" t="s">
        <v>59</v>
      </c>
      <c r="U1304" s="18">
        <v>1399</v>
      </c>
      <c r="V1304" s="16">
        <v>2197</v>
      </c>
      <c r="W1304" s="22">
        <v>1.07</v>
      </c>
    </row>
    <row r="1305" spans="1:23" x14ac:dyDescent="0.3">
      <c r="A1305" s="19">
        <v>1303</v>
      </c>
      <c r="B1305" s="16" t="s">
        <v>56</v>
      </c>
      <c r="C1305" s="17" t="s">
        <v>134</v>
      </c>
      <c r="E1305" s="12">
        <f t="shared" si="272"/>
        <v>4532394341.8294096</v>
      </c>
      <c r="F1305" s="16">
        <v>5</v>
      </c>
      <c r="G1305" s="22">
        <f t="shared" si="275"/>
        <v>3.7470859329311602E+25</v>
      </c>
      <c r="H1305" s="22">
        <f t="shared" si="270"/>
        <v>4699466.9774012947</v>
      </c>
      <c r="I1305" s="22">
        <f t="shared" si="271"/>
        <v>8.6868473844632689E+18</v>
      </c>
      <c r="J1305" s="16">
        <v>1</v>
      </c>
      <c r="K1305" s="16">
        <v>11</v>
      </c>
      <c r="L1305" s="16">
        <v>5</v>
      </c>
      <c r="M1305" s="16">
        <v>10000</v>
      </c>
      <c r="N1305" s="16">
        <v>10000</v>
      </c>
      <c r="O1305" s="16">
        <v>30</v>
      </c>
      <c r="P1305" s="16" t="b">
        <v>1</v>
      </c>
      <c r="Q1305" s="16">
        <v>0</v>
      </c>
      <c r="R1305" s="16" t="b">
        <v>0</v>
      </c>
      <c r="S1305" s="16">
        <v>101.000000000008</v>
      </c>
      <c r="T1305" s="16" t="s">
        <v>59</v>
      </c>
      <c r="U1305" s="18">
        <v>1400</v>
      </c>
      <c r="V1305" s="16">
        <v>2199</v>
      </c>
      <c r="W1305" s="22">
        <v>1.07</v>
      </c>
    </row>
    <row r="1306" spans="1:23" x14ac:dyDescent="0.3">
      <c r="A1306" s="15">
        <v>1304</v>
      </c>
      <c r="B1306" s="16" t="s">
        <v>56</v>
      </c>
      <c r="C1306" s="17" t="s">
        <v>134</v>
      </c>
      <c r="E1306" s="16">
        <f t="shared" si="272"/>
        <v>4543186166.7991858</v>
      </c>
      <c r="F1306" s="16">
        <v>5</v>
      </c>
      <c r="G1306" s="22">
        <f t="shared" si="275"/>
        <v>3.7707611625590417E+25</v>
      </c>
      <c r="H1306" s="22">
        <f t="shared" si="270"/>
        <v>4707131.4592460776</v>
      </c>
      <c r="I1306" s="22">
        <f t="shared" si="271"/>
        <v>8.7274606541590508E+18</v>
      </c>
      <c r="J1306" s="16">
        <v>1</v>
      </c>
      <c r="K1306" s="16">
        <v>11</v>
      </c>
      <c r="L1306" s="16">
        <v>5</v>
      </c>
      <c r="M1306" s="16">
        <v>10000</v>
      </c>
      <c r="N1306" s="16">
        <v>10000</v>
      </c>
      <c r="O1306" s="16">
        <v>30</v>
      </c>
      <c r="P1306" s="16" t="b">
        <v>1</v>
      </c>
      <c r="Q1306" s="16">
        <v>0</v>
      </c>
      <c r="R1306" s="16" t="b">
        <v>0</v>
      </c>
      <c r="S1306" s="16">
        <v>101.000000000008</v>
      </c>
      <c r="T1306" s="16" t="s">
        <v>59</v>
      </c>
      <c r="U1306" s="18">
        <v>1401</v>
      </c>
      <c r="V1306" s="16">
        <v>2201</v>
      </c>
      <c r="W1306" s="22">
        <v>1.07</v>
      </c>
    </row>
    <row r="1307" spans="1:23" x14ac:dyDescent="0.3">
      <c r="A1307" s="19">
        <v>1305</v>
      </c>
      <c r="B1307" s="16" t="s">
        <v>56</v>
      </c>
      <c r="C1307" s="17" t="s">
        <v>134</v>
      </c>
      <c r="E1307" s="12">
        <f t="shared" si="272"/>
        <v>4553995385.2433462</v>
      </c>
      <c r="F1307" s="16">
        <v>5</v>
      </c>
      <c r="G1307" s="22">
        <f t="shared" si="275"/>
        <v>3.7945676583989838E+25</v>
      </c>
      <c r="H1307" s="22">
        <f t="shared" si="270"/>
        <v>4714802.6008340884</v>
      </c>
      <c r="I1307" s="22">
        <f t="shared" si="271"/>
        <v>8.7682324497403965E+18</v>
      </c>
      <c r="J1307" s="16">
        <v>1</v>
      </c>
      <c r="K1307" s="16">
        <v>11</v>
      </c>
      <c r="L1307" s="16">
        <v>5</v>
      </c>
      <c r="M1307" s="16">
        <v>10000</v>
      </c>
      <c r="N1307" s="16">
        <v>10000</v>
      </c>
      <c r="O1307" s="16">
        <v>30</v>
      </c>
      <c r="P1307" s="16" t="b">
        <v>1</v>
      </c>
      <c r="Q1307" s="16">
        <v>0</v>
      </c>
      <c r="R1307" s="16" t="b">
        <v>0</v>
      </c>
      <c r="S1307" s="16">
        <v>101.000000000008</v>
      </c>
      <c r="T1307" s="16" t="s">
        <v>59</v>
      </c>
      <c r="U1307" s="18">
        <v>1402</v>
      </c>
      <c r="V1307" s="16">
        <v>2203</v>
      </c>
      <c r="W1307" s="22">
        <v>1.07</v>
      </c>
    </row>
    <row r="1308" spans="1:23" x14ac:dyDescent="0.3">
      <c r="A1308" s="19">
        <v>1306</v>
      </c>
      <c r="B1308" s="16" t="s">
        <v>56</v>
      </c>
      <c r="C1308" s="17" t="s">
        <v>134</v>
      </c>
      <c r="E1308" s="16">
        <f t="shared" si="272"/>
        <v>4564822011.8348227</v>
      </c>
      <c r="F1308" s="16">
        <v>5</v>
      </c>
      <c r="G1308" s="22">
        <f t="shared" si="275"/>
        <v>3.8185060468259359E+25</v>
      </c>
      <c r="H1308" s="22">
        <f t="shared" si="270"/>
        <v>4722480.4028800987</v>
      </c>
      <c r="I1308" s="22">
        <f t="shared" si="271"/>
        <v>8.8091632677943245E+18</v>
      </c>
      <c r="J1308" s="16">
        <v>1</v>
      </c>
      <c r="K1308" s="16">
        <v>11</v>
      </c>
      <c r="L1308" s="16">
        <v>5</v>
      </c>
      <c r="M1308" s="16">
        <v>10000</v>
      </c>
      <c r="N1308" s="16">
        <v>10000</v>
      </c>
      <c r="O1308" s="16">
        <v>30</v>
      </c>
      <c r="P1308" s="16" t="b">
        <v>1</v>
      </c>
      <c r="Q1308" s="16">
        <v>0</v>
      </c>
      <c r="R1308" s="16" t="b">
        <v>0</v>
      </c>
      <c r="S1308" s="16">
        <v>101.000000000008</v>
      </c>
      <c r="T1308" s="16" t="s">
        <v>59</v>
      </c>
      <c r="U1308" s="18">
        <v>1403</v>
      </c>
      <c r="V1308" s="16">
        <v>2205</v>
      </c>
      <c r="W1308" s="22">
        <v>1.07</v>
      </c>
    </row>
    <row r="1309" spans="1:23" x14ac:dyDescent="0.3">
      <c r="A1309" s="15">
        <v>1307</v>
      </c>
      <c r="B1309" s="16" t="s">
        <v>56</v>
      </c>
      <c r="C1309" s="17" t="s">
        <v>134</v>
      </c>
      <c r="E1309" s="16">
        <f t="shared" si="272"/>
        <v>4575666061.2477369</v>
      </c>
      <c r="F1309" s="16">
        <v>5</v>
      </c>
      <c r="G1309" s="22">
        <f t="shared" si="275"/>
        <v>3.8425769567205818E+25</v>
      </c>
      <c r="H1309" s="22">
        <f t="shared" si="270"/>
        <v>4730164.8660983918</v>
      </c>
      <c r="I1309" s="22">
        <f t="shared" si="271"/>
        <v>8.8502536060815176E+18</v>
      </c>
      <c r="J1309" s="16">
        <v>1</v>
      </c>
      <c r="K1309" s="16">
        <v>11</v>
      </c>
      <c r="L1309" s="16">
        <v>5</v>
      </c>
      <c r="M1309" s="16">
        <v>10000</v>
      </c>
      <c r="N1309" s="16">
        <v>10000</v>
      </c>
      <c r="O1309" s="16">
        <v>30</v>
      </c>
      <c r="P1309" s="16" t="b">
        <v>1</v>
      </c>
      <c r="Q1309" s="16">
        <v>0</v>
      </c>
      <c r="R1309" s="16" t="b">
        <v>0</v>
      </c>
      <c r="S1309" s="16">
        <v>101.000000000008</v>
      </c>
      <c r="T1309" s="16" t="s">
        <v>59</v>
      </c>
      <c r="U1309" s="18">
        <v>1404</v>
      </c>
      <c r="V1309" s="16">
        <v>2207</v>
      </c>
      <c r="W1309" s="22">
        <v>1.07</v>
      </c>
    </row>
    <row r="1310" spans="1:23" x14ac:dyDescent="0.3">
      <c r="A1310" s="19">
        <v>1308</v>
      </c>
      <c r="B1310" s="16" t="s">
        <v>56</v>
      </c>
      <c r="C1310" s="17" t="s">
        <v>134</v>
      </c>
      <c r="E1310" s="16">
        <f t="shared" si="272"/>
        <v>4586527548.1572971</v>
      </c>
      <c r="F1310" s="16">
        <v>5</v>
      </c>
      <c r="G1310" s="22">
        <f t="shared" si="275"/>
        <v>3.866781019477451E+25</v>
      </c>
      <c r="H1310" s="22">
        <f t="shared" si="270"/>
        <v>4737855.9912028136</v>
      </c>
      <c r="I1310" s="22">
        <f t="shared" si="271"/>
        <v>8.8915039635376722E+18</v>
      </c>
      <c r="J1310" s="16">
        <v>1</v>
      </c>
      <c r="K1310" s="16">
        <v>11</v>
      </c>
      <c r="L1310" s="16">
        <v>5</v>
      </c>
      <c r="M1310" s="16">
        <v>10000</v>
      </c>
      <c r="N1310" s="16">
        <v>10000</v>
      </c>
      <c r="O1310" s="16">
        <v>30</v>
      </c>
      <c r="P1310" s="16" t="b">
        <v>1</v>
      </c>
      <c r="Q1310" s="16">
        <v>0</v>
      </c>
      <c r="R1310" s="16" t="b">
        <v>0</v>
      </c>
      <c r="S1310" s="16">
        <v>101.000000000008</v>
      </c>
      <c r="T1310" s="16" t="s">
        <v>59</v>
      </c>
      <c r="U1310" s="18">
        <v>1405</v>
      </c>
      <c r="V1310" s="16">
        <v>2209</v>
      </c>
      <c r="W1310" s="22">
        <v>1.07</v>
      </c>
    </row>
    <row r="1311" spans="1:23" x14ac:dyDescent="0.3">
      <c r="A1311" s="15">
        <v>1309</v>
      </c>
      <c r="B1311" s="16" t="s">
        <v>56</v>
      </c>
      <c r="C1311" s="17" t="s">
        <v>134</v>
      </c>
      <c r="E1311" s="16">
        <f t="shared" si="272"/>
        <v>4597406487.2398691</v>
      </c>
      <c r="F1311" s="16">
        <v>5</v>
      </c>
      <c r="G1311" s="22">
        <f t="shared" si="275"/>
        <v>3.8911188690128058E+25</v>
      </c>
      <c r="H1311" s="22">
        <f t="shared" si="270"/>
        <v>4745553.7789067058</v>
      </c>
      <c r="I1311" s="22">
        <f t="shared" si="271"/>
        <v>8.9329148402758513E+18</v>
      </c>
      <c r="J1311" s="16">
        <v>1</v>
      </c>
      <c r="K1311" s="16">
        <v>11</v>
      </c>
      <c r="L1311" s="16">
        <v>5</v>
      </c>
      <c r="M1311" s="16">
        <v>10000</v>
      </c>
      <c r="N1311" s="16">
        <v>10000</v>
      </c>
      <c r="O1311" s="16">
        <v>30</v>
      </c>
      <c r="P1311" s="16" t="b">
        <v>1</v>
      </c>
      <c r="Q1311" s="16">
        <v>0</v>
      </c>
      <c r="R1311" s="16" t="b">
        <v>0</v>
      </c>
      <c r="S1311" s="16">
        <v>101.000000000008</v>
      </c>
      <c r="T1311" s="16" t="s">
        <v>59</v>
      </c>
      <c r="U1311" s="18">
        <v>1406</v>
      </c>
      <c r="V1311" s="16">
        <v>2211</v>
      </c>
      <c r="W1311" s="22">
        <v>1.07</v>
      </c>
    </row>
    <row r="1312" spans="1:23" x14ac:dyDescent="0.3">
      <c r="A1312" s="19">
        <v>1310</v>
      </c>
      <c r="B1312" s="16" t="s">
        <v>56</v>
      </c>
      <c r="C1312" s="17" t="s">
        <v>134</v>
      </c>
      <c r="E1312" s="16">
        <f t="shared" si="272"/>
        <v>4608302893.1728849</v>
      </c>
      <c r="F1312" s="16">
        <v>5</v>
      </c>
      <c r="G1312" s="22">
        <f t="shared" si="275"/>
        <v>3.915591141773071E+25</v>
      </c>
      <c r="H1312" s="22">
        <f t="shared" si="270"/>
        <v>4753258.2299229549</v>
      </c>
      <c r="I1312" s="22">
        <f t="shared" si="271"/>
        <v>8.9744867375879465E+18</v>
      </c>
      <c r="J1312" s="16">
        <v>1</v>
      </c>
      <c r="K1312" s="16">
        <v>11</v>
      </c>
      <c r="L1312" s="16">
        <v>5</v>
      </c>
      <c r="M1312" s="16">
        <v>10000</v>
      </c>
      <c r="N1312" s="16">
        <v>10000</v>
      </c>
      <c r="O1312" s="16">
        <v>30</v>
      </c>
      <c r="P1312" s="16" t="b">
        <v>1</v>
      </c>
      <c r="Q1312" s="16">
        <v>0</v>
      </c>
      <c r="R1312" s="16" t="b">
        <v>0</v>
      </c>
      <c r="S1312" s="16">
        <v>101.000000000008</v>
      </c>
      <c r="T1312" s="16" t="s">
        <v>59</v>
      </c>
      <c r="U1312" s="18">
        <v>1407</v>
      </c>
      <c r="V1312" s="16">
        <v>2213</v>
      </c>
      <c r="W1312" s="22">
        <v>1.07</v>
      </c>
    </row>
    <row r="1313" spans="1:23" x14ac:dyDescent="0.3">
      <c r="A1313" s="19">
        <v>1311</v>
      </c>
      <c r="B1313" s="16" t="s">
        <v>56</v>
      </c>
      <c r="C1313" s="17" t="s">
        <v>134</v>
      </c>
      <c r="E1313" s="16">
        <f t="shared" si="272"/>
        <v>4619216780.6349506</v>
      </c>
      <c r="F1313" s="16">
        <v>5</v>
      </c>
      <c r="G1313" s="22">
        <f>A1313^8.22+A1313^4+100*A1313+100</f>
        <v>4.2334469866937566E+25</v>
      </c>
      <c r="H1313" s="22">
        <f t="shared" si="270"/>
        <v>4760969.3449640013</v>
      </c>
      <c r="I1313" s="22">
        <f t="shared" si="271"/>
        <v>9.016220157946923E+18</v>
      </c>
      <c r="J1313" s="16">
        <v>1</v>
      </c>
      <c r="K1313" s="16">
        <v>11</v>
      </c>
      <c r="L1313" s="16">
        <v>5</v>
      </c>
      <c r="M1313" s="16">
        <v>10000</v>
      </c>
      <c r="N1313" s="16">
        <v>10000</v>
      </c>
      <c r="O1313" s="16">
        <v>30</v>
      </c>
      <c r="P1313" s="16" t="b">
        <v>1</v>
      </c>
      <c r="Q1313" s="16">
        <v>0</v>
      </c>
      <c r="R1313" s="16" t="b">
        <v>0</v>
      </c>
      <c r="S1313" s="16">
        <v>101.000000000008</v>
      </c>
      <c r="T1313" s="16" t="s">
        <v>59</v>
      </c>
      <c r="U1313" s="18">
        <v>1408</v>
      </c>
      <c r="V1313" s="16">
        <v>2215</v>
      </c>
      <c r="W1313" s="22">
        <v>1.07</v>
      </c>
    </row>
    <row r="1314" spans="1:23" x14ac:dyDescent="0.3">
      <c r="A1314" s="15">
        <v>1312</v>
      </c>
      <c r="B1314" s="16" t="s">
        <v>56</v>
      </c>
      <c r="C1314" s="17" t="s">
        <v>134</v>
      </c>
      <c r="E1314" s="12">
        <f t="shared" si="272"/>
        <v>4630148164.3057718</v>
      </c>
      <c r="F1314" s="16">
        <v>5</v>
      </c>
      <c r="G1314" s="22">
        <f t="shared" ref="G1314:G1322" si="276">A1314^8.22+A1314^4+100*A1314+100</f>
        <v>4.2600640035336652E+25</v>
      </c>
      <c r="H1314" s="22">
        <f t="shared" si="270"/>
        <v>4768687.124741775</v>
      </c>
      <c r="I1314" s="22">
        <f t="shared" si="271"/>
        <v>9.0581156050083482E+18</v>
      </c>
      <c r="J1314" s="16">
        <v>1</v>
      </c>
      <c r="K1314" s="16">
        <v>11</v>
      </c>
      <c r="L1314" s="16">
        <v>5</v>
      </c>
      <c r="M1314" s="16">
        <v>10000</v>
      </c>
      <c r="N1314" s="16">
        <v>10000</v>
      </c>
      <c r="O1314" s="16">
        <v>30</v>
      </c>
      <c r="P1314" s="16" t="b">
        <v>1</v>
      </c>
      <c r="Q1314" s="16">
        <v>0</v>
      </c>
      <c r="R1314" s="16" t="b">
        <v>0</v>
      </c>
      <c r="S1314" s="16">
        <v>101.000000000008</v>
      </c>
      <c r="T1314" s="16" t="s">
        <v>59</v>
      </c>
      <c r="U1314" s="18">
        <v>1409</v>
      </c>
      <c r="V1314" s="16">
        <v>2217</v>
      </c>
      <c r="W1314" s="22">
        <v>1.07</v>
      </c>
    </row>
    <row r="1315" spans="1:23" x14ac:dyDescent="0.3">
      <c r="A1315" s="19">
        <v>1313</v>
      </c>
      <c r="B1315" s="16" t="s">
        <v>56</v>
      </c>
      <c r="C1315" s="17" t="s">
        <v>134</v>
      </c>
      <c r="E1315" s="16">
        <f t="shared" si="272"/>
        <v>4641097058.8661623</v>
      </c>
      <c r="F1315" s="16">
        <v>5</v>
      </c>
      <c r="G1315" s="22">
        <f t="shared" si="276"/>
        <v>4.2868278988475629E+25</v>
      </c>
      <c r="H1315" s="22">
        <f t="shared" si="270"/>
        <v>4776411.5699677691</v>
      </c>
      <c r="I1315" s="22">
        <f t="shared" si="271"/>
        <v>9.1001735836126403E+18</v>
      </c>
      <c r="J1315" s="16">
        <v>1</v>
      </c>
      <c r="K1315" s="16">
        <v>11</v>
      </c>
      <c r="L1315" s="16">
        <v>5</v>
      </c>
      <c r="M1315" s="16">
        <v>10000</v>
      </c>
      <c r="N1315" s="16">
        <v>10000</v>
      </c>
      <c r="O1315" s="16">
        <v>30</v>
      </c>
      <c r="P1315" s="16" t="b">
        <v>1</v>
      </c>
      <c r="Q1315" s="16">
        <v>0</v>
      </c>
      <c r="R1315" s="16" t="b">
        <v>0</v>
      </c>
      <c r="S1315" s="16">
        <v>101.000000000008</v>
      </c>
      <c r="T1315" s="16" t="s">
        <v>59</v>
      </c>
      <c r="U1315" s="18">
        <v>1410</v>
      </c>
      <c r="V1315" s="16">
        <v>2219</v>
      </c>
      <c r="W1315" s="22">
        <v>1.07</v>
      </c>
    </row>
    <row r="1316" spans="1:23" x14ac:dyDescent="0.3">
      <c r="A1316" s="15">
        <v>1314</v>
      </c>
      <c r="B1316" s="16" t="s">
        <v>56</v>
      </c>
      <c r="C1316" s="17" t="s">
        <v>134</v>
      </c>
      <c r="E1316" s="12">
        <f t="shared" si="272"/>
        <v>4652063478.9980879</v>
      </c>
      <c r="F1316" s="16">
        <v>5</v>
      </c>
      <c r="G1316" s="22">
        <f t="shared" si="276"/>
        <v>4.313739370351188E+25</v>
      </c>
      <c r="H1316" s="22">
        <f t="shared" si="270"/>
        <v>4784142.6813530074</v>
      </c>
      <c r="I1316" s="22">
        <f t="shared" si="271"/>
        <v>9.1423945997866701E+18</v>
      </c>
      <c r="J1316" s="16">
        <v>1</v>
      </c>
      <c r="K1316" s="16">
        <v>11</v>
      </c>
      <c r="L1316" s="16">
        <v>5</v>
      </c>
      <c r="M1316" s="16">
        <v>10000</v>
      </c>
      <c r="N1316" s="16">
        <v>10000</v>
      </c>
      <c r="O1316" s="16">
        <v>30</v>
      </c>
      <c r="P1316" s="16" t="b">
        <v>1</v>
      </c>
      <c r="Q1316" s="16">
        <v>0</v>
      </c>
      <c r="R1316" s="16" t="b">
        <v>0</v>
      </c>
      <c r="S1316" s="16">
        <v>101.000000000008</v>
      </c>
      <c r="T1316" s="16" t="s">
        <v>59</v>
      </c>
      <c r="U1316" s="18">
        <v>1411</v>
      </c>
      <c r="V1316" s="16">
        <v>2221</v>
      </c>
      <c r="W1316" s="22">
        <v>1.07</v>
      </c>
    </row>
    <row r="1317" spans="1:23" x14ac:dyDescent="0.3">
      <c r="A1317" s="19">
        <v>1315</v>
      </c>
      <c r="B1317" s="16" t="s">
        <v>56</v>
      </c>
      <c r="C1317" s="17" t="s">
        <v>134</v>
      </c>
      <c r="E1317" s="16">
        <f t="shared" si="272"/>
        <v>4663047439.3846064</v>
      </c>
      <c r="F1317" s="16">
        <v>5</v>
      </c>
      <c r="G1317" s="22">
        <f t="shared" si="276"/>
        <v>4.3407991185395828E+25</v>
      </c>
      <c r="H1317" s="22">
        <f t="shared" si="270"/>
        <v>4791880.4596080398</v>
      </c>
      <c r="I1317" s="22">
        <f t="shared" si="271"/>
        <v>9.1847791607456266E+18</v>
      </c>
      <c r="J1317" s="16">
        <v>1</v>
      </c>
      <c r="K1317" s="16">
        <v>11</v>
      </c>
      <c r="L1317" s="16">
        <v>5</v>
      </c>
      <c r="M1317" s="16">
        <v>10000</v>
      </c>
      <c r="N1317" s="16">
        <v>10000</v>
      </c>
      <c r="O1317" s="16">
        <v>30</v>
      </c>
      <c r="P1317" s="16" t="b">
        <v>1</v>
      </c>
      <c r="Q1317" s="16">
        <v>0</v>
      </c>
      <c r="R1317" s="16" t="b">
        <v>0</v>
      </c>
      <c r="S1317" s="16">
        <v>101.000000000008</v>
      </c>
      <c r="T1317" s="16" t="s">
        <v>59</v>
      </c>
      <c r="U1317" s="18">
        <v>1412</v>
      </c>
      <c r="V1317" s="16">
        <v>2223</v>
      </c>
      <c r="W1317" s="22">
        <v>1.07</v>
      </c>
    </row>
    <row r="1318" spans="1:23" x14ac:dyDescent="0.3">
      <c r="A1318" s="19">
        <v>1316</v>
      </c>
      <c r="B1318" s="16" t="s">
        <v>56</v>
      </c>
      <c r="C1318" s="17" t="s">
        <v>134</v>
      </c>
      <c r="E1318" s="16">
        <f t="shared" si="272"/>
        <v>4674048954.7098665</v>
      </c>
      <c r="F1318" s="16">
        <v>5</v>
      </c>
      <c r="G1318" s="22">
        <f t="shared" si="276"/>
        <v>4.3680078466961814E+25</v>
      </c>
      <c r="H1318" s="22">
        <f t="shared" si="270"/>
        <v>4799624.9054429503</v>
      </c>
      <c r="I1318" s="22">
        <f t="shared" si="271"/>
        <v>9.2273277748950753E+18</v>
      </c>
      <c r="J1318" s="16">
        <v>1</v>
      </c>
      <c r="K1318" s="16">
        <v>11</v>
      </c>
      <c r="L1318" s="16">
        <v>5</v>
      </c>
      <c r="M1318" s="16">
        <v>10000</v>
      </c>
      <c r="N1318" s="16">
        <v>10000</v>
      </c>
      <c r="O1318" s="16">
        <v>30</v>
      </c>
      <c r="P1318" s="16" t="b">
        <v>1</v>
      </c>
      <c r="Q1318" s="16">
        <v>0</v>
      </c>
      <c r="R1318" s="16" t="b">
        <v>0</v>
      </c>
      <c r="S1318" s="16">
        <v>101.000000000008</v>
      </c>
      <c r="T1318" s="16" t="s">
        <v>59</v>
      </c>
      <c r="U1318" s="18">
        <v>1413</v>
      </c>
      <c r="V1318" s="16">
        <v>2225</v>
      </c>
      <c r="W1318" s="22">
        <v>1.07</v>
      </c>
    </row>
    <row r="1319" spans="1:23" x14ac:dyDescent="0.3">
      <c r="A1319" s="15">
        <v>1317</v>
      </c>
      <c r="B1319" s="16" t="s">
        <v>56</v>
      </c>
      <c r="C1319" s="17" t="s">
        <v>134</v>
      </c>
      <c r="E1319" s="16">
        <f t="shared" si="272"/>
        <v>4685068039.6592121</v>
      </c>
      <c r="F1319" s="16">
        <v>5</v>
      </c>
      <c r="G1319" s="22">
        <f t="shared" si="276"/>
        <v>4.3953662609016215E+25</v>
      </c>
      <c r="H1319" s="22">
        <f t="shared" si="270"/>
        <v>4807376.0195673667</v>
      </c>
      <c r="I1319" s="22">
        <f t="shared" si="271"/>
        <v>9.270040951832832E+18</v>
      </c>
      <c r="J1319" s="16">
        <v>1</v>
      </c>
      <c r="K1319" s="16">
        <v>11</v>
      </c>
      <c r="L1319" s="16">
        <v>5</v>
      </c>
      <c r="M1319" s="16">
        <v>10000</v>
      </c>
      <c r="N1319" s="16">
        <v>10000</v>
      </c>
      <c r="O1319" s="16">
        <v>30</v>
      </c>
      <c r="P1319" s="16" t="b">
        <v>1</v>
      </c>
      <c r="Q1319" s="16">
        <v>0</v>
      </c>
      <c r="R1319" s="16" t="b">
        <v>0</v>
      </c>
      <c r="S1319" s="16">
        <v>101.000000000008</v>
      </c>
      <c r="T1319" s="16" t="s">
        <v>59</v>
      </c>
      <c r="U1319" s="18">
        <v>1414</v>
      </c>
      <c r="V1319" s="16">
        <v>2227</v>
      </c>
      <c r="W1319" s="22">
        <v>1.07</v>
      </c>
    </row>
    <row r="1320" spans="1:23" x14ac:dyDescent="0.3">
      <c r="A1320" s="19">
        <v>1318</v>
      </c>
      <c r="B1320" s="16" t="s">
        <v>56</v>
      </c>
      <c r="C1320" s="17" t="s">
        <v>134</v>
      </c>
      <c r="E1320" s="16">
        <f t="shared" si="272"/>
        <v>4696104708.9190283</v>
      </c>
      <c r="F1320" s="16">
        <v>5</v>
      </c>
      <c r="G1320" s="22">
        <f t="shared" si="276"/>
        <v>4.4228750700429819E+25</v>
      </c>
      <c r="H1320" s="22">
        <f t="shared" si="270"/>
        <v>4815133.8026904566</v>
      </c>
      <c r="I1320" s="22">
        <f t="shared" si="271"/>
        <v>9.3129192023507026E+18</v>
      </c>
      <c r="J1320" s="16">
        <v>1</v>
      </c>
      <c r="K1320" s="16">
        <v>11</v>
      </c>
      <c r="L1320" s="16">
        <v>5</v>
      </c>
      <c r="M1320" s="16">
        <v>10000</v>
      </c>
      <c r="N1320" s="16">
        <v>10000</v>
      </c>
      <c r="O1320" s="16">
        <v>30</v>
      </c>
      <c r="P1320" s="16" t="b">
        <v>1</v>
      </c>
      <c r="Q1320" s="16">
        <v>0</v>
      </c>
      <c r="R1320" s="16" t="b">
        <v>0</v>
      </c>
      <c r="S1320" s="16">
        <v>101.000000000008</v>
      </c>
      <c r="T1320" s="16" t="s">
        <v>59</v>
      </c>
      <c r="U1320" s="18">
        <v>1415</v>
      </c>
      <c r="V1320" s="16">
        <v>2229</v>
      </c>
      <c r="W1320" s="22">
        <v>1.07</v>
      </c>
    </row>
    <row r="1321" spans="1:23" x14ac:dyDescent="0.3">
      <c r="A1321" s="15">
        <v>1319</v>
      </c>
      <c r="B1321" s="16" t="s">
        <v>56</v>
      </c>
      <c r="C1321" s="17" t="s">
        <v>134</v>
      </c>
      <c r="E1321" s="16">
        <f t="shared" si="272"/>
        <v>4707158977.1768703</v>
      </c>
      <c r="F1321" s="16">
        <v>5</v>
      </c>
      <c r="G1321" s="22">
        <f t="shared" si="276"/>
        <v>4.4505349858224458E+25</v>
      </c>
      <c r="H1321" s="22">
        <f t="shared" si="270"/>
        <v>4822898.25552091</v>
      </c>
      <c r="I1321" s="22">
        <f t="shared" si="271"/>
        <v>9.3559630384364892E+18</v>
      </c>
      <c r="J1321" s="16">
        <v>1</v>
      </c>
      <c r="K1321" s="16">
        <v>11</v>
      </c>
      <c r="L1321" s="16">
        <v>5</v>
      </c>
      <c r="M1321" s="16">
        <v>10000</v>
      </c>
      <c r="N1321" s="16">
        <v>10000</v>
      </c>
      <c r="O1321" s="16">
        <v>30</v>
      </c>
      <c r="P1321" s="16" t="b">
        <v>1</v>
      </c>
      <c r="Q1321" s="16">
        <v>0</v>
      </c>
      <c r="R1321" s="16" t="b">
        <v>0</v>
      </c>
      <c r="S1321" s="16">
        <v>101.000000000008</v>
      </c>
      <c r="T1321" s="16" t="s">
        <v>59</v>
      </c>
      <c r="U1321" s="18">
        <v>1416</v>
      </c>
      <c r="V1321" s="16">
        <v>2231</v>
      </c>
      <c r="W1321" s="22">
        <v>1.07</v>
      </c>
    </row>
    <row r="1322" spans="1:23" x14ac:dyDescent="0.3">
      <c r="A1322" s="19">
        <v>1320</v>
      </c>
      <c r="B1322" s="16" t="s">
        <v>56</v>
      </c>
      <c r="C1322" s="17" t="s">
        <v>134</v>
      </c>
      <c r="E1322" s="16">
        <f t="shared" si="272"/>
        <v>4718230859.1213417</v>
      </c>
      <c r="F1322" s="16">
        <v>5</v>
      </c>
      <c r="G1322" s="22">
        <f t="shared" si="276"/>
        <v>4.4783467227666458E+25</v>
      </c>
      <c r="H1322" s="22">
        <f t="shared" si="270"/>
        <v>4830669.3787669688</v>
      </c>
      <c r="I1322" s="22">
        <f t="shared" si="271"/>
        <v>9.3991729732758057E+18</v>
      </c>
      <c r="J1322" s="16">
        <v>1</v>
      </c>
      <c r="K1322" s="16">
        <v>11</v>
      </c>
      <c r="L1322" s="16">
        <v>5</v>
      </c>
      <c r="M1322" s="16">
        <v>10000</v>
      </c>
      <c r="N1322" s="16">
        <v>10000</v>
      </c>
      <c r="O1322" s="16">
        <v>30</v>
      </c>
      <c r="P1322" s="16" t="b">
        <v>1</v>
      </c>
      <c r="Q1322" s="16">
        <v>0</v>
      </c>
      <c r="R1322" s="16" t="b">
        <v>0</v>
      </c>
      <c r="S1322" s="16">
        <v>101.000000000008</v>
      </c>
      <c r="T1322" s="16" t="s">
        <v>59</v>
      </c>
      <c r="U1322" s="18">
        <v>1417</v>
      </c>
      <c r="V1322" s="16">
        <v>2233</v>
      </c>
      <c r="W1322" s="22">
        <v>1.07</v>
      </c>
    </row>
    <row r="1323" spans="1:23" x14ac:dyDescent="0.3">
      <c r="A1323" s="19">
        <v>1321</v>
      </c>
      <c r="B1323" s="16" t="s">
        <v>56</v>
      </c>
      <c r="C1323" s="17" t="s">
        <v>134</v>
      </c>
      <c r="E1323" s="12">
        <f t="shared" si="272"/>
        <v>4729320369.4422359</v>
      </c>
      <c r="F1323" s="16">
        <v>5</v>
      </c>
      <c r="G1323" s="22">
        <f>A1323^8.23+A1323^4+100*A1323+100</f>
        <v>4.8420602486632022E+25</v>
      </c>
      <c r="H1323" s="22">
        <f t="shared" si="270"/>
        <v>4838447.1731363963</v>
      </c>
      <c r="I1323" s="22">
        <f t="shared" si="271"/>
        <v>9.4425495212540846E+18</v>
      </c>
      <c r="J1323" s="16">
        <v>1</v>
      </c>
      <c r="K1323" s="16">
        <v>11</v>
      </c>
      <c r="L1323" s="16">
        <v>5</v>
      </c>
      <c r="M1323" s="16">
        <v>10000</v>
      </c>
      <c r="N1323" s="16">
        <v>10000</v>
      </c>
      <c r="O1323" s="16">
        <v>30</v>
      </c>
      <c r="P1323" s="16" t="b">
        <v>1</v>
      </c>
      <c r="Q1323" s="16">
        <v>0</v>
      </c>
      <c r="R1323" s="16" t="b">
        <v>0</v>
      </c>
      <c r="S1323" s="16">
        <v>101.000000000008</v>
      </c>
      <c r="T1323" s="16" t="s">
        <v>59</v>
      </c>
      <c r="U1323" s="18">
        <v>1418</v>
      </c>
      <c r="V1323" s="16">
        <v>2235</v>
      </c>
      <c r="W1323" s="22">
        <v>1.07</v>
      </c>
    </row>
    <row r="1324" spans="1:23" x14ac:dyDescent="0.3">
      <c r="A1324" s="15">
        <v>1322</v>
      </c>
      <c r="B1324" s="16" t="s">
        <v>56</v>
      </c>
      <c r="C1324" s="17" t="s">
        <v>134</v>
      </c>
      <c r="E1324" s="16">
        <f t="shared" si="272"/>
        <v>4740427522.8304033</v>
      </c>
      <c r="F1324" s="16">
        <v>5</v>
      </c>
      <c r="G1324" s="22">
        <f t="shared" ref="G1324:G1332" si="277">A1324^8.23+A1324^4+100*A1324+100</f>
        <v>4.8723095900119356E+25</v>
      </c>
      <c r="H1324" s="22">
        <f t="shared" si="270"/>
        <v>4846231.6393365189</v>
      </c>
      <c r="I1324" s="22">
        <f t="shared" si="271"/>
        <v>9.4860931979582054E+18</v>
      </c>
      <c r="J1324" s="16">
        <v>1</v>
      </c>
      <c r="K1324" s="16">
        <v>11</v>
      </c>
      <c r="L1324" s="16">
        <v>5</v>
      </c>
      <c r="M1324" s="16">
        <v>10000</v>
      </c>
      <c r="N1324" s="16">
        <v>10000</v>
      </c>
      <c r="O1324" s="16">
        <v>30</v>
      </c>
      <c r="P1324" s="16" t="b">
        <v>1</v>
      </c>
      <c r="Q1324" s="16">
        <v>0</v>
      </c>
      <c r="R1324" s="16" t="b">
        <v>0</v>
      </c>
      <c r="S1324" s="16">
        <v>101.000000000008</v>
      </c>
      <c r="T1324" s="16" t="s">
        <v>59</v>
      </c>
      <c r="U1324" s="18">
        <v>1419</v>
      </c>
      <c r="V1324" s="16">
        <v>2237</v>
      </c>
      <c r="W1324" s="22">
        <v>1.07</v>
      </c>
    </row>
    <row r="1325" spans="1:23" x14ac:dyDescent="0.3">
      <c r="A1325" s="19">
        <v>1323</v>
      </c>
      <c r="B1325" s="16" t="s">
        <v>56</v>
      </c>
      <c r="C1325" s="17" t="s">
        <v>134</v>
      </c>
      <c r="E1325" s="12">
        <f t="shared" si="272"/>
        <v>4751552333.9778414</v>
      </c>
      <c r="F1325" s="16">
        <v>5</v>
      </c>
      <c r="G1325" s="22">
        <f t="shared" si="277"/>
        <v>4.9027248177570636E+25</v>
      </c>
      <c r="H1325" s="22">
        <f t="shared" si="270"/>
        <v>4854022.7780741844</v>
      </c>
      <c r="I1325" s="22">
        <f t="shared" si="271"/>
        <v>9.5298045201789727E+18</v>
      </c>
      <c r="J1325" s="16">
        <v>1</v>
      </c>
      <c r="K1325" s="16">
        <v>11</v>
      </c>
      <c r="L1325" s="16">
        <v>5</v>
      </c>
      <c r="M1325" s="16">
        <v>10000</v>
      </c>
      <c r="N1325" s="16">
        <v>10000</v>
      </c>
      <c r="O1325" s="16">
        <v>30</v>
      </c>
      <c r="P1325" s="16" t="b">
        <v>1</v>
      </c>
      <c r="Q1325" s="16">
        <v>0</v>
      </c>
      <c r="R1325" s="16" t="b">
        <v>0</v>
      </c>
      <c r="S1325" s="16">
        <v>101.000000000008</v>
      </c>
      <c r="T1325" s="16" t="s">
        <v>59</v>
      </c>
      <c r="U1325" s="18">
        <v>1420</v>
      </c>
      <c r="V1325" s="16">
        <v>2239</v>
      </c>
      <c r="W1325" s="22">
        <v>1.07</v>
      </c>
    </row>
    <row r="1326" spans="1:23" x14ac:dyDescent="0.3">
      <c r="A1326" s="15">
        <v>1324</v>
      </c>
      <c r="B1326" s="16" t="s">
        <v>56</v>
      </c>
      <c r="C1326" s="17" t="s">
        <v>134</v>
      </c>
      <c r="E1326" s="16">
        <f t="shared" si="272"/>
        <v>4762694817.577611</v>
      </c>
      <c r="F1326" s="16">
        <v>5</v>
      </c>
      <c r="G1326" s="22">
        <f t="shared" si="277"/>
        <v>4.9333067151951574E+25</v>
      </c>
      <c r="H1326" s="22">
        <f t="shared" si="270"/>
        <v>4861820.5900557749</v>
      </c>
      <c r="I1326" s="22">
        <f t="shared" si="271"/>
        <v>9.573684005912064E+18</v>
      </c>
      <c r="J1326" s="16">
        <v>1</v>
      </c>
      <c r="K1326" s="16">
        <v>11</v>
      </c>
      <c r="L1326" s="16">
        <v>5</v>
      </c>
      <c r="M1326" s="16">
        <v>10000</v>
      </c>
      <c r="N1326" s="16">
        <v>10000</v>
      </c>
      <c r="O1326" s="16">
        <v>30</v>
      </c>
      <c r="P1326" s="16" t="b">
        <v>1</v>
      </c>
      <c r="Q1326" s="16">
        <v>0</v>
      </c>
      <c r="R1326" s="16" t="b">
        <v>0</v>
      </c>
      <c r="S1326" s="16">
        <v>101.000000000008</v>
      </c>
      <c r="T1326" s="16" t="s">
        <v>59</v>
      </c>
      <c r="U1326" s="18">
        <v>1421</v>
      </c>
      <c r="V1326" s="16">
        <v>2241</v>
      </c>
      <c r="W1326" s="22">
        <v>1.07</v>
      </c>
    </row>
    <row r="1327" spans="1:23" x14ac:dyDescent="0.3">
      <c r="A1327" s="19">
        <v>1325</v>
      </c>
      <c r="B1327" s="16" t="s">
        <v>56</v>
      </c>
      <c r="C1327" s="17" t="s">
        <v>134</v>
      </c>
      <c r="E1327" s="16">
        <f t="shared" si="272"/>
        <v>4773854988.3239498</v>
      </c>
      <c r="F1327" s="16">
        <v>5</v>
      </c>
      <c r="G1327" s="22">
        <f t="shared" si="277"/>
        <v>4.9640560687255109E+25</v>
      </c>
      <c r="H1327" s="22">
        <f t="shared" si="270"/>
        <v>4869625.0759872356</v>
      </c>
      <c r="I1327" s="22">
        <f t="shared" si="271"/>
        <v>9.6177321743608812E+18</v>
      </c>
      <c r="J1327" s="16">
        <v>1</v>
      </c>
      <c r="K1327" s="16">
        <v>11</v>
      </c>
      <c r="L1327" s="16">
        <v>5</v>
      </c>
      <c r="M1327" s="16">
        <v>10000</v>
      </c>
      <c r="N1327" s="16">
        <v>10000</v>
      </c>
      <c r="O1327" s="16">
        <v>30</v>
      </c>
      <c r="P1327" s="16" t="b">
        <v>1</v>
      </c>
      <c r="Q1327" s="16">
        <v>0</v>
      </c>
      <c r="R1327" s="16" t="b">
        <v>0</v>
      </c>
      <c r="S1327" s="16">
        <v>101.000000000008</v>
      </c>
      <c r="T1327" s="16" t="s">
        <v>59</v>
      </c>
      <c r="U1327" s="18">
        <v>1422</v>
      </c>
      <c r="V1327" s="16">
        <v>2243</v>
      </c>
      <c r="W1327" s="22">
        <v>1.07</v>
      </c>
    </row>
    <row r="1328" spans="1:23" x14ac:dyDescent="0.3">
      <c r="A1328" s="19">
        <v>1326</v>
      </c>
      <c r="B1328" s="16" t="s">
        <v>56</v>
      </c>
      <c r="C1328" s="17" t="s">
        <v>134</v>
      </c>
      <c r="E1328" s="16">
        <f t="shared" si="272"/>
        <v>4785032860.9121675</v>
      </c>
      <c r="F1328" s="16">
        <v>5</v>
      </c>
      <c r="G1328" s="22">
        <f t="shared" si="277"/>
        <v>4.9949736678600145E+25</v>
      </c>
      <c r="H1328" s="22">
        <f t="shared" si="270"/>
        <v>4877436.2365740463</v>
      </c>
      <c r="I1328" s="22">
        <f t="shared" si="271"/>
        <v>9.6619495459379507E+18</v>
      </c>
      <c r="J1328" s="16">
        <v>1</v>
      </c>
      <c r="K1328" s="16">
        <v>11</v>
      </c>
      <c r="L1328" s="16">
        <v>5</v>
      </c>
      <c r="M1328" s="16">
        <v>10000</v>
      </c>
      <c r="N1328" s="16">
        <v>10000</v>
      </c>
      <c r="O1328" s="16">
        <v>30</v>
      </c>
      <c r="P1328" s="16" t="b">
        <v>1</v>
      </c>
      <c r="Q1328" s="16">
        <v>0</v>
      </c>
      <c r="R1328" s="16" t="b">
        <v>0</v>
      </c>
      <c r="S1328" s="16">
        <v>101.000000000008</v>
      </c>
      <c r="T1328" s="16" t="s">
        <v>59</v>
      </c>
      <c r="U1328" s="18">
        <v>1423</v>
      </c>
      <c r="V1328" s="16">
        <v>2245</v>
      </c>
      <c r="W1328" s="22">
        <v>1.07</v>
      </c>
    </row>
    <row r="1329" spans="1:23" x14ac:dyDescent="0.3">
      <c r="A1329" s="15">
        <v>1327</v>
      </c>
      <c r="B1329" s="16" t="s">
        <v>56</v>
      </c>
      <c r="C1329" s="17" t="s">
        <v>134</v>
      </c>
      <c r="E1329" s="16">
        <f t="shared" si="272"/>
        <v>4796228450.0386734</v>
      </c>
      <c r="F1329" s="16">
        <v>5</v>
      </c>
      <c r="G1329" s="22">
        <f t="shared" si="277"/>
        <v>5.0260603052328297E+25</v>
      </c>
      <c r="H1329" s="22">
        <f t="shared" si="270"/>
        <v>4885254.0725212125</v>
      </c>
      <c r="I1329" s="22">
        <f t="shared" si="271"/>
        <v>9.7063366422668452E+18</v>
      </c>
      <c r="J1329" s="16">
        <v>1</v>
      </c>
      <c r="K1329" s="16">
        <v>11</v>
      </c>
      <c r="L1329" s="16">
        <v>5</v>
      </c>
      <c r="M1329" s="16">
        <v>10000</v>
      </c>
      <c r="N1329" s="16">
        <v>10000</v>
      </c>
      <c r="O1329" s="16">
        <v>30</v>
      </c>
      <c r="P1329" s="16" t="b">
        <v>1</v>
      </c>
      <c r="Q1329" s="16">
        <v>0</v>
      </c>
      <c r="R1329" s="16" t="b">
        <v>0</v>
      </c>
      <c r="S1329" s="16">
        <v>101.000000000008</v>
      </c>
      <c r="T1329" s="16" t="s">
        <v>59</v>
      </c>
      <c r="U1329" s="18">
        <v>1424</v>
      </c>
      <c r="V1329" s="16">
        <v>2247</v>
      </c>
      <c r="W1329" s="22">
        <v>1.07</v>
      </c>
    </row>
    <row r="1330" spans="1:23" x14ac:dyDescent="0.3">
      <c r="A1330" s="19">
        <v>1328</v>
      </c>
      <c r="B1330" s="16" t="s">
        <v>56</v>
      </c>
      <c r="C1330" s="17" t="s">
        <v>134</v>
      </c>
      <c r="E1330" s="16">
        <f t="shared" si="272"/>
        <v>4807441770.4010134</v>
      </c>
      <c r="F1330" s="16">
        <v>5</v>
      </c>
      <c r="G1330" s="22">
        <f t="shared" si="277"/>
        <v>5.057316776610874E+25</v>
      </c>
      <c r="H1330" s="22">
        <f t="shared" si="270"/>
        <v>4893078.5845333096</v>
      </c>
      <c r="I1330" s="22">
        <f t="shared" si="271"/>
        <v>9.7508939861843292E+18</v>
      </c>
      <c r="J1330" s="16">
        <v>1</v>
      </c>
      <c r="K1330" s="16">
        <v>11</v>
      </c>
      <c r="L1330" s="16">
        <v>5</v>
      </c>
      <c r="M1330" s="16">
        <v>10000</v>
      </c>
      <c r="N1330" s="16">
        <v>10000</v>
      </c>
      <c r="O1330" s="16">
        <v>30</v>
      </c>
      <c r="P1330" s="16" t="b">
        <v>1</v>
      </c>
      <c r="Q1330" s="16">
        <v>0</v>
      </c>
      <c r="R1330" s="16" t="b">
        <v>0</v>
      </c>
      <c r="S1330" s="16">
        <v>101.000000000008</v>
      </c>
      <c r="T1330" s="16" t="s">
        <v>59</v>
      </c>
      <c r="U1330" s="18">
        <v>1425</v>
      </c>
      <c r="V1330" s="16">
        <v>2249</v>
      </c>
      <c r="W1330" s="22">
        <v>1.07</v>
      </c>
    </row>
    <row r="1331" spans="1:23" x14ac:dyDescent="0.3">
      <c r="A1331" s="15">
        <v>1329</v>
      </c>
      <c r="B1331" s="16" t="s">
        <v>56</v>
      </c>
      <c r="C1331" s="17" t="s">
        <v>134</v>
      </c>
      <c r="E1331" s="16">
        <f t="shared" si="272"/>
        <v>4818672836.6978111</v>
      </c>
      <c r="F1331" s="16">
        <v>5</v>
      </c>
      <c r="G1331" s="22">
        <f t="shared" si="277"/>
        <v>5.0887438809033385E+25</v>
      </c>
      <c r="H1331" s="22">
        <f t="shared" si="270"/>
        <v>4900909.7733144313</v>
      </c>
      <c r="I1331" s="22">
        <f t="shared" si="271"/>
        <v>9.7956221017418793E+18</v>
      </c>
      <c r="J1331" s="16">
        <v>1</v>
      </c>
      <c r="K1331" s="16">
        <v>11</v>
      </c>
      <c r="L1331" s="16">
        <v>5</v>
      </c>
      <c r="M1331" s="16">
        <v>10000</v>
      </c>
      <c r="N1331" s="16">
        <v>10000</v>
      </c>
      <c r="O1331" s="16">
        <v>30</v>
      </c>
      <c r="P1331" s="16" t="b">
        <v>1</v>
      </c>
      <c r="Q1331" s="16">
        <v>0</v>
      </c>
      <c r="R1331" s="16" t="b">
        <v>0</v>
      </c>
      <c r="S1331" s="16">
        <v>101.000000000008</v>
      </c>
      <c r="T1331" s="16" t="s">
        <v>59</v>
      </c>
      <c r="U1331" s="18">
        <v>1426</v>
      </c>
      <c r="V1331" s="16">
        <v>2251</v>
      </c>
      <c r="W1331" s="22">
        <v>1.07</v>
      </c>
    </row>
    <row r="1332" spans="1:23" x14ac:dyDescent="0.3">
      <c r="A1332" s="19">
        <v>1330</v>
      </c>
      <c r="B1332" s="16" t="s">
        <v>56</v>
      </c>
      <c r="C1332" s="17" t="s">
        <v>134</v>
      </c>
      <c r="E1332" s="12">
        <f t="shared" si="272"/>
        <v>4829921663.6288214</v>
      </c>
      <c r="F1332" s="16">
        <v>5</v>
      </c>
      <c r="G1332" s="22">
        <f t="shared" si="277"/>
        <v>5.1203424201719393E+25</v>
      </c>
      <c r="H1332" s="22">
        <f t="shared" si="270"/>
        <v>4908747.6395682255</v>
      </c>
      <c r="I1332" s="22">
        <f t="shared" si="271"/>
        <v>9.8405215142078444E+18</v>
      </c>
      <c r="J1332" s="16">
        <v>1</v>
      </c>
      <c r="K1332" s="16">
        <v>11</v>
      </c>
      <c r="L1332" s="16">
        <v>5</v>
      </c>
      <c r="M1332" s="16">
        <v>10000</v>
      </c>
      <c r="N1332" s="16">
        <v>10000</v>
      </c>
      <c r="O1332" s="16">
        <v>30</v>
      </c>
      <c r="P1332" s="16" t="b">
        <v>1</v>
      </c>
      <c r="Q1332" s="16">
        <v>0</v>
      </c>
      <c r="R1332" s="16" t="b">
        <v>0</v>
      </c>
      <c r="S1332" s="16">
        <v>101.000000000008</v>
      </c>
      <c r="T1332" s="16" t="s">
        <v>59</v>
      </c>
      <c r="U1332" s="18">
        <v>1427</v>
      </c>
      <c r="V1332" s="16">
        <v>2253</v>
      </c>
      <c r="W1332" s="22">
        <v>1.07</v>
      </c>
    </row>
    <row r="1333" spans="1:23" x14ac:dyDescent="0.3">
      <c r="A1333" s="19">
        <v>1331</v>
      </c>
      <c r="B1333" s="16" t="s">
        <v>56</v>
      </c>
      <c r="C1333" s="17" t="s">
        <v>134</v>
      </c>
      <c r="E1333" s="16">
        <f t="shared" si="272"/>
        <v>4841188265.894906</v>
      </c>
      <c r="F1333" s="16">
        <v>5</v>
      </c>
      <c r="G1333" s="22">
        <f>A1333^8.24+A1333^4+100*A1333+100</f>
        <v>5.5363963940565381E+25</v>
      </c>
      <c r="H1333" s="22">
        <f t="shared" si="270"/>
        <v>4916592.1839978918</v>
      </c>
      <c r="I1333" s="22">
        <f t="shared" si="271"/>
        <v>9.8855927500695081E+18</v>
      </c>
      <c r="J1333" s="16">
        <v>1</v>
      </c>
      <c r="K1333" s="16">
        <v>11</v>
      </c>
      <c r="L1333" s="16">
        <v>5</v>
      </c>
      <c r="M1333" s="16">
        <v>10000</v>
      </c>
      <c r="N1333" s="16">
        <v>10000</v>
      </c>
      <c r="O1333" s="16">
        <v>30</v>
      </c>
      <c r="P1333" s="16" t="b">
        <v>1</v>
      </c>
      <c r="Q1333" s="16">
        <v>0</v>
      </c>
      <c r="R1333" s="16" t="b">
        <v>0</v>
      </c>
      <c r="S1333" s="16">
        <v>101.000000000008</v>
      </c>
      <c r="T1333" s="16" t="s">
        <v>59</v>
      </c>
      <c r="U1333" s="18">
        <v>1428</v>
      </c>
      <c r="V1333" s="16">
        <v>2255</v>
      </c>
      <c r="W1333" s="22">
        <v>1.07</v>
      </c>
    </row>
    <row r="1334" spans="1:23" x14ac:dyDescent="0.3">
      <c r="A1334" s="15">
        <v>1332</v>
      </c>
      <c r="B1334" s="16" t="s">
        <v>56</v>
      </c>
      <c r="C1334" s="17" t="s">
        <v>134</v>
      </c>
      <c r="E1334" s="12">
        <f t="shared" si="272"/>
        <v>4852472658.1979866</v>
      </c>
      <c r="F1334" s="16">
        <v>5</v>
      </c>
      <c r="G1334" s="22">
        <f t="shared" ref="G1334:G1342" si="278">A1334^8.24+A1334^4+100*A1334+100</f>
        <v>5.5707646702035555E+25</v>
      </c>
      <c r="H1334" s="22">
        <f t="shared" si="270"/>
        <v>4924443.4073061598</v>
      </c>
      <c r="I1334" s="22">
        <f t="shared" si="271"/>
        <v>9.9308363370345718E+18</v>
      </c>
      <c r="J1334" s="16">
        <v>1</v>
      </c>
      <c r="K1334" s="16">
        <v>11</v>
      </c>
      <c r="L1334" s="16">
        <v>5</v>
      </c>
      <c r="M1334" s="16">
        <v>10000</v>
      </c>
      <c r="N1334" s="16">
        <v>10000</v>
      </c>
      <c r="O1334" s="16">
        <v>30</v>
      </c>
      <c r="P1334" s="16" t="b">
        <v>1</v>
      </c>
      <c r="Q1334" s="16">
        <v>0</v>
      </c>
      <c r="R1334" s="16" t="b">
        <v>0</v>
      </c>
      <c r="S1334" s="16">
        <v>101.000000000008</v>
      </c>
      <c r="T1334" s="16" t="s">
        <v>59</v>
      </c>
      <c r="U1334" s="18">
        <v>1429</v>
      </c>
      <c r="V1334" s="16">
        <v>2257</v>
      </c>
      <c r="W1334" s="22">
        <v>1.07</v>
      </c>
    </row>
    <row r="1335" spans="1:23" x14ac:dyDescent="0.3">
      <c r="A1335" s="19">
        <v>1333</v>
      </c>
      <c r="B1335" s="16" t="s">
        <v>56</v>
      </c>
      <c r="C1335" s="17" t="s">
        <v>134</v>
      </c>
      <c r="E1335" s="16">
        <f t="shared" si="272"/>
        <v>4863774855.2411785</v>
      </c>
      <c r="F1335" s="16">
        <v>5</v>
      </c>
      <c r="G1335" s="22">
        <f t="shared" si="278"/>
        <v>5.6053202614589495E+25</v>
      </c>
      <c r="H1335" s="22">
        <f t="shared" si="270"/>
        <v>4932301.3101953249</v>
      </c>
      <c r="I1335" s="22">
        <f t="shared" si="271"/>
        <v>9.9762528040334316E+18</v>
      </c>
      <c r="J1335" s="16">
        <v>1</v>
      </c>
      <c r="K1335" s="16">
        <v>11</v>
      </c>
      <c r="L1335" s="16">
        <v>5</v>
      </c>
      <c r="M1335" s="16">
        <v>10000</v>
      </c>
      <c r="N1335" s="16">
        <v>10000</v>
      </c>
      <c r="O1335" s="16">
        <v>30</v>
      </c>
      <c r="P1335" s="16" t="b">
        <v>1</v>
      </c>
      <c r="Q1335" s="16">
        <v>0</v>
      </c>
      <c r="R1335" s="16" t="b">
        <v>0</v>
      </c>
      <c r="S1335" s="16">
        <v>101.000000000008</v>
      </c>
      <c r="T1335" s="16" t="s">
        <v>59</v>
      </c>
      <c r="U1335" s="18">
        <v>1430</v>
      </c>
      <c r="V1335" s="16">
        <v>2259</v>
      </c>
      <c r="W1335" s="22">
        <v>1.07</v>
      </c>
    </row>
    <row r="1336" spans="1:23" x14ac:dyDescent="0.3">
      <c r="A1336" s="15">
        <v>1334</v>
      </c>
      <c r="B1336" s="16" t="s">
        <v>56</v>
      </c>
      <c r="C1336" s="17" t="s">
        <v>134</v>
      </c>
      <c r="E1336" s="16">
        <f t="shared" si="272"/>
        <v>4875094871.7285824</v>
      </c>
      <c r="F1336" s="16">
        <v>5</v>
      </c>
      <c r="G1336" s="22">
        <f t="shared" si="278"/>
        <v>5.6400640470623277E+25</v>
      </c>
      <c r="H1336" s="22">
        <f t="shared" si="270"/>
        <v>4940165.8933672039</v>
      </c>
      <c r="I1336" s="22">
        <f t="shared" si="271"/>
        <v>1.0021842681220801E+19</v>
      </c>
      <c r="J1336" s="16">
        <v>1</v>
      </c>
      <c r="K1336" s="16">
        <v>11</v>
      </c>
      <c r="L1336" s="16">
        <v>5</v>
      </c>
      <c r="M1336" s="16">
        <v>10000</v>
      </c>
      <c r="N1336" s="16">
        <v>10000</v>
      </c>
      <c r="O1336" s="16">
        <v>30</v>
      </c>
      <c r="P1336" s="16" t="b">
        <v>1</v>
      </c>
      <c r="Q1336" s="16">
        <v>0</v>
      </c>
      <c r="R1336" s="16" t="b">
        <v>0</v>
      </c>
      <c r="S1336" s="16">
        <v>101.000000000008</v>
      </c>
      <c r="T1336" s="16" t="s">
        <v>59</v>
      </c>
      <c r="U1336" s="18">
        <v>1431</v>
      </c>
      <c r="V1336" s="16">
        <v>2261</v>
      </c>
      <c r="W1336" s="22">
        <v>1.07</v>
      </c>
    </row>
    <row r="1337" spans="1:23" x14ac:dyDescent="0.3">
      <c r="A1337" s="19">
        <v>1335</v>
      </c>
      <c r="B1337" s="16" t="s">
        <v>56</v>
      </c>
      <c r="C1337" s="17" t="s">
        <v>134</v>
      </c>
      <c r="E1337" s="16">
        <f t="shared" si="272"/>
        <v>4886432722.3655424</v>
      </c>
      <c r="F1337" s="16">
        <v>5</v>
      </c>
      <c r="G1337" s="22">
        <f t="shared" si="278"/>
        <v>5.6749969097164486E+25</v>
      </c>
      <c r="H1337" s="22">
        <f t="shared" si="270"/>
        <v>4948037.1575232074</v>
      </c>
      <c r="I1337" s="22">
        <f t="shared" si="271"/>
        <v>1.0067606499977998E+19</v>
      </c>
      <c r="J1337" s="16">
        <v>1</v>
      </c>
      <c r="K1337" s="16">
        <v>11</v>
      </c>
      <c r="L1337" s="16">
        <v>5</v>
      </c>
      <c r="M1337" s="16">
        <v>10000</v>
      </c>
      <c r="N1337" s="16">
        <v>10000</v>
      </c>
      <c r="O1337" s="16">
        <v>30</v>
      </c>
      <c r="P1337" s="16" t="b">
        <v>1</v>
      </c>
      <c r="Q1337" s="16">
        <v>0</v>
      </c>
      <c r="R1337" s="16" t="b">
        <v>0</v>
      </c>
      <c r="S1337" s="16">
        <v>101.000000000008</v>
      </c>
      <c r="T1337" s="16" t="s">
        <v>59</v>
      </c>
      <c r="U1337" s="18">
        <v>1432</v>
      </c>
      <c r="V1337" s="16">
        <v>2263</v>
      </c>
      <c r="W1337" s="22">
        <v>1.07</v>
      </c>
    </row>
    <row r="1338" spans="1:23" x14ac:dyDescent="0.3">
      <c r="A1338" s="19">
        <v>1336</v>
      </c>
      <c r="B1338" s="16" t="s">
        <v>56</v>
      </c>
      <c r="C1338" s="17" t="s">
        <v>134</v>
      </c>
      <c r="E1338" s="16">
        <f t="shared" si="272"/>
        <v>4897788421.8583555</v>
      </c>
      <c r="F1338" s="16">
        <v>5</v>
      </c>
      <c r="G1338" s="22">
        <f t="shared" si="278"/>
        <v>5.7101197355980996E+25</v>
      </c>
      <c r="H1338" s="22">
        <f t="shared" si="270"/>
        <v>4955915.1033642218</v>
      </c>
      <c r="I1338" s="22">
        <f t="shared" si="271"/>
        <v>1.0113544792914432E+19</v>
      </c>
      <c r="J1338" s="16">
        <v>1</v>
      </c>
      <c r="K1338" s="16">
        <v>11</v>
      </c>
      <c r="L1338" s="16">
        <v>5</v>
      </c>
      <c r="M1338" s="16">
        <v>10000</v>
      </c>
      <c r="N1338" s="16">
        <v>10000</v>
      </c>
      <c r="O1338" s="16">
        <v>30</v>
      </c>
      <c r="P1338" s="16" t="b">
        <v>1</v>
      </c>
      <c r="Q1338" s="16">
        <v>0</v>
      </c>
      <c r="R1338" s="16" t="b">
        <v>0</v>
      </c>
      <c r="S1338" s="16">
        <v>101.000000000008</v>
      </c>
      <c r="T1338" s="16" t="s">
        <v>59</v>
      </c>
      <c r="U1338" s="18">
        <v>1433</v>
      </c>
      <c r="V1338" s="16">
        <v>2265</v>
      </c>
      <c r="W1338" s="22">
        <v>1.07</v>
      </c>
    </row>
    <row r="1339" spans="1:23" x14ac:dyDescent="0.3">
      <c r="A1339" s="15">
        <v>1337</v>
      </c>
      <c r="B1339" s="16" t="s">
        <v>56</v>
      </c>
      <c r="C1339" s="17" t="s">
        <v>134</v>
      </c>
      <c r="E1339" s="16">
        <f t="shared" si="272"/>
        <v>4909161984.9145622</v>
      </c>
      <c r="F1339" s="16">
        <v>5</v>
      </c>
      <c r="G1339" s="22">
        <f t="shared" si="278"/>
        <v>5.7454334143693766E+25</v>
      </c>
      <c r="H1339" s="22">
        <f t="shared" si="270"/>
        <v>4963799.7315907469</v>
      </c>
      <c r="I1339" s="22">
        <f t="shared" si="271"/>
        <v>1.0159658093869828E+19</v>
      </c>
      <c r="J1339" s="16">
        <v>1</v>
      </c>
      <c r="K1339" s="16">
        <v>11</v>
      </c>
      <c r="L1339" s="16">
        <v>5</v>
      </c>
      <c r="M1339" s="16">
        <v>10000</v>
      </c>
      <c r="N1339" s="16">
        <v>10000</v>
      </c>
      <c r="O1339" s="16">
        <v>30</v>
      </c>
      <c r="P1339" s="16" t="b">
        <v>1</v>
      </c>
      <c r="Q1339" s="16">
        <v>0</v>
      </c>
      <c r="R1339" s="16" t="b">
        <v>0</v>
      </c>
      <c r="S1339" s="16">
        <v>101.000000000008</v>
      </c>
      <c r="T1339" s="16" t="s">
        <v>59</v>
      </c>
      <c r="U1339" s="18">
        <v>1434</v>
      </c>
      <c r="V1339" s="16">
        <v>2267</v>
      </c>
      <c r="W1339" s="22">
        <v>1.07</v>
      </c>
    </row>
    <row r="1340" spans="1:23" x14ac:dyDescent="0.3">
      <c r="A1340" s="19">
        <v>1338</v>
      </c>
      <c r="B1340" s="16" t="s">
        <v>56</v>
      </c>
      <c r="C1340" s="17" t="s">
        <v>134</v>
      </c>
      <c r="E1340" s="16">
        <f t="shared" si="272"/>
        <v>4920553426.2426701</v>
      </c>
      <c r="F1340" s="16">
        <v>5</v>
      </c>
      <c r="G1340" s="22">
        <f t="shared" si="278"/>
        <v>5.7809388391883764E+25</v>
      </c>
      <c r="H1340" s="22">
        <f t="shared" si="270"/>
        <v>4971691.0429027975</v>
      </c>
      <c r="I1340" s="22">
        <f t="shared" si="271"/>
        <v>1.0205946937915922E+19</v>
      </c>
      <c r="J1340" s="16">
        <v>1</v>
      </c>
      <c r="K1340" s="16">
        <v>11</v>
      </c>
      <c r="L1340" s="16">
        <v>5</v>
      </c>
      <c r="M1340" s="16">
        <v>10000</v>
      </c>
      <c r="N1340" s="16">
        <v>10000</v>
      </c>
      <c r="O1340" s="16">
        <v>30</v>
      </c>
      <c r="P1340" s="16" t="b">
        <v>1</v>
      </c>
      <c r="Q1340" s="16">
        <v>0</v>
      </c>
      <c r="R1340" s="16" t="b">
        <v>0</v>
      </c>
      <c r="S1340" s="16">
        <v>101.000000000008</v>
      </c>
      <c r="T1340" s="16" t="s">
        <v>59</v>
      </c>
      <c r="U1340" s="18">
        <v>1435</v>
      </c>
      <c r="V1340" s="16">
        <v>2269</v>
      </c>
      <c r="W1340" s="22">
        <v>1.07</v>
      </c>
    </row>
    <row r="1341" spans="1:23" x14ac:dyDescent="0.3">
      <c r="A1341" s="15">
        <v>1339</v>
      </c>
      <c r="B1341" s="16" t="s">
        <v>56</v>
      </c>
      <c r="C1341" s="17" t="s">
        <v>134</v>
      </c>
      <c r="E1341" s="12">
        <f t="shared" si="272"/>
        <v>4931962760.5524187</v>
      </c>
      <c r="F1341" s="16">
        <v>5</v>
      </c>
      <c r="G1341" s="22">
        <f t="shared" si="278"/>
        <v>5.8166369067208537E+25</v>
      </c>
      <c r="H1341" s="22">
        <f t="shared" si="270"/>
        <v>4979589.0379999643</v>
      </c>
      <c r="I1341" s="22">
        <f t="shared" si="271"/>
        <v>1.0252411861358776E+19</v>
      </c>
      <c r="J1341" s="16">
        <v>1</v>
      </c>
      <c r="K1341" s="16">
        <v>11</v>
      </c>
      <c r="L1341" s="16">
        <v>5</v>
      </c>
      <c r="M1341" s="16">
        <v>10000</v>
      </c>
      <c r="N1341" s="16">
        <v>10000</v>
      </c>
      <c r="O1341" s="16">
        <v>30</v>
      </c>
      <c r="P1341" s="16" t="b">
        <v>1</v>
      </c>
      <c r="Q1341" s="16">
        <v>0</v>
      </c>
      <c r="R1341" s="16" t="b">
        <v>0</v>
      </c>
      <c r="S1341" s="16">
        <v>101.000000000008</v>
      </c>
      <c r="T1341" s="16" t="s">
        <v>59</v>
      </c>
      <c r="U1341" s="18">
        <v>1436</v>
      </c>
      <c r="V1341" s="16">
        <v>2271</v>
      </c>
      <c r="W1341" s="22">
        <v>1.07</v>
      </c>
    </row>
    <row r="1342" spans="1:23" x14ac:dyDescent="0.3">
      <c r="A1342" s="19">
        <v>1340</v>
      </c>
      <c r="B1342" s="16" t="s">
        <v>56</v>
      </c>
      <c r="C1342" s="17" t="s">
        <v>134</v>
      </c>
      <c r="E1342" s="16">
        <f t="shared" si="272"/>
        <v>4943390002.5545483</v>
      </c>
      <c r="F1342" s="16">
        <v>5</v>
      </c>
      <c r="G1342" s="22">
        <f t="shared" si="278"/>
        <v>5.8525285171507676E+25</v>
      </c>
      <c r="H1342" s="22">
        <f t="shared" si="270"/>
        <v>4987493.7175813569</v>
      </c>
      <c r="I1342" s="22">
        <f t="shared" si="271"/>
        <v>1.0299053401740046E+19</v>
      </c>
      <c r="J1342" s="16">
        <v>1</v>
      </c>
      <c r="K1342" s="16">
        <v>11</v>
      </c>
      <c r="L1342" s="16">
        <v>5</v>
      </c>
      <c r="M1342" s="16">
        <v>10000</v>
      </c>
      <c r="N1342" s="16">
        <v>10000</v>
      </c>
      <c r="O1342" s="16">
        <v>30</v>
      </c>
      <c r="P1342" s="16" t="b">
        <v>1</v>
      </c>
      <c r="Q1342" s="16">
        <v>0</v>
      </c>
      <c r="R1342" s="16" t="b">
        <v>0</v>
      </c>
      <c r="S1342" s="16">
        <v>101.000000000008</v>
      </c>
      <c r="T1342" s="16" t="s">
        <v>59</v>
      </c>
      <c r="U1342" s="18">
        <v>1437</v>
      </c>
      <c r="V1342" s="16">
        <v>2273</v>
      </c>
      <c r="W1342" s="22">
        <v>1.07</v>
      </c>
    </row>
    <row r="1343" spans="1:23" x14ac:dyDescent="0.3">
      <c r="A1343" s="19">
        <v>1341</v>
      </c>
      <c r="B1343" s="16" t="s">
        <v>56</v>
      </c>
      <c r="C1343" s="17" t="s">
        <v>134</v>
      </c>
      <c r="E1343" s="12">
        <f t="shared" si="272"/>
        <v>4954835166.9609137</v>
      </c>
      <c r="F1343" s="16">
        <v>5</v>
      </c>
      <c r="G1343" s="22">
        <f>A1343^8.25+A1343^4+100*A1343+100</f>
        <v>6.3283052179214006E+25</v>
      </c>
      <c r="H1343" s="22">
        <f t="shared" si="270"/>
        <v>4995405.0823456571</v>
      </c>
      <c r="I1343" s="22">
        <f t="shared" si="271"/>
        <v>1.0345872097839505E+19</v>
      </c>
      <c r="J1343" s="16">
        <v>1</v>
      </c>
      <c r="K1343" s="16">
        <v>11</v>
      </c>
      <c r="L1343" s="16">
        <v>5</v>
      </c>
      <c r="M1343" s="16">
        <v>10000</v>
      </c>
      <c r="N1343" s="16">
        <v>10000</v>
      </c>
      <c r="O1343" s="16">
        <v>30</v>
      </c>
      <c r="P1343" s="16" t="b">
        <v>1</v>
      </c>
      <c r="Q1343" s="16">
        <v>0</v>
      </c>
      <c r="R1343" s="16" t="b">
        <v>0</v>
      </c>
      <c r="S1343" s="16">
        <v>101.000000000008</v>
      </c>
      <c r="T1343" s="16" t="s">
        <v>59</v>
      </c>
      <c r="U1343" s="18">
        <v>1438</v>
      </c>
      <c r="V1343" s="16">
        <v>2275</v>
      </c>
      <c r="W1343" s="22">
        <v>1.07</v>
      </c>
    </row>
    <row r="1344" spans="1:23" x14ac:dyDescent="0.3">
      <c r="A1344" s="15">
        <v>1342</v>
      </c>
      <c r="B1344" s="16" t="s">
        <v>56</v>
      </c>
      <c r="C1344" s="17" t="s">
        <v>134</v>
      </c>
      <c r="E1344" s="16">
        <f t="shared" si="272"/>
        <v>4966298268.4845304</v>
      </c>
      <c r="F1344" s="16">
        <v>5</v>
      </c>
      <c r="G1344" s="22">
        <f t="shared" ref="G1344:G1352" si="279">A1344^8.25+A1344^4+100*A1344+100</f>
        <v>6.3673431507526898E+25</v>
      </c>
      <c r="H1344" s="22">
        <f t="shared" si="270"/>
        <v>5003323.1329910923</v>
      </c>
      <c r="I1344" s="22">
        <f t="shared" si="271"/>
        <v>1.0392868489676769E+19</v>
      </c>
      <c r="J1344" s="16">
        <v>1</v>
      </c>
      <c r="K1344" s="16">
        <v>11</v>
      </c>
      <c r="L1344" s="16">
        <v>5</v>
      </c>
      <c r="M1344" s="16">
        <v>10000</v>
      </c>
      <c r="N1344" s="16">
        <v>10000</v>
      </c>
      <c r="O1344" s="16">
        <v>30</v>
      </c>
      <c r="P1344" s="16" t="b">
        <v>1</v>
      </c>
      <c r="Q1344" s="16">
        <v>0</v>
      </c>
      <c r="R1344" s="16" t="b">
        <v>0</v>
      </c>
      <c r="S1344" s="16">
        <v>101.000000000008</v>
      </c>
      <c r="T1344" s="16" t="s">
        <v>59</v>
      </c>
      <c r="U1344" s="18">
        <v>1439</v>
      </c>
      <c r="V1344" s="16">
        <v>2277</v>
      </c>
      <c r="W1344" s="22">
        <v>1.07</v>
      </c>
    </row>
    <row r="1345" spans="1:23" x14ac:dyDescent="0.3">
      <c r="A1345" s="19">
        <v>1343</v>
      </c>
      <c r="B1345" s="16" t="s">
        <v>56</v>
      </c>
      <c r="C1345" s="17" t="s">
        <v>134</v>
      </c>
      <c r="E1345" s="16">
        <f t="shared" si="272"/>
        <v>4977779321.8394241</v>
      </c>
      <c r="F1345" s="16">
        <v>5</v>
      </c>
      <c r="G1345" s="22">
        <f t="shared" si="279"/>
        <v>6.40659255215879E+25</v>
      </c>
      <c r="H1345" s="22">
        <f t="shared" ref="H1345:H1402" si="280">A1345^2.14+50+50*A1345</f>
        <v>5011247.8702154327</v>
      </c>
      <c r="I1345" s="22">
        <f t="shared" ref="I1345:I1402" si="281">A1345^6.08+A1345^4+1000*A1345+100</f>
        <v>1.0440043118513021E+19</v>
      </c>
      <c r="J1345" s="16">
        <v>1</v>
      </c>
      <c r="K1345" s="16">
        <v>11</v>
      </c>
      <c r="L1345" s="16">
        <v>5</v>
      </c>
      <c r="M1345" s="16">
        <v>10000</v>
      </c>
      <c r="N1345" s="16">
        <v>10000</v>
      </c>
      <c r="O1345" s="16">
        <v>30</v>
      </c>
      <c r="P1345" s="16" t="b">
        <v>1</v>
      </c>
      <c r="Q1345" s="16">
        <v>0</v>
      </c>
      <c r="R1345" s="16" t="b">
        <v>0</v>
      </c>
      <c r="S1345" s="16">
        <v>101.000000000008</v>
      </c>
      <c r="T1345" s="16" t="s">
        <v>59</v>
      </c>
      <c r="U1345" s="18">
        <v>1440</v>
      </c>
      <c r="V1345" s="16">
        <v>2279</v>
      </c>
      <c r="W1345" s="22">
        <v>1.07</v>
      </c>
    </row>
    <row r="1346" spans="1:23" x14ac:dyDescent="0.3">
      <c r="A1346" s="15">
        <v>1344</v>
      </c>
      <c r="B1346" s="16" t="s">
        <v>56</v>
      </c>
      <c r="C1346" s="17" t="s">
        <v>134</v>
      </c>
      <c r="E1346" s="16">
        <f t="shared" ref="E1346:E1409" si="282">A1346^3.1</f>
        <v>4989278341.7407742</v>
      </c>
      <c r="F1346" s="16">
        <v>5</v>
      </c>
      <c r="G1346" s="22">
        <f t="shared" si="279"/>
        <v>6.4460544089250554E+25</v>
      </c>
      <c r="H1346" s="22">
        <f t="shared" si="280"/>
        <v>5019179.2947160332</v>
      </c>
      <c r="I1346" s="22">
        <f t="shared" si="281"/>
        <v>1.0487396526853243E+19</v>
      </c>
      <c r="J1346" s="16">
        <v>1</v>
      </c>
      <c r="K1346" s="16">
        <v>11</v>
      </c>
      <c r="L1346" s="16">
        <v>5</v>
      </c>
      <c r="M1346" s="16">
        <v>10000</v>
      </c>
      <c r="N1346" s="16">
        <v>10000</v>
      </c>
      <c r="O1346" s="16">
        <v>30</v>
      </c>
      <c r="P1346" s="16" t="b">
        <v>1</v>
      </c>
      <c r="Q1346" s="16">
        <v>0</v>
      </c>
      <c r="R1346" s="16" t="b">
        <v>0</v>
      </c>
      <c r="S1346" s="16">
        <v>101.000000000008</v>
      </c>
      <c r="T1346" s="16" t="s">
        <v>59</v>
      </c>
      <c r="U1346" s="18">
        <v>1441</v>
      </c>
      <c r="V1346" s="16">
        <v>2281</v>
      </c>
      <c r="W1346" s="22">
        <v>1.07</v>
      </c>
    </row>
    <row r="1347" spans="1:23" x14ac:dyDescent="0.3">
      <c r="A1347" s="19">
        <v>1345</v>
      </c>
      <c r="B1347" s="16" t="s">
        <v>56</v>
      </c>
      <c r="C1347" s="17" t="s">
        <v>134</v>
      </c>
      <c r="E1347" s="16">
        <f t="shared" si="282"/>
        <v>5000795342.9048405</v>
      </c>
      <c r="F1347" s="16">
        <v>5</v>
      </c>
      <c r="G1347" s="22">
        <f t="shared" si="279"/>
        <v>6.4857297117019538E+25</v>
      </c>
      <c r="H1347" s="22">
        <f t="shared" si="280"/>
        <v>5027117.4071897585</v>
      </c>
      <c r="I1347" s="22">
        <f t="shared" si="281"/>
        <v>1.053492925844796E+19</v>
      </c>
      <c r="J1347" s="16">
        <v>1</v>
      </c>
      <c r="K1347" s="16">
        <v>11</v>
      </c>
      <c r="L1347" s="16">
        <v>5</v>
      </c>
      <c r="M1347" s="16">
        <v>10000</v>
      </c>
      <c r="N1347" s="16">
        <v>10000</v>
      </c>
      <c r="O1347" s="16">
        <v>30</v>
      </c>
      <c r="P1347" s="16" t="b">
        <v>1</v>
      </c>
      <c r="Q1347" s="16">
        <v>0</v>
      </c>
      <c r="R1347" s="16" t="b">
        <v>0</v>
      </c>
      <c r="S1347" s="16">
        <v>101.000000000008</v>
      </c>
      <c r="T1347" s="16" t="s">
        <v>59</v>
      </c>
      <c r="U1347" s="18">
        <v>1442</v>
      </c>
      <c r="V1347" s="16">
        <v>2283</v>
      </c>
      <c r="W1347" s="22">
        <v>1.07</v>
      </c>
    </row>
    <row r="1348" spans="1:23" x14ac:dyDescent="0.3">
      <c r="A1348" s="19">
        <v>1346</v>
      </c>
      <c r="B1348" s="16" t="s">
        <v>56</v>
      </c>
      <c r="C1348" s="17" t="s">
        <v>134</v>
      </c>
      <c r="E1348" s="16">
        <f t="shared" si="282"/>
        <v>5012330340.048975</v>
      </c>
      <c r="F1348" s="16">
        <v>5</v>
      </c>
      <c r="G1348" s="22">
        <f t="shared" si="279"/>
        <v>6.5256194550171183E+25</v>
      </c>
      <c r="H1348" s="22">
        <f t="shared" si="280"/>
        <v>5035062.2083330648</v>
      </c>
      <c r="I1348" s="22">
        <f t="shared" si="281"/>
        <v>1.0582641858295247E+19</v>
      </c>
      <c r="J1348" s="16">
        <v>1</v>
      </c>
      <c r="K1348" s="16">
        <v>11</v>
      </c>
      <c r="L1348" s="16">
        <v>5</v>
      </c>
      <c r="M1348" s="16">
        <v>10000</v>
      </c>
      <c r="N1348" s="16">
        <v>10000</v>
      </c>
      <c r="O1348" s="16">
        <v>30</v>
      </c>
      <c r="P1348" s="16" t="b">
        <v>1</v>
      </c>
      <c r="Q1348" s="16">
        <v>0</v>
      </c>
      <c r="R1348" s="16" t="b">
        <v>0</v>
      </c>
      <c r="S1348" s="16">
        <v>101.000000000008</v>
      </c>
      <c r="T1348" s="16" t="s">
        <v>59</v>
      </c>
      <c r="U1348" s="18">
        <v>1443</v>
      </c>
      <c r="V1348" s="16">
        <v>2285</v>
      </c>
      <c r="W1348" s="22">
        <v>1.07</v>
      </c>
    </row>
    <row r="1349" spans="1:23" x14ac:dyDescent="0.3">
      <c r="A1349" s="15">
        <v>1347</v>
      </c>
      <c r="B1349" s="16" t="s">
        <v>56</v>
      </c>
      <c r="C1349" s="17" t="s">
        <v>134</v>
      </c>
      <c r="E1349" s="16">
        <f t="shared" si="282"/>
        <v>5023883347.891633</v>
      </c>
      <c r="F1349" s="16">
        <v>5</v>
      </c>
      <c r="G1349" s="22">
        <f t="shared" si="279"/>
        <v>6.5657246372877812E+25</v>
      </c>
      <c r="H1349" s="22">
        <f t="shared" si="280"/>
        <v>5043013.698841935</v>
      </c>
      <c r="I1349" s="22">
        <f t="shared" si="281"/>
        <v>1.0630534872642632E+19</v>
      </c>
      <c r="J1349" s="16">
        <v>1</v>
      </c>
      <c r="K1349" s="16">
        <v>11</v>
      </c>
      <c r="L1349" s="16">
        <v>5</v>
      </c>
      <c r="M1349" s="16">
        <v>10000</v>
      </c>
      <c r="N1349" s="16">
        <v>10000</v>
      </c>
      <c r="O1349" s="16">
        <v>30</v>
      </c>
      <c r="P1349" s="16" t="b">
        <v>1</v>
      </c>
      <c r="Q1349" s="16">
        <v>0</v>
      </c>
      <c r="R1349" s="16" t="b">
        <v>0</v>
      </c>
      <c r="S1349" s="16">
        <v>101.000000000008</v>
      </c>
      <c r="T1349" s="16" t="s">
        <v>59</v>
      </c>
      <c r="U1349" s="18">
        <v>1444</v>
      </c>
      <c r="V1349" s="16">
        <v>2287</v>
      </c>
      <c r="W1349" s="22">
        <v>1.07</v>
      </c>
    </row>
    <row r="1350" spans="1:23" x14ac:dyDescent="0.3">
      <c r="A1350" s="19">
        <v>1348</v>
      </c>
      <c r="B1350" s="16" t="s">
        <v>56</v>
      </c>
      <c r="C1350" s="17" t="s">
        <v>134</v>
      </c>
      <c r="E1350" s="12">
        <f t="shared" si="282"/>
        <v>5035454381.1523495</v>
      </c>
      <c r="F1350" s="16">
        <v>5</v>
      </c>
      <c r="G1350" s="22">
        <f t="shared" si="279"/>
        <v>6.6060462608331206E+25</v>
      </c>
      <c r="H1350" s="22">
        <f t="shared" si="280"/>
        <v>5050971.8794119367</v>
      </c>
      <c r="I1350" s="22">
        <f t="shared" si="281"/>
        <v>1.0678608848989041E+19</v>
      </c>
      <c r="J1350" s="16">
        <v>1</v>
      </c>
      <c r="K1350" s="16">
        <v>11</v>
      </c>
      <c r="L1350" s="16">
        <v>5</v>
      </c>
      <c r="M1350" s="16">
        <v>10000</v>
      </c>
      <c r="N1350" s="16">
        <v>10000</v>
      </c>
      <c r="O1350" s="16">
        <v>30</v>
      </c>
      <c r="P1350" s="16" t="b">
        <v>1</v>
      </c>
      <c r="Q1350" s="16">
        <v>0</v>
      </c>
      <c r="R1350" s="16" t="b">
        <v>0</v>
      </c>
      <c r="S1350" s="16">
        <v>101.000000000008</v>
      </c>
      <c r="T1350" s="16" t="s">
        <v>59</v>
      </c>
      <c r="U1350" s="18">
        <v>1445</v>
      </c>
      <c r="V1350" s="16">
        <v>2289</v>
      </c>
      <c r="W1350" s="22">
        <v>1.07</v>
      </c>
    </row>
    <row r="1351" spans="1:23" x14ac:dyDescent="0.3">
      <c r="A1351" s="15">
        <v>1349</v>
      </c>
      <c r="B1351" s="16" t="s">
        <v>56</v>
      </c>
      <c r="C1351" s="17" t="s">
        <v>134</v>
      </c>
      <c r="E1351" s="16">
        <f t="shared" si="282"/>
        <v>5047043454.5517578</v>
      </c>
      <c r="F1351" s="16">
        <v>5</v>
      </c>
      <c r="G1351" s="22">
        <f t="shared" si="279"/>
        <v>6.6465853318864361E+25</v>
      </c>
      <c r="H1351" s="22">
        <f t="shared" si="280"/>
        <v>5058936.75073817</v>
      </c>
      <c r="I1351" s="22">
        <f t="shared" si="281"/>
        <v>1.0726864336086608E+19</v>
      </c>
      <c r="J1351" s="16">
        <v>1</v>
      </c>
      <c r="K1351" s="16">
        <v>11</v>
      </c>
      <c r="L1351" s="16">
        <v>5</v>
      </c>
      <c r="M1351" s="16">
        <v>10000</v>
      </c>
      <c r="N1351" s="16">
        <v>10000</v>
      </c>
      <c r="O1351" s="16">
        <v>30</v>
      </c>
      <c r="P1351" s="16" t="b">
        <v>1</v>
      </c>
      <c r="Q1351" s="16">
        <v>0</v>
      </c>
      <c r="R1351" s="16" t="b">
        <v>0</v>
      </c>
      <c r="S1351" s="16">
        <v>101.000000000008</v>
      </c>
      <c r="T1351" s="16" t="s">
        <v>59</v>
      </c>
      <c r="U1351" s="18">
        <v>1446</v>
      </c>
      <c r="V1351" s="16">
        <v>2291</v>
      </c>
      <c r="W1351" s="22">
        <v>1.07</v>
      </c>
    </row>
    <row r="1352" spans="1:23" x14ac:dyDescent="0.3">
      <c r="A1352" s="19">
        <v>1350</v>
      </c>
      <c r="B1352" s="16" t="s">
        <v>56</v>
      </c>
      <c r="C1352" s="17" t="s">
        <v>134</v>
      </c>
      <c r="E1352" s="12">
        <f t="shared" si="282"/>
        <v>5058650582.8116102</v>
      </c>
      <c r="F1352" s="16">
        <v>5</v>
      </c>
      <c r="G1352" s="22">
        <f t="shared" si="279"/>
        <v>6.687342860607689E+25</v>
      </c>
      <c r="H1352" s="22">
        <f t="shared" si="280"/>
        <v>5066908.3135152953</v>
      </c>
      <c r="I1352" s="22">
        <f t="shared" si="281"/>
        <v>1.0775301883942877E+19</v>
      </c>
      <c r="J1352" s="16">
        <v>1</v>
      </c>
      <c r="K1352" s="16">
        <v>11</v>
      </c>
      <c r="L1352" s="16">
        <v>5</v>
      </c>
      <c r="M1352" s="16">
        <v>10000</v>
      </c>
      <c r="N1352" s="16">
        <v>10000</v>
      </c>
      <c r="O1352" s="16">
        <v>30</v>
      </c>
      <c r="P1352" s="16" t="b">
        <v>1</v>
      </c>
      <c r="Q1352" s="16">
        <v>0</v>
      </c>
      <c r="R1352" s="16" t="b">
        <v>0</v>
      </c>
      <c r="S1352" s="16">
        <v>101.000000000008</v>
      </c>
      <c r="T1352" s="16" t="s">
        <v>59</v>
      </c>
      <c r="U1352" s="18">
        <v>1447</v>
      </c>
      <c r="V1352" s="16">
        <v>2293</v>
      </c>
      <c r="W1352" s="22">
        <v>1.07</v>
      </c>
    </row>
    <row r="1353" spans="1:23" x14ac:dyDescent="0.3">
      <c r="A1353" s="19">
        <v>1351</v>
      </c>
      <c r="B1353" s="16" t="s">
        <v>56</v>
      </c>
      <c r="C1353" s="17" t="s">
        <v>134</v>
      </c>
      <c r="E1353" s="16">
        <f t="shared" si="282"/>
        <v>5070275780.6546974</v>
      </c>
      <c r="F1353" s="16">
        <v>5</v>
      </c>
      <c r="G1353" s="22">
        <f>A1353^8.26+A1353^4+100*A1353+100</f>
        <v>7.231246780216469E+25</v>
      </c>
      <c r="H1353" s="22">
        <f t="shared" si="280"/>
        <v>5074886.5684375353</v>
      </c>
      <c r="I1353" s="22">
        <f t="shared" si="281"/>
        <v>1.0823922043822533E+19</v>
      </c>
      <c r="J1353" s="16">
        <v>1</v>
      </c>
      <c r="K1353" s="16">
        <v>11</v>
      </c>
      <c r="L1353" s="16">
        <v>5</v>
      </c>
      <c r="M1353" s="16">
        <v>10000</v>
      </c>
      <c r="N1353" s="16">
        <v>10000</v>
      </c>
      <c r="O1353" s="16">
        <v>30</v>
      </c>
      <c r="P1353" s="16" t="b">
        <v>1</v>
      </c>
      <c r="Q1353" s="16">
        <v>0</v>
      </c>
      <c r="R1353" s="16" t="b">
        <v>0</v>
      </c>
      <c r="S1353" s="16">
        <v>101.000000000008</v>
      </c>
      <c r="T1353" s="16" t="s">
        <v>59</v>
      </c>
      <c r="U1353" s="18">
        <v>1448</v>
      </c>
      <c r="V1353" s="16">
        <v>2295</v>
      </c>
      <c r="W1353" s="22">
        <v>1.07</v>
      </c>
    </row>
    <row r="1354" spans="1:23" x14ac:dyDescent="0.3">
      <c r="A1354" s="15">
        <v>1352</v>
      </c>
      <c r="B1354" s="16" t="s">
        <v>56</v>
      </c>
      <c r="C1354" s="17" t="s">
        <v>134</v>
      </c>
      <c r="E1354" s="16">
        <f t="shared" si="282"/>
        <v>5081919062.8049202</v>
      </c>
      <c r="F1354" s="16">
        <v>5</v>
      </c>
      <c r="G1354" s="22">
        <f t="shared" ref="G1354:G1362" si="283">A1354^8.26+A1354^4+100*A1354+100</f>
        <v>7.2755775242904158E+25</v>
      </c>
      <c r="H1354" s="22">
        <f t="shared" si="280"/>
        <v>5082871.5161986742</v>
      </c>
      <c r="I1354" s="22">
        <f t="shared" si="281"/>
        <v>1.0872725368249364E+19</v>
      </c>
      <c r="J1354" s="16">
        <v>1</v>
      </c>
      <c r="K1354" s="16">
        <v>11</v>
      </c>
      <c r="L1354" s="16">
        <v>5</v>
      </c>
      <c r="M1354" s="16">
        <v>10000</v>
      </c>
      <c r="N1354" s="16">
        <v>10000</v>
      </c>
      <c r="O1354" s="16">
        <v>30</v>
      </c>
      <c r="P1354" s="16" t="b">
        <v>1</v>
      </c>
      <c r="Q1354" s="16">
        <v>0</v>
      </c>
      <c r="R1354" s="16" t="b">
        <v>0</v>
      </c>
      <c r="S1354" s="16">
        <v>101.000000000008</v>
      </c>
      <c r="T1354" s="16" t="s">
        <v>59</v>
      </c>
      <c r="U1354" s="18">
        <v>1449</v>
      </c>
      <c r="V1354" s="16">
        <v>2297</v>
      </c>
      <c r="W1354" s="22">
        <v>1.07</v>
      </c>
    </row>
    <row r="1355" spans="1:23" x14ac:dyDescent="0.3">
      <c r="A1355" s="19">
        <v>1353</v>
      </c>
      <c r="B1355" s="16" t="s">
        <v>56</v>
      </c>
      <c r="C1355" s="17" t="s">
        <v>134</v>
      </c>
      <c r="E1355" s="16">
        <f t="shared" si="282"/>
        <v>5093580443.987298</v>
      </c>
      <c r="F1355" s="16">
        <v>5</v>
      </c>
      <c r="G1355" s="22">
        <f t="shared" si="283"/>
        <v>7.3201469568171034E+25</v>
      </c>
      <c r="H1355" s="22">
        <f t="shared" si="280"/>
        <v>5090863.1574920416</v>
      </c>
      <c r="I1355" s="22">
        <f t="shared" si="281"/>
        <v>1.092171241100827E+19</v>
      </c>
      <c r="J1355" s="16">
        <v>1</v>
      </c>
      <c r="K1355" s="16">
        <v>11</v>
      </c>
      <c r="L1355" s="16">
        <v>5</v>
      </c>
      <c r="M1355" s="16">
        <v>10000</v>
      </c>
      <c r="N1355" s="16">
        <v>10000</v>
      </c>
      <c r="O1355" s="16">
        <v>30</v>
      </c>
      <c r="P1355" s="16" t="b">
        <v>1</v>
      </c>
      <c r="Q1355" s="16">
        <v>0</v>
      </c>
      <c r="R1355" s="16" t="b">
        <v>0</v>
      </c>
      <c r="S1355" s="16">
        <v>101.000000000008</v>
      </c>
      <c r="T1355" s="16" t="s">
        <v>59</v>
      </c>
      <c r="U1355" s="18">
        <v>1450</v>
      </c>
      <c r="V1355" s="16">
        <v>2299</v>
      </c>
      <c r="W1355" s="22">
        <v>1.07</v>
      </c>
    </row>
    <row r="1356" spans="1:23" x14ac:dyDescent="0.3">
      <c r="A1356" s="15">
        <v>1354</v>
      </c>
      <c r="B1356" s="16" t="s">
        <v>56</v>
      </c>
      <c r="C1356" s="17" t="s">
        <v>134</v>
      </c>
      <c r="E1356" s="16">
        <f t="shared" si="282"/>
        <v>5105259938.9279404</v>
      </c>
      <c r="F1356" s="16">
        <v>5</v>
      </c>
      <c r="G1356" s="22">
        <f t="shared" si="283"/>
        <v>7.3649561851182004E+25</v>
      </c>
      <c r="H1356" s="22">
        <f t="shared" si="280"/>
        <v>5098861.4930105479</v>
      </c>
      <c r="I1356" s="22">
        <f t="shared" si="281"/>
        <v>1.097088372714727E+19</v>
      </c>
      <c r="J1356" s="16">
        <v>1</v>
      </c>
      <c r="K1356" s="16">
        <v>11</v>
      </c>
      <c r="L1356" s="16">
        <v>5</v>
      </c>
      <c r="M1356" s="16">
        <v>10000</v>
      </c>
      <c r="N1356" s="16">
        <v>10000</v>
      </c>
      <c r="O1356" s="16">
        <v>30</v>
      </c>
      <c r="P1356" s="16" t="b">
        <v>1</v>
      </c>
      <c r="Q1356" s="16">
        <v>0</v>
      </c>
      <c r="R1356" s="16" t="b">
        <v>0</v>
      </c>
      <c r="S1356" s="16">
        <v>101.000000000008</v>
      </c>
      <c r="T1356" s="16" t="s">
        <v>59</v>
      </c>
      <c r="U1356" s="18">
        <v>1451</v>
      </c>
      <c r="V1356" s="16">
        <v>2301</v>
      </c>
      <c r="W1356" s="22">
        <v>1.07</v>
      </c>
    </row>
    <row r="1357" spans="1:23" x14ac:dyDescent="0.3">
      <c r="A1357" s="19">
        <v>1355</v>
      </c>
      <c r="B1357" s="16" t="s">
        <v>56</v>
      </c>
      <c r="C1357" s="17" t="s">
        <v>134</v>
      </c>
      <c r="E1357" s="16">
        <f t="shared" si="282"/>
        <v>5116957562.3539743</v>
      </c>
      <c r="F1357" s="16">
        <v>5</v>
      </c>
      <c r="G1357" s="22">
        <f t="shared" si="283"/>
        <v>7.4100063208283495E+25</v>
      </c>
      <c r="H1357" s="22">
        <f t="shared" si="280"/>
        <v>5106866.5234466363</v>
      </c>
      <c r="I1357" s="22">
        <f t="shared" si="281"/>
        <v>1.1020239872979055E+19</v>
      </c>
      <c r="J1357" s="16">
        <v>1</v>
      </c>
      <c r="K1357" s="16">
        <v>11</v>
      </c>
      <c r="L1357" s="16">
        <v>5</v>
      </c>
      <c r="M1357" s="16">
        <v>10000</v>
      </c>
      <c r="N1357" s="16">
        <v>10000</v>
      </c>
      <c r="O1357" s="16">
        <v>30</v>
      </c>
      <c r="P1357" s="16" t="b">
        <v>1</v>
      </c>
      <c r="Q1357" s="16">
        <v>0</v>
      </c>
      <c r="R1357" s="16" t="b">
        <v>0</v>
      </c>
      <c r="S1357" s="16">
        <v>101.000000000008</v>
      </c>
      <c r="T1357" s="16" t="s">
        <v>59</v>
      </c>
      <c r="U1357" s="18">
        <v>1452</v>
      </c>
      <c r="V1357" s="16">
        <v>2303</v>
      </c>
      <c r="W1357" s="22">
        <v>1.07</v>
      </c>
    </row>
    <row r="1358" spans="1:23" x14ac:dyDescent="0.3">
      <c r="A1358" s="19">
        <v>1356</v>
      </c>
      <c r="B1358" s="16" t="s">
        <v>56</v>
      </c>
      <c r="C1358" s="17" t="s">
        <v>134</v>
      </c>
      <c r="E1358" s="16">
        <f t="shared" si="282"/>
        <v>5128673328.9936838</v>
      </c>
      <c r="F1358" s="16">
        <v>5</v>
      </c>
      <c r="G1358" s="22">
        <f t="shared" si="283"/>
        <v>7.4552984799091129E+25</v>
      </c>
      <c r="H1358" s="22">
        <f t="shared" si="280"/>
        <v>5114878.2494923249</v>
      </c>
      <c r="I1358" s="22">
        <f t="shared" si="281"/>
        <v>1.1069781406083561E+19</v>
      </c>
      <c r="J1358" s="16">
        <v>1</v>
      </c>
      <c r="K1358" s="16">
        <v>11</v>
      </c>
      <c r="L1358" s="16">
        <v>5</v>
      </c>
      <c r="M1358" s="16">
        <v>10000</v>
      </c>
      <c r="N1358" s="16">
        <v>10000</v>
      </c>
      <c r="O1358" s="16">
        <v>30</v>
      </c>
      <c r="P1358" s="16" t="b">
        <v>1</v>
      </c>
      <c r="Q1358" s="16">
        <v>0</v>
      </c>
      <c r="R1358" s="16" t="b">
        <v>0</v>
      </c>
      <c r="S1358" s="16">
        <v>101.000000000008</v>
      </c>
      <c r="T1358" s="16" t="s">
        <v>59</v>
      </c>
      <c r="U1358" s="18">
        <v>1453</v>
      </c>
      <c r="V1358" s="16">
        <v>2305</v>
      </c>
      <c r="W1358" s="22">
        <v>1.07</v>
      </c>
    </row>
    <row r="1359" spans="1:23" x14ac:dyDescent="0.3">
      <c r="A1359" s="15">
        <v>1357</v>
      </c>
      <c r="B1359" s="16" t="s">
        <v>56</v>
      </c>
      <c r="C1359" s="17" t="s">
        <v>134</v>
      </c>
      <c r="E1359" s="12">
        <f t="shared" si="282"/>
        <v>5140407253.5764418</v>
      </c>
      <c r="F1359" s="16">
        <v>5</v>
      </c>
      <c r="G1359" s="22">
        <f t="shared" si="283"/>
        <v>7.5008337826627597E+25</v>
      </c>
      <c r="H1359" s="22">
        <f t="shared" si="280"/>
        <v>5122896.6718392046</v>
      </c>
      <c r="I1359" s="22">
        <f t="shared" si="281"/>
        <v>1.1119508885309366E+19</v>
      </c>
      <c r="J1359" s="16">
        <v>1</v>
      </c>
      <c r="K1359" s="16">
        <v>11</v>
      </c>
      <c r="L1359" s="16">
        <v>5</v>
      </c>
      <c r="M1359" s="16">
        <v>10000</v>
      </c>
      <c r="N1359" s="16">
        <v>10000</v>
      </c>
      <c r="O1359" s="16">
        <v>30</v>
      </c>
      <c r="P1359" s="16" t="b">
        <v>1</v>
      </c>
      <c r="Q1359" s="16">
        <v>0</v>
      </c>
      <c r="R1359" s="16" t="b">
        <v>0</v>
      </c>
      <c r="S1359" s="16">
        <v>101.000000000008</v>
      </c>
      <c r="T1359" s="16" t="s">
        <v>59</v>
      </c>
      <c r="U1359" s="18">
        <v>1454</v>
      </c>
      <c r="V1359" s="16">
        <v>2307</v>
      </c>
      <c r="W1359" s="22">
        <v>1.07</v>
      </c>
    </row>
    <row r="1360" spans="1:23" x14ac:dyDescent="0.3">
      <c r="A1360" s="19">
        <v>1358</v>
      </c>
      <c r="B1360" s="16" t="s">
        <v>56</v>
      </c>
      <c r="C1360" s="17" t="s">
        <v>134</v>
      </c>
      <c r="E1360" s="16">
        <f t="shared" si="282"/>
        <v>5152159350.8326616</v>
      </c>
      <c r="F1360" s="16">
        <v>5</v>
      </c>
      <c r="G1360" s="22">
        <f t="shared" si="283"/>
        <v>7.5466133537453441E+25</v>
      </c>
      <c r="H1360" s="22">
        <f t="shared" si="280"/>
        <v>5130921.7911783978</v>
      </c>
      <c r="I1360" s="22">
        <f t="shared" si="281"/>
        <v>1.1169422870775878E+19</v>
      </c>
      <c r="J1360" s="16">
        <v>1</v>
      </c>
      <c r="K1360" s="16">
        <v>11</v>
      </c>
      <c r="L1360" s="16">
        <v>5</v>
      </c>
      <c r="M1360" s="16">
        <v>10000</v>
      </c>
      <c r="N1360" s="16">
        <v>10000</v>
      </c>
      <c r="O1360" s="16">
        <v>30</v>
      </c>
      <c r="P1360" s="16" t="b">
        <v>1</v>
      </c>
      <c r="Q1360" s="16">
        <v>0</v>
      </c>
      <c r="R1360" s="16" t="b">
        <v>0</v>
      </c>
      <c r="S1360" s="16">
        <v>101.000000000008</v>
      </c>
      <c r="T1360" s="16" t="s">
        <v>59</v>
      </c>
      <c r="U1360" s="18">
        <v>1455</v>
      </c>
      <c r="V1360" s="16">
        <v>2309</v>
      </c>
      <c r="W1360" s="22">
        <v>1.07</v>
      </c>
    </row>
    <row r="1361" spans="1:23" x14ac:dyDescent="0.3">
      <c r="A1361" s="15">
        <v>1359</v>
      </c>
      <c r="B1361" s="16" t="s">
        <v>56</v>
      </c>
      <c r="C1361" s="17" t="s">
        <v>134</v>
      </c>
      <c r="E1361" s="12">
        <f t="shared" si="282"/>
        <v>5163929635.4938755</v>
      </c>
      <c r="F1361" s="16">
        <v>5</v>
      </c>
      <c r="G1361" s="22">
        <f t="shared" si="283"/>
        <v>7.5926383221810267E+25</v>
      </c>
      <c r="H1361" s="22">
        <f t="shared" si="280"/>
        <v>5138953.6082006171</v>
      </c>
      <c r="I1361" s="22">
        <f t="shared" si="281"/>
        <v>1.1219523923875271E+19</v>
      </c>
      <c r="J1361" s="16">
        <v>1</v>
      </c>
      <c r="K1361" s="16">
        <v>11</v>
      </c>
      <c r="L1361" s="16">
        <v>5</v>
      </c>
      <c r="M1361" s="16">
        <v>10000</v>
      </c>
      <c r="N1361" s="16">
        <v>10000</v>
      </c>
      <c r="O1361" s="16">
        <v>30</v>
      </c>
      <c r="P1361" s="16" t="b">
        <v>1</v>
      </c>
      <c r="Q1361" s="16">
        <v>0</v>
      </c>
      <c r="R1361" s="16" t="b">
        <v>0</v>
      </c>
      <c r="S1361" s="16">
        <v>101.000000000008</v>
      </c>
      <c r="T1361" s="16" t="s">
        <v>59</v>
      </c>
      <c r="U1361" s="18">
        <v>1456</v>
      </c>
      <c r="V1361" s="16">
        <v>2311</v>
      </c>
      <c r="W1361" s="22">
        <v>1.07</v>
      </c>
    </row>
    <row r="1362" spans="1:23" x14ac:dyDescent="0.3">
      <c r="A1362" s="19">
        <v>1360</v>
      </c>
      <c r="B1362" s="16" t="s">
        <v>56</v>
      </c>
      <c r="C1362" s="17" t="s">
        <v>134</v>
      </c>
      <c r="E1362" s="16">
        <f t="shared" si="282"/>
        <v>5175718122.2926941</v>
      </c>
      <c r="F1362" s="16">
        <v>5</v>
      </c>
      <c r="G1362" s="22">
        <f t="shared" si="283"/>
        <v>7.6389098213755415E+25</v>
      </c>
      <c r="H1362" s="22">
        <f t="shared" si="280"/>
        <v>5146992.1235961188</v>
      </c>
      <c r="I1362" s="22">
        <f t="shared" si="281"/>
        <v>1.1269812607274553E+19</v>
      </c>
      <c r="J1362" s="16">
        <v>1</v>
      </c>
      <c r="K1362" s="16">
        <v>11</v>
      </c>
      <c r="L1362" s="16">
        <v>5</v>
      </c>
      <c r="M1362" s="16">
        <v>10000</v>
      </c>
      <c r="N1362" s="16">
        <v>10000</v>
      </c>
      <c r="O1362" s="16">
        <v>30</v>
      </c>
      <c r="P1362" s="16" t="b">
        <v>1</v>
      </c>
      <c r="Q1362" s="16">
        <v>0</v>
      </c>
      <c r="R1362" s="16" t="b">
        <v>0</v>
      </c>
      <c r="S1362" s="16">
        <v>101.000000000008</v>
      </c>
      <c r="T1362" s="16" t="s">
        <v>59</v>
      </c>
      <c r="U1362" s="18">
        <v>1457</v>
      </c>
      <c r="V1362" s="16">
        <v>2313</v>
      </c>
      <c r="W1362" s="22">
        <v>1.07</v>
      </c>
    </row>
    <row r="1363" spans="1:23" x14ac:dyDescent="0.3">
      <c r="A1363" s="19">
        <v>1361</v>
      </c>
      <c r="B1363" s="16" t="s">
        <v>56</v>
      </c>
      <c r="C1363" s="17" t="s">
        <v>134</v>
      </c>
      <c r="E1363" s="16">
        <f t="shared" si="282"/>
        <v>5187524825.9628077</v>
      </c>
      <c r="F1363" s="16">
        <v>5</v>
      </c>
      <c r="G1363" s="22">
        <f>A1363^8.27+A1363^4+100*A1363+100</f>
        <v>8.2605068453801412E+25</v>
      </c>
      <c r="H1363" s="22">
        <f t="shared" si="280"/>
        <v>5155037.3380547455</v>
      </c>
      <c r="I1363" s="22">
        <f t="shared" si="281"/>
        <v>1.1320289484917244E+19</v>
      </c>
      <c r="J1363" s="16">
        <v>1</v>
      </c>
      <c r="K1363" s="16">
        <v>11</v>
      </c>
      <c r="L1363" s="16">
        <v>5</v>
      </c>
      <c r="M1363" s="16">
        <v>10000</v>
      </c>
      <c r="N1363" s="16">
        <v>10000</v>
      </c>
      <c r="O1363" s="16">
        <v>30</v>
      </c>
      <c r="P1363" s="16" t="b">
        <v>1</v>
      </c>
      <c r="Q1363" s="16">
        <v>0</v>
      </c>
      <c r="R1363" s="16" t="b">
        <v>0</v>
      </c>
      <c r="S1363" s="16">
        <v>101.000000000008</v>
      </c>
      <c r="T1363" s="16" t="s">
        <v>59</v>
      </c>
      <c r="U1363" s="18">
        <v>1458</v>
      </c>
      <c r="V1363" s="16">
        <v>2315</v>
      </c>
      <c r="W1363" s="22">
        <v>1.07</v>
      </c>
    </row>
    <row r="1364" spans="1:23" x14ac:dyDescent="0.3">
      <c r="A1364" s="15">
        <v>1362</v>
      </c>
      <c r="B1364" s="16" t="s">
        <v>56</v>
      </c>
      <c r="C1364" s="17" t="s">
        <v>134</v>
      </c>
      <c r="E1364" s="16">
        <f t="shared" si="282"/>
        <v>5199349761.2389765</v>
      </c>
      <c r="F1364" s="16">
        <v>5</v>
      </c>
      <c r="G1364" s="22">
        <f t="shared" ref="G1364:G1372" si="284">A1364^8.27+A1364^4+100*A1364+100</f>
        <v>8.3108353745601225E+25</v>
      </c>
      <c r="H1364" s="22">
        <f t="shared" si="280"/>
        <v>5163089.2522658734</v>
      </c>
      <c r="I1364" s="22">
        <f t="shared" si="281"/>
        <v>1.1370955122025456E+19</v>
      </c>
      <c r="J1364" s="16">
        <v>1</v>
      </c>
      <c r="K1364" s="16">
        <v>11</v>
      </c>
      <c r="L1364" s="16">
        <v>5</v>
      </c>
      <c r="M1364" s="16">
        <v>10000</v>
      </c>
      <c r="N1364" s="16">
        <v>10000</v>
      </c>
      <c r="O1364" s="16">
        <v>30</v>
      </c>
      <c r="P1364" s="16" t="b">
        <v>1</v>
      </c>
      <c r="Q1364" s="16">
        <v>0</v>
      </c>
      <c r="R1364" s="16" t="b">
        <v>0</v>
      </c>
      <c r="S1364" s="16">
        <v>101.000000000008</v>
      </c>
      <c r="T1364" s="16" t="s">
        <v>59</v>
      </c>
      <c r="U1364" s="18">
        <v>1459</v>
      </c>
      <c r="V1364" s="16">
        <v>2317</v>
      </c>
      <c r="W1364" s="22">
        <v>1.07</v>
      </c>
    </row>
    <row r="1365" spans="1:23" x14ac:dyDescent="0.3">
      <c r="A1365" s="19">
        <v>1363</v>
      </c>
      <c r="B1365" s="16" t="s">
        <v>56</v>
      </c>
      <c r="C1365" s="17" t="s">
        <v>134</v>
      </c>
      <c r="E1365" s="16">
        <f t="shared" si="282"/>
        <v>5211192942.8570814</v>
      </c>
      <c r="F1365" s="16">
        <v>5</v>
      </c>
      <c r="G1365" s="22">
        <f t="shared" si="284"/>
        <v>8.361433262453901E+25</v>
      </c>
      <c r="H1365" s="22">
        <f t="shared" si="280"/>
        <v>5171147.8669184679</v>
      </c>
      <c r="I1365" s="22">
        <f t="shared" si="281"/>
        <v>1.1421810085102066E+19</v>
      </c>
      <c r="J1365" s="16">
        <v>1</v>
      </c>
      <c r="K1365" s="16">
        <v>11</v>
      </c>
      <c r="L1365" s="16">
        <v>5</v>
      </c>
      <c r="M1365" s="16">
        <v>10000</v>
      </c>
      <c r="N1365" s="16">
        <v>10000</v>
      </c>
      <c r="O1365" s="16">
        <v>30</v>
      </c>
      <c r="P1365" s="16" t="b">
        <v>1</v>
      </c>
      <c r="Q1365" s="16">
        <v>0</v>
      </c>
      <c r="R1365" s="16" t="b">
        <v>0</v>
      </c>
      <c r="S1365" s="16">
        <v>101.000000000008</v>
      </c>
      <c r="T1365" s="16" t="s">
        <v>59</v>
      </c>
      <c r="U1365" s="18">
        <v>1460</v>
      </c>
      <c r="V1365" s="16">
        <v>2319</v>
      </c>
      <c r="W1365" s="22">
        <v>1.07</v>
      </c>
    </row>
    <row r="1366" spans="1:23" x14ac:dyDescent="0.3">
      <c r="A1366" s="15">
        <v>1364</v>
      </c>
      <c r="B1366" s="16" t="s">
        <v>56</v>
      </c>
      <c r="C1366" s="17" t="s">
        <v>134</v>
      </c>
      <c r="E1366" s="16">
        <f t="shared" si="282"/>
        <v>5223054385.5540552</v>
      </c>
      <c r="F1366" s="16">
        <v>5</v>
      </c>
      <c r="G1366" s="22">
        <f t="shared" si="284"/>
        <v>8.4123017514617188E+25</v>
      </c>
      <c r="H1366" s="22">
        <f t="shared" si="280"/>
        <v>5179213.1827010391</v>
      </c>
      <c r="I1366" s="22">
        <f t="shared" si="281"/>
        <v>1.1472854941932141E+19</v>
      </c>
      <c r="J1366" s="16">
        <v>1</v>
      </c>
      <c r="K1366" s="16">
        <v>11</v>
      </c>
      <c r="L1366" s="16">
        <v>5</v>
      </c>
      <c r="M1366" s="16">
        <v>10000</v>
      </c>
      <c r="N1366" s="16">
        <v>10000</v>
      </c>
      <c r="O1366" s="16">
        <v>30</v>
      </c>
      <c r="P1366" s="16" t="b">
        <v>1</v>
      </c>
      <c r="Q1366" s="16">
        <v>0</v>
      </c>
      <c r="R1366" s="16" t="b">
        <v>0</v>
      </c>
      <c r="S1366" s="16">
        <v>101.000000000008</v>
      </c>
      <c r="T1366" s="16" t="s">
        <v>59</v>
      </c>
      <c r="U1366" s="18">
        <v>1461</v>
      </c>
      <c r="V1366" s="16">
        <v>2321</v>
      </c>
      <c r="W1366" s="22">
        <v>1.07</v>
      </c>
    </row>
    <row r="1367" spans="1:23" x14ac:dyDescent="0.3">
      <c r="A1367" s="19">
        <v>1365</v>
      </c>
      <c r="B1367" s="16" t="s">
        <v>56</v>
      </c>
      <c r="C1367" s="17" t="s">
        <v>134</v>
      </c>
      <c r="E1367" s="16">
        <f t="shared" si="282"/>
        <v>5234934104.0679092</v>
      </c>
      <c r="F1367" s="16">
        <v>5</v>
      </c>
      <c r="G1367" s="22">
        <f t="shared" si="284"/>
        <v>8.4634420887967855E+25</v>
      </c>
      <c r="H1367" s="22">
        <f t="shared" si="280"/>
        <v>5187285.2003016807</v>
      </c>
      <c r="I1367" s="22">
        <f t="shared" si="281"/>
        <v>1.1524090261585617E+19</v>
      </c>
      <c r="J1367" s="16">
        <v>1</v>
      </c>
      <c r="K1367" s="16">
        <v>11</v>
      </c>
      <c r="L1367" s="16">
        <v>5</v>
      </c>
      <c r="M1367" s="16">
        <v>10000</v>
      </c>
      <c r="N1367" s="16">
        <v>10000</v>
      </c>
      <c r="O1367" s="16">
        <v>30</v>
      </c>
      <c r="P1367" s="16" t="b">
        <v>1</v>
      </c>
      <c r="Q1367" s="16">
        <v>0</v>
      </c>
      <c r="R1367" s="16" t="b">
        <v>0</v>
      </c>
      <c r="S1367" s="16">
        <v>101.000000000008</v>
      </c>
      <c r="T1367" s="16" t="s">
        <v>59</v>
      </c>
      <c r="U1367" s="18">
        <v>1462</v>
      </c>
      <c r="V1367" s="16">
        <v>2323</v>
      </c>
      <c r="W1367" s="22">
        <v>1.07</v>
      </c>
    </row>
    <row r="1368" spans="1:23" x14ac:dyDescent="0.3">
      <c r="A1368" s="19">
        <v>1366</v>
      </c>
      <c r="B1368" s="16" t="s">
        <v>56</v>
      </c>
      <c r="C1368" s="17" t="s">
        <v>134</v>
      </c>
      <c r="E1368" s="12">
        <f t="shared" si="282"/>
        <v>5246832113.1377659</v>
      </c>
      <c r="F1368" s="16">
        <v>5</v>
      </c>
      <c r="G1368" s="22">
        <f t="shared" si="284"/>
        <v>8.5148555265004949E+25</v>
      </c>
      <c r="H1368" s="22">
        <f t="shared" si="280"/>
        <v>5195363.920408058</v>
      </c>
      <c r="I1368" s="22">
        <f t="shared" si="281"/>
        <v>1.1575516614418561E+19</v>
      </c>
      <c r="J1368" s="16">
        <v>1</v>
      </c>
      <c r="K1368" s="16">
        <v>11</v>
      </c>
      <c r="L1368" s="16">
        <v>5</v>
      </c>
      <c r="M1368" s="16">
        <v>10000</v>
      </c>
      <c r="N1368" s="16">
        <v>10000</v>
      </c>
      <c r="O1368" s="16">
        <v>30</v>
      </c>
      <c r="P1368" s="16" t="b">
        <v>1</v>
      </c>
      <c r="Q1368" s="16">
        <v>0</v>
      </c>
      <c r="R1368" s="16" t="b">
        <v>0</v>
      </c>
      <c r="S1368" s="16">
        <v>101.000000000008</v>
      </c>
      <c r="T1368" s="16" t="s">
        <v>59</v>
      </c>
      <c r="U1368" s="18">
        <v>1463</v>
      </c>
      <c r="V1368" s="16">
        <v>2325</v>
      </c>
      <c r="W1368" s="22">
        <v>1.07</v>
      </c>
    </row>
    <row r="1369" spans="1:23" x14ac:dyDescent="0.3">
      <c r="A1369" s="15">
        <v>1367</v>
      </c>
      <c r="B1369" s="16" t="s">
        <v>56</v>
      </c>
      <c r="C1369" s="17" t="s">
        <v>134</v>
      </c>
      <c r="E1369" s="16">
        <f t="shared" si="282"/>
        <v>5258748427.5037689</v>
      </c>
      <c r="F1369" s="16">
        <v>5</v>
      </c>
      <c r="G1369" s="22">
        <f t="shared" si="284"/>
        <v>8.5665433214574453E+25</v>
      </c>
      <c r="H1369" s="22">
        <f t="shared" si="280"/>
        <v>5203449.3437073566</v>
      </c>
      <c r="I1369" s="22">
        <f t="shared" si="281"/>
        <v>1.1627134572075698E+19</v>
      </c>
      <c r="J1369" s="16">
        <v>1</v>
      </c>
      <c r="K1369" s="16">
        <v>11</v>
      </c>
      <c r="L1369" s="16">
        <v>5</v>
      </c>
      <c r="M1369" s="16">
        <v>10000</v>
      </c>
      <c r="N1369" s="16">
        <v>10000</v>
      </c>
      <c r="O1369" s="16">
        <v>30</v>
      </c>
      <c r="P1369" s="16" t="b">
        <v>1</v>
      </c>
      <c r="Q1369" s="16">
        <v>0</v>
      </c>
      <c r="R1369" s="16" t="b">
        <v>0</v>
      </c>
      <c r="S1369" s="16">
        <v>101.000000000008</v>
      </c>
      <c r="T1369" s="16" t="s">
        <v>59</v>
      </c>
      <c r="U1369" s="18">
        <v>1464</v>
      </c>
      <c r="V1369" s="16">
        <v>2327</v>
      </c>
      <c r="W1369" s="22">
        <v>1.07</v>
      </c>
    </row>
    <row r="1370" spans="1:23" x14ac:dyDescent="0.3">
      <c r="A1370" s="19">
        <v>1368</v>
      </c>
      <c r="B1370" s="16" t="s">
        <v>56</v>
      </c>
      <c r="C1370" s="17" t="s">
        <v>134</v>
      </c>
      <c r="E1370" s="12">
        <f t="shared" si="282"/>
        <v>5270683061.9072323</v>
      </c>
      <c r="F1370" s="16">
        <v>5</v>
      </c>
      <c r="G1370" s="22">
        <f t="shared" si="284"/>
        <v>8.6185067354105593E+25</v>
      </c>
      <c r="H1370" s="22">
        <f t="shared" si="280"/>
        <v>5211541.4708864056</v>
      </c>
      <c r="I1370" s="22">
        <f t="shared" si="281"/>
        <v>1.1678944707492002E+19</v>
      </c>
      <c r="J1370" s="16">
        <v>1</v>
      </c>
      <c r="K1370" s="16">
        <v>11</v>
      </c>
      <c r="L1370" s="16">
        <v>5</v>
      </c>
      <c r="M1370" s="16">
        <v>10000</v>
      </c>
      <c r="N1370" s="16">
        <v>10000</v>
      </c>
      <c r="O1370" s="16">
        <v>30</v>
      </c>
      <c r="P1370" s="16" t="b">
        <v>1</v>
      </c>
      <c r="Q1370" s="16">
        <v>0</v>
      </c>
      <c r="R1370" s="16" t="b">
        <v>0</v>
      </c>
      <c r="S1370" s="16">
        <v>101.000000000008</v>
      </c>
      <c r="T1370" s="16" t="s">
        <v>59</v>
      </c>
      <c r="U1370" s="18">
        <v>1465</v>
      </c>
      <c r="V1370" s="16">
        <v>2329</v>
      </c>
      <c r="W1370" s="22">
        <v>1.07</v>
      </c>
    </row>
    <row r="1371" spans="1:23" x14ac:dyDescent="0.3">
      <c r="A1371" s="15">
        <v>1369</v>
      </c>
      <c r="B1371" s="16" t="s">
        <v>56</v>
      </c>
      <c r="C1371" s="17" t="s">
        <v>134</v>
      </c>
      <c r="E1371" s="16">
        <f t="shared" si="282"/>
        <v>5282636031.0904589</v>
      </c>
      <c r="F1371" s="16">
        <v>5</v>
      </c>
      <c r="G1371" s="22">
        <f t="shared" si="284"/>
        <v>8.6707470349765252E+25</v>
      </c>
      <c r="H1371" s="22">
        <f t="shared" si="280"/>
        <v>5219640.302631543</v>
      </c>
      <c r="I1371" s="22">
        <f t="shared" si="281"/>
        <v>1.1730947594894721E+19</v>
      </c>
      <c r="J1371" s="16">
        <v>1</v>
      </c>
      <c r="K1371" s="16">
        <v>11</v>
      </c>
      <c r="L1371" s="16">
        <v>5</v>
      </c>
      <c r="M1371" s="16">
        <v>10000</v>
      </c>
      <c r="N1371" s="16">
        <v>10000</v>
      </c>
      <c r="O1371" s="16">
        <v>30</v>
      </c>
      <c r="P1371" s="16" t="b">
        <v>1</v>
      </c>
      <c r="Q1371" s="16">
        <v>0</v>
      </c>
      <c r="R1371" s="16" t="b">
        <v>0</v>
      </c>
      <c r="S1371" s="16">
        <v>101.000000000008</v>
      </c>
      <c r="T1371" s="16" t="s">
        <v>59</v>
      </c>
      <c r="U1371" s="18">
        <v>1466</v>
      </c>
      <c r="V1371" s="16">
        <v>2331</v>
      </c>
      <c r="W1371" s="22">
        <v>1.07</v>
      </c>
    </row>
    <row r="1372" spans="1:23" x14ac:dyDescent="0.3">
      <c r="A1372" s="19">
        <v>1370</v>
      </c>
      <c r="B1372" s="16" t="s">
        <v>56</v>
      </c>
      <c r="C1372" s="17" t="s">
        <v>134</v>
      </c>
      <c r="E1372" s="16">
        <f t="shared" si="282"/>
        <v>5294607349.7968817</v>
      </c>
      <c r="F1372" s="16">
        <v>5</v>
      </c>
      <c r="G1372" s="22">
        <f t="shared" si="284"/>
        <v>8.7232654916607022E+25</v>
      </c>
      <c r="H1372" s="22">
        <f t="shared" si="280"/>
        <v>5227745.8396286862</v>
      </c>
      <c r="I1372" s="22">
        <f t="shared" si="281"/>
        <v>1.1783143809805584E+19</v>
      </c>
      <c r="J1372" s="16">
        <v>1</v>
      </c>
      <c r="K1372" s="16">
        <v>11</v>
      </c>
      <c r="L1372" s="16">
        <v>5</v>
      </c>
      <c r="M1372" s="16">
        <v>10000</v>
      </c>
      <c r="N1372" s="16">
        <v>10000</v>
      </c>
      <c r="O1372" s="16">
        <v>30</v>
      </c>
      <c r="P1372" s="16" t="b">
        <v>1</v>
      </c>
      <c r="Q1372" s="16">
        <v>0</v>
      </c>
      <c r="R1372" s="16" t="b">
        <v>0</v>
      </c>
      <c r="S1372" s="16">
        <v>101.000000000008</v>
      </c>
      <c r="T1372" s="16" t="s">
        <v>59</v>
      </c>
      <c r="U1372" s="18">
        <v>1467</v>
      </c>
      <c r="V1372" s="16">
        <v>2333</v>
      </c>
      <c r="W1372" s="22">
        <v>1.07</v>
      </c>
    </row>
    <row r="1373" spans="1:23" x14ac:dyDescent="0.3">
      <c r="A1373" s="19">
        <v>1371</v>
      </c>
      <c r="B1373" s="16" t="s">
        <v>56</v>
      </c>
      <c r="C1373" s="17" t="s">
        <v>134</v>
      </c>
      <c r="E1373" s="16">
        <f t="shared" si="282"/>
        <v>5306597032.7709646</v>
      </c>
      <c r="F1373" s="16">
        <v>5</v>
      </c>
      <c r="G1373" s="22">
        <f>A1373^8.28+A1373^4+100*A1373+100</f>
        <v>9.4334407413476911E+25</v>
      </c>
      <c r="H1373" s="22">
        <f t="shared" si="280"/>
        <v>5235858.0825633304</v>
      </c>
      <c r="I1373" s="22">
        <f t="shared" si="281"/>
        <v>1.1835533929042389E+19</v>
      </c>
      <c r="J1373" s="16">
        <v>1</v>
      </c>
      <c r="K1373" s="16">
        <v>11</v>
      </c>
      <c r="L1373" s="16">
        <v>5</v>
      </c>
      <c r="M1373" s="16">
        <v>10000</v>
      </c>
      <c r="N1373" s="16">
        <v>10000</v>
      </c>
      <c r="O1373" s="16">
        <v>30</v>
      </c>
      <c r="P1373" s="16" t="b">
        <v>1</v>
      </c>
      <c r="Q1373" s="16">
        <v>0</v>
      </c>
      <c r="R1373" s="16" t="b">
        <v>0</v>
      </c>
      <c r="S1373" s="16">
        <v>101.000000000008</v>
      </c>
      <c r="T1373" s="16" t="s">
        <v>59</v>
      </c>
      <c r="U1373" s="18">
        <v>1468</v>
      </c>
      <c r="V1373" s="16">
        <v>2335</v>
      </c>
      <c r="W1373" s="22">
        <v>1.07</v>
      </c>
    </row>
    <row r="1374" spans="1:23" x14ac:dyDescent="0.3">
      <c r="A1374" s="15">
        <v>1372</v>
      </c>
      <c r="B1374" s="16" t="s">
        <v>56</v>
      </c>
      <c r="C1374" s="17" t="s">
        <v>134</v>
      </c>
      <c r="E1374" s="16">
        <f t="shared" si="282"/>
        <v>5318605094.7583103</v>
      </c>
      <c r="F1374" s="16">
        <v>5</v>
      </c>
      <c r="G1374" s="22">
        <f t="shared" ref="G1374:G1382" si="285">A1374^8.28+A1374^4+100*A1374+100</f>
        <v>9.49056443580386E+25</v>
      </c>
      <c r="H1374" s="22">
        <f t="shared" si="280"/>
        <v>5243977.0321205482</v>
      </c>
      <c r="I1374" s="22">
        <f t="shared" si="281"/>
        <v>1.1888118530721397E+19</v>
      </c>
      <c r="J1374" s="16">
        <v>1</v>
      </c>
      <c r="K1374" s="16">
        <v>11</v>
      </c>
      <c r="L1374" s="16">
        <v>5</v>
      </c>
      <c r="M1374" s="16">
        <v>10000</v>
      </c>
      <c r="N1374" s="16">
        <v>10000</v>
      </c>
      <c r="O1374" s="16">
        <v>30</v>
      </c>
      <c r="P1374" s="16" t="b">
        <v>1</v>
      </c>
      <c r="Q1374" s="16">
        <v>0</v>
      </c>
      <c r="R1374" s="16" t="b">
        <v>0</v>
      </c>
      <c r="S1374" s="16">
        <v>101.000000000008</v>
      </c>
      <c r="T1374" s="16" t="s">
        <v>59</v>
      </c>
      <c r="U1374" s="18">
        <v>1469</v>
      </c>
      <c r="V1374" s="16">
        <v>2337</v>
      </c>
      <c r="W1374" s="22">
        <v>1.07</v>
      </c>
    </row>
    <row r="1375" spans="1:23" x14ac:dyDescent="0.3">
      <c r="A1375" s="19">
        <v>1373</v>
      </c>
      <c r="B1375" s="16" t="s">
        <v>56</v>
      </c>
      <c r="C1375" s="17" t="s">
        <v>134</v>
      </c>
      <c r="E1375" s="16">
        <f t="shared" si="282"/>
        <v>5330631550.5055723</v>
      </c>
      <c r="F1375" s="16">
        <v>5</v>
      </c>
      <c r="G1375" s="22">
        <f t="shared" si="285"/>
        <v>9.547992041087492E+25</v>
      </c>
      <c r="H1375" s="22">
        <f t="shared" si="280"/>
        <v>5252102.6889849706</v>
      </c>
      <c r="I1375" s="22">
        <f t="shared" si="281"/>
        <v>1.1940898194258999E+19</v>
      </c>
      <c r="J1375" s="16">
        <v>1</v>
      </c>
      <c r="K1375" s="16">
        <v>11</v>
      </c>
      <c r="L1375" s="16">
        <v>5</v>
      </c>
      <c r="M1375" s="16">
        <v>10000</v>
      </c>
      <c r="N1375" s="16">
        <v>10000</v>
      </c>
      <c r="O1375" s="16">
        <v>30</v>
      </c>
      <c r="P1375" s="16" t="b">
        <v>1</v>
      </c>
      <c r="Q1375" s="16">
        <v>0</v>
      </c>
      <c r="R1375" s="16" t="b">
        <v>0</v>
      </c>
      <c r="S1375" s="16">
        <v>101.000000000008</v>
      </c>
      <c r="T1375" s="16" t="s">
        <v>59</v>
      </c>
      <c r="U1375" s="18">
        <v>1470</v>
      </c>
      <c r="V1375" s="16">
        <v>2339</v>
      </c>
      <c r="W1375" s="22">
        <v>1.07</v>
      </c>
    </row>
    <row r="1376" spans="1:23" x14ac:dyDescent="0.3">
      <c r="A1376" s="15">
        <v>1374</v>
      </c>
      <c r="B1376" s="16" t="s">
        <v>56</v>
      </c>
      <c r="C1376" s="17" t="s">
        <v>134</v>
      </c>
      <c r="E1376" s="16">
        <f t="shared" si="282"/>
        <v>5342676414.7604532</v>
      </c>
      <c r="F1376" s="16">
        <v>5</v>
      </c>
      <c r="G1376" s="22">
        <f t="shared" si="285"/>
        <v>9.6057249509562115E+25</v>
      </c>
      <c r="H1376" s="22">
        <f t="shared" si="280"/>
        <v>5260235.0538407937</v>
      </c>
      <c r="I1376" s="22">
        <f t="shared" si="281"/>
        <v>1.1993873500373625E+19</v>
      </c>
      <c r="J1376" s="16">
        <v>1</v>
      </c>
      <c r="K1376" s="16">
        <v>11</v>
      </c>
      <c r="L1376" s="16">
        <v>5</v>
      </c>
      <c r="M1376" s="16">
        <v>10000</v>
      </c>
      <c r="N1376" s="16">
        <v>10000</v>
      </c>
      <c r="O1376" s="16">
        <v>30</v>
      </c>
      <c r="P1376" s="16" t="b">
        <v>1</v>
      </c>
      <c r="Q1376" s="16">
        <v>0</v>
      </c>
      <c r="R1376" s="16" t="b">
        <v>0</v>
      </c>
      <c r="S1376" s="16">
        <v>101.000000000008</v>
      </c>
      <c r="T1376" s="16" t="s">
        <v>59</v>
      </c>
      <c r="U1376" s="18">
        <v>1471</v>
      </c>
      <c r="V1376" s="16">
        <v>2341</v>
      </c>
      <c r="W1376" s="22">
        <v>1.07</v>
      </c>
    </row>
    <row r="1377" spans="1:23" x14ac:dyDescent="0.3">
      <c r="A1377" s="19">
        <v>1375</v>
      </c>
      <c r="B1377" s="16" t="s">
        <v>56</v>
      </c>
      <c r="C1377" s="17" t="s">
        <v>134</v>
      </c>
      <c r="E1377" s="12">
        <f t="shared" si="282"/>
        <v>5354739702.2717323</v>
      </c>
      <c r="F1377" s="16">
        <v>5</v>
      </c>
      <c r="G1377" s="22">
        <f t="shared" si="285"/>
        <v>9.6637645645375564E+25</v>
      </c>
      <c r="H1377" s="22">
        <f t="shared" si="280"/>
        <v>5268374.1273718011</v>
      </c>
      <c r="I1377" s="22">
        <f t="shared" si="281"/>
        <v>1.2047045031088161E+19</v>
      </c>
      <c r="J1377" s="16">
        <v>1</v>
      </c>
      <c r="K1377" s="16">
        <v>11</v>
      </c>
      <c r="L1377" s="16">
        <v>5</v>
      </c>
      <c r="M1377" s="16">
        <v>10000</v>
      </c>
      <c r="N1377" s="16">
        <v>10000</v>
      </c>
      <c r="O1377" s="16">
        <v>30</v>
      </c>
      <c r="P1377" s="16" t="b">
        <v>1</v>
      </c>
      <c r="Q1377" s="16">
        <v>0</v>
      </c>
      <c r="R1377" s="16" t="b">
        <v>0</v>
      </c>
      <c r="S1377" s="16">
        <v>101.000000000008</v>
      </c>
      <c r="T1377" s="16" t="s">
        <v>59</v>
      </c>
      <c r="U1377" s="18">
        <v>1472</v>
      </c>
      <c r="V1377" s="16">
        <v>2343</v>
      </c>
      <c r="W1377" s="22">
        <v>1.07</v>
      </c>
    </row>
    <row r="1378" spans="1:23" x14ac:dyDescent="0.3">
      <c r="A1378" s="19">
        <v>1376</v>
      </c>
      <c r="B1378" s="16" t="s">
        <v>56</v>
      </c>
      <c r="C1378" s="17" t="s">
        <v>134</v>
      </c>
      <c r="E1378" s="16">
        <f t="shared" si="282"/>
        <v>5366821427.78932</v>
      </c>
      <c r="F1378" s="16">
        <v>5</v>
      </c>
      <c r="G1378" s="22">
        <f t="shared" si="285"/>
        <v>9.722112286346285E+25</v>
      </c>
      <c r="H1378" s="22">
        <f t="shared" si="280"/>
        <v>5276519.9102613395</v>
      </c>
      <c r="I1378" s="22">
        <f t="shared" si="281"/>
        <v>1.2100413369731451E+19</v>
      </c>
      <c r="J1378" s="16">
        <v>1</v>
      </c>
      <c r="K1378" s="16">
        <v>11</v>
      </c>
      <c r="L1378" s="16">
        <v>5</v>
      </c>
      <c r="M1378" s="16">
        <v>10000</v>
      </c>
      <c r="N1378" s="16">
        <v>10000</v>
      </c>
      <c r="O1378" s="16">
        <v>30</v>
      </c>
      <c r="P1378" s="16" t="b">
        <v>1</v>
      </c>
      <c r="Q1378" s="16">
        <v>0</v>
      </c>
      <c r="R1378" s="16" t="b">
        <v>0</v>
      </c>
      <c r="S1378" s="16">
        <v>101.000000000008</v>
      </c>
      <c r="T1378" s="16" t="s">
        <v>59</v>
      </c>
      <c r="U1378" s="18">
        <v>1473</v>
      </c>
      <c r="V1378" s="16">
        <v>2345</v>
      </c>
      <c r="W1378" s="22">
        <v>1.07</v>
      </c>
    </row>
    <row r="1379" spans="1:23" x14ac:dyDescent="0.3">
      <c r="A1379" s="15">
        <v>1377</v>
      </c>
      <c r="B1379" s="16" t="s">
        <v>56</v>
      </c>
      <c r="C1379" s="17" t="s">
        <v>134</v>
      </c>
      <c r="E1379" s="12">
        <f t="shared" si="282"/>
        <v>5378921606.0640974</v>
      </c>
      <c r="F1379" s="16">
        <v>5</v>
      </c>
      <c r="G1379" s="22">
        <f t="shared" si="285"/>
        <v>9.7807695263006556E+25</v>
      </c>
      <c r="H1379" s="22">
        <f t="shared" si="280"/>
        <v>5284672.4031923329</v>
      </c>
      <c r="I1379" s="22">
        <f t="shared" si="281"/>
        <v>1.215397910094038E+19</v>
      </c>
      <c r="J1379" s="16">
        <v>1</v>
      </c>
      <c r="K1379" s="16">
        <v>11</v>
      </c>
      <c r="L1379" s="16">
        <v>5</v>
      </c>
      <c r="M1379" s="16">
        <v>10000</v>
      </c>
      <c r="N1379" s="16">
        <v>10000</v>
      </c>
      <c r="O1379" s="16">
        <v>30</v>
      </c>
      <c r="P1379" s="16" t="b">
        <v>1</v>
      </c>
      <c r="Q1379" s="16">
        <v>0</v>
      </c>
      <c r="R1379" s="16" t="b">
        <v>0</v>
      </c>
      <c r="S1379" s="16">
        <v>101.000000000008</v>
      </c>
      <c r="T1379" s="16" t="s">
        <v>59</v>
      </c>
      <c r="U1379" s="18">
        <v>1474</v>
      </c>
      <c r="V1379" s="16">
        <v>2347</v>
      </c>
      <c r="W1379" s="22">
        <v>1.07</v>
      </c>
    </row>
    <row r="1380" spans="1:23" x14ac:dyDescent="0.3">
      <c r="A1380" s="19">
        <v>1378</v>
      </c>
      <c r="B1380" s="16" t="s">
        <v>56</v>
      </c>
      <c r="C1380" s="17" t="s">
        <v>134</v>
      </c>
      <c r="E1380" s="16">
        <f t="shared" si="282"/>
        <v>5391040251.8481598</v>
      </c>
      <c r="F1380" s="16">
        <v>5</v>
      </c>
      <c r="G1380" s="22">
        <f t="shared" si="285"/>
        <v>9.8397376997394968E+25</v>
      </c>
      <c r="H1380" s="22">
        <f t="shared" si="280"/>
        <v>5292831.6068472806</v>
      </c>
      <c r="I1380" s="22">
        <f t="shared" si="281"/>
        <v>1.2207742810662134E+19</v>
      </c>
      <c r="J1380" s="16">
        <v>1</v>
      </c>
      <c r="K1380" s="16">
        <v>11</v>
      </c>
      <c r="L1380" s="16">
        <v>5</v>
      </c>
      <c r="M1380" s="16">
        <v>10000</v>
      </c>
      <c r="N1380" s="16">
        <v>10000</v>
      </c>
      <c r="O1380" s="16">
        <v>30</v>
      </c>
      <c r="P1380" s="16" t="b">
        <v>1</v>
      </c>
      <c r="Q1380" s="16">
        <v>0</v>
      </c>
      <c r="R1380" s="16" t="b">
        <v>0</v>
      </c>
      <c r="S1380" s="16">
        <v>101.000000000008</v>
      </c>
      <c r="T1380" s="16" t="s">
        <v>59</v>
      </c>
      <c r="U1380" s="18">
        <v>1475</v>
      </c>
      <c r="V1380" s="16">
        <v>2349</v>
      </c>
      <c r="W1380" s="22">
        <v>1.07</v>
      </c>
    </row>
    <row r="1381" spans="1:23" x14ac:dyDescent="0.3">
      <c r="A1381" s="15">
        <v>1379</v>
      </c>
      <c r="B1381" s="16" t="s">
        <v>56</v>
      </c>
      <c r="C1381" s="17" t="s">
        <v>134</v>
      </c>
      <c r="E1381" s="16">
        <f t="shared" si="282"/>
        <v>5403177379.8945055</v>
      </c>
      <c r="F1381" s="16">
        <v>5</v>
      </c>
      <c r="G1381" s="22">
        <f t="shared" si="285"/>
        <v>9.8990182274390378E+25</v>
      </c>
      <c r="H1381" s="22">
        <f t="shared" si="280"/>
        <v>5300997.5219082311</v>
      </c>
      <c r="I1381" s="22">
        <f t="shared" si="281"/>
        <v>1.2261705086155887E+19</v>
      </c>
      <c r="J1381" s="16">
        <v>1</v>
      </c>
      <c r="K1381" s="16">
        <v>11</v>
      </c>
      <c r="L1381" s="16">
        <v>5</v>
      </c>
      <c r="M1381" s="16">
        <v>10000</v>
      </c>
      <c r="N1381" s="16">
        <v>10000</v>
      </c>
      <c r="O1381" s="16">
        <v>30</v>
      </c>
      <c r="P1381" s="16" t="b">
        <v>1</v>
      </c>
      <c r="Q1381" s="16">
        <v>0</v>
      </c>
      <c r="R1381" s="16" t="b">
        <v>0</v>
      </c>
      <c r="S1381" s="16">
        <v>101.000000000008</v>
      </c>
      <c r="T1381" s="16" t="s">
        <v>59</v>
      </c>
      <c r="U1381" s="18">
        <v>1476</v>
      </c>
      <c r="V1381" s="16">
        <v>2351</v>
      </c>
      <c r="W1381" s="22">
        <v>1.07</v>
      </c>
    </row>
    <row r="1382" spans="1:23" x14ac:dyDescent="0.3">
      <c r="A1382" s="19">
        <v>1380</v>
      </c>
      <c r="B1382" s="16" t="s">
        <v>56</v>
      </c>
      <c r="C1382" s="17" t="s">
        <v>134</v>
      </c>
      <c r="E1382" s="16">
        <f t="shared" si="282"/>
        <v>5415333004.9573536</v>
      </c>
      <c r="F1382" s="16">
        <v>5</v>
      </c>
      <c r="G1382" s="22">
        <f t="shared" si="285"/>
        <v>9.9586125356299313E+25</v>
      </c>
      <c r="H1382" s="22">
        <f t="shared" si="280"/>
        <v>5309170.1490568416</v>
      </c>
      <c r="I1382" s="22">
        <f t="shared" si="281"/>
        <v>1.2315866515994868E+19</v>
      </c>
      <c r="J1382" s="16">
        <v>1</v>
      </c>
      <c r="K1382" s="16">
        <v>11</v>
      </c>
      <c r="L1382" s="16">
        <v>5</v>
      </c>
      <c r="M1382" s="16">
        <v>10000</v>
      </c>
      <c r="N1382" s="16">
        <v>10000</v>
      </c>
      <c r="O1382" s="16">
        <v>30</v>
      </c>
      <c r="P1382" s="16" t="b">
        <v>1</v>
      </c>
      <c r="Q1382" s="16">
        <v>0</v>
      </c>
      <c r="R1382" s="16" t="b">
        <v>0</v>
      </c>
      <c r="S1382" s="16">
        <v>101.000000000008</v>
      </c>
      <c r="T1382" s="16" t="s">
        <v>59</v>
      </c>
      <c r="U1382" s="18">
        <v>1477</v>
      </c>
      <c r="V1382" s="16">
        <v>2353</v>
      </c>
      <c r="W1382" s="22">
        <v>1.07</v>
      </c>
    </row>
    <row r="1383" spans="1:23" x14ac:dyDescent="0.3">
      <c r="A1383" s="19">
        <v>1381</v>
      </c>
      <c r="B1383" s="16" t="s">
        <v>56</v>
      </c>
      <c r="C1383" s="17" t="s">
        <v>134</v>
      </c>
      <c r="E1383" s="16">
        <f t="shared" si="282"/>
        <v>5427507141.7918968</v>
      </c>
      <c r="F1383" s="16">
        <v>5</v>
      </c>
      <c r="G1383" s="22">
        <f>A1383^8.29+A1383^4+100*A1383+100</f>
        <v>1.0769749339175778E+26</v>
      </c>
      <c r="H1383" s="22">
        <f t="shared" si="280"/>
        <v>5317349.4889743449</v>
      </c>
      <c r="I1383" s="22">
        <f t="shared" si="281"/>
        <v>1.2370227690068421E+19</v>
      </c>
      <c r="J1383" s="16">
        <v>1</v>
      </c>
      <c r="K1383" s="16">
        <v>11</v>
      </c>
      <c r="L1383" s="16">
        <v>5</v>
      </c>
      <c r="M1383" s="16">
        <v>10000</v>
      </c>
      <c r="N1383" s="16">
        <v>10000</v>
      </c>
      <c r="O1383" s="16">
        <v>30</v>
      </c>
      <c r="P1383" s="16" t="b">
        <v>1</v>
      </c>
      <c r="Q1383" s="16">
        <v>0</v>
      </c>
      <c r="R1383" s="16" t="b">
        <v>0</v>
      </c>
      <c r="S1383" s="16">
        <v>101.000000000008</v>
      </c>
      <c r="T1383" s="16" t="s">
        <v>59</v>
      </c>
      <c r="U1383" s="18">
        <v>1478</v>
      </c>
      <c r="V1383" s="16">
        <v>2355</v>
      </c>
      <c r="W1383" s="22">
        <v>1.07</v>
      </c>
    </row>
    <row r="1384" spans="1:23" x14ac:dyDescent="0.3">
      <c r="A1384" s="15">
        <v>1382</v>
      </c>
      <c r="B1384" s="16" t="s">
        <v>56</v>
      </c>
      <c r="C1384" s="17" t="s">
        <v>134</v>
      </c>
      <c r="E1384" s="16">
        <f t="shared" si="282"/>
        <v>5439699805.1544437</v>
      </c>
      <c r="F1384" s="16">
        <v>5</v>
      </c>
      <c r="G1384" s="22">
        <f t="shared" ref="G1384:G1392" si="286">A1384^8.29+A1384^4+100*A1384+100</f>
        <v>1.0834569924441201E+26</v>
      </c>
      <c r="H1384" s="22">
        <f t="shared" si="280"/>
        <v>5325535.5423415015</v>
      </c>
      <c r="I1384" s="22">
        <f t="shared" si="281"/>
        <v>1.2424789199583803E+19</v>
      </c>
      <c r="J1384" s="16">
        <v>1</v>
      </c>
      <c r="K1384" s="16">
        <v>11</v>
      </c>
      <c r="L1384" s="16">
        <v>5</v>
      </c>
      <c r="M1384" s="16">
        <v>10000</v>
      </c>
      <c r="N1384" s="16">
        <v>10000</v>
      </c>
      <c r="O1384" s="16">
        <v>30</v>
      </c>
      <c r="P1384" s="16" t="b">
        <v>1</v>
      </c>
      <c r="Q1384" s="16">
        <v>0</v>
      </c>
      <c r="R1384" s="16" t="b">
        <v>0</v>
      </c>
      <c r="S1384" s="16">
        <v>101.000000000008</v>
      </c>
      <c r="T1384" s="16" t="s">
        <v>59</v>
      </c>
      <c r="U1384" s="18">
        <v>1479</v>
      </c>
      <c r="V1384" s="16">
        <v>2357</v>
      </c>
      <c r="W1384" s="22">
        <v>1.07</v>
      </c>
    </row>
    <row r="1385" spans="1:23" x14ac:dyDescent="0.3">
      <c r="A1385" s="19">
        <v>1383</v>
      </c>
      <c r="B1385" s="16" t="s">
        <v>56</v>
      </c>
      <c r="C1385" s="17" t="s">
        <v>134</v>
      </c>
      <c r="E1385" s="16">
        <f t="shared" si="282"/>
        <v>5451911009.8023415</v>
      </c>
      <c r="F1385" s="16">
        <v>5</v>
      </c>
      <c r="G1385" s="22">
        <f t="shared" si="286"/>
        <v>1.0899733339281453E+26</v>
      </c>
      <c r="H1385" s="22">
        <f t="shared" si="280"/>
        <v>5333728.3098387076</v>
      </c>
      <c r="I1385" s="22">
        <f t="shared" si="281"/>
        <v>1.2479551637068425E+19</v>
      </c>
      <c r="J1385" s="16">
        <v>1</v>
      </c>
      <c r="K1385" s="16">
        <v>11</v>
      </c>
      <c r="L1385" s="16">
        <v>5</v>
      </c>
      <c r="M1385" s="16">
        <v>10000</v>
      </c>
      <c r="N1385" s="16">
        <v>10000</v>
      </c>
      <c r="O1385" s="16">
        <v>30</v>
      </c>
      <c r="P1385" s="16" t="b">
        <v>1</v>
      </c>
      <c r="Q1385" s="16">
        <v>0</v>
      </c>
      <c r="R1385" s="16" t="b">
        <v>0</v>
      </c>
      <c r="S1385" s="16">
        <v>101.000000000008</v>
      </c>
      <c r="T1385" s="16" t="s">
        <v>59</v>
      </c>
      <c r="U1385" s="18">
        <v>1480</v>
      </c>
      <c r="V1385" s="16">
        <v>2359</v>
      </c>
      <c r="W1385" s="22">
        <v>1.07</v>
      </c>
    </row>
    <row r="1386" spans="1:23" x14ac:dyDescent="0.3">
      <c r="A1386" s="15">
        <v>1384</v>
      </c>
      <c r="B1386" s="16" t="s">
        <v>56</v>
      </c>
      <c r="C1386" s="17" t="s">
        <v>134</v>
      </c>
      <c r="E1386" s="12">
        <f t="shared" si="282"/>
        <v>5464140770.4940271</v>
      </c>
      <c r="F1386" s="16">
        <v>5</v>
      </c>
      <c r="G1386" s="22">
        <f t="shared" si="286"/>
        <v>1.0965241147031026E+26</v>
      </c>
      <c r="H1386" s="22">
        <f t="shared" si="280"/>
        <v>5341927.7921458837</v>
      </c>
      <c r="I1386" s="22">
        <f t="shared" si="281"/>
        <v>1.2534515596371487E+19</v>
      </c>
      <c r="J1386" s="16">
        <v>1</v>
      </c>
      <c r="K1386" s="16">
        <v>11</v>
      </c>
      <c r="L1386" s="16">
        <v>5</v>
      </c>
      <c r="M1386" s="16">
        <v>10000</v>
      </c>
      <c r="N1386" s="16">
        <v>10000</v>
      </c>
      <c r="O1386" s="16">
        <v>30</v>
      </c>
      <c r="P1386" s="16" t="b">
        <v>1</v>
      </c>
      <c r="Q1386" s="16">
        <v>0</v>
      </c>
      <c r="R1386" s="16" t="b">
        <v>0</v>
      </c>
      <c r="S1386" s="16">
        <v>101.000000000008</v>
      </c>
      <c r="T1386" s="16" t="s">
        <v>59</v>
      </c>
      <c r="U1386" s="18">
        <v>1481</v>
      </c>
      <c r="V1386" s="16">
        <v>2361</v>
      </c>
      <c r="W1386" s="22">
        <v>1.07</v>
      </c>
    </row>
    <row r="1387" spans="1:23" x14ac:dyDescent="0.3">
      <c r="A1387" s="19">
        <v>1385</v>
      </c>
      <c r="B1387" s="16" t="s">
        <v>56</v>
      </c>
      <c r="C1387" s="17" t="s">
        <v>134</v>
      </c>
      <c r="E1387" s="16">
        <f t="shared" si="282"/>
        <v>5476389101.9890089</v>
      </c>
      <c r="F1387" s="16">
        <v>5</v>
      </c>
      <c r="G1387" s="22">
        <f t="shared" si="286"/>
        <v>1.1031094917015991E+26</v>
      </c>
      <c r="H1387" s="22">
        <f t="shared" si="280"/>
        <v>5350133.9899425842</v>
      </c>
      <c r="I1387" s="22">
        <f t="shared" si="281"/>
        <v>1.2589681672666661E+19</v>
      </c>
      <c r="J1387" s="16">
        <v>1</v>
      </c>
      <c r="K1387" s="16">
        <v>11</v>
      </c>
      <c r="L1387" s="16">
        <v>5</v>
      </c>
      <c r="M1387" s="16">
        <v>10000</v>
      </c>
      <c r="N1387" s="16">
        <v>10000</v>
      </c>
      <c r="O1387" s="16">
        <v>30</v>
      </c>
      <c r="P1387" s="16" t="b">
        <v>1</v>
      </c>
      <c r="Q1387" s="16">
        <v>0</v>
      </c>
      <c r="R1387" s="16" t="b">
        <v>0</v>
      </c>
      <c r="S1387" s="16">
        <v>101.000000000008</v>
      </c>
      <c r="T1387" s="16" t="s">
        <v>59</v>
      </c>
      <c r="U1387" s="18">
        <v>1482</v>
      </c>
      <c r="V1387" s="16">
        <v>2363</v>
      </c>
      <c r="W1387" s="22">
        <v>1.07</v>
      </c>
    </row>
    <row r="1388" spans="1:23" x14ac:dyDescent="0.3">
      <c r="A1388" s="19">
        <v>1386</v>
      </c>
      <c r="B1388" s="16" t="s">
        <v>56</v>
      </c>
      <c r="C1388" s="17" t="s">
        <v>134</v>
      </c>
      <c r="E1388" s="12">
        <f t="shared" si="282"/>
        <v>5488656019.0478401</v>
      </c>
      <c r="F1388" s="16">
        <v>5</v>
      </c>
      <c r="G1388" s="22">
        <f t="shared" si="286"/>
        <v>1.1097296224571792E+26</v>
      </c>
      <c r="H1388" s="22">
        <f t="shared" si="280"/>
        <v>5358346.9039078932</v>
      </c>
      <c r="I1388" s="22">
        <f t="shared" si="281"/>
        <v>1.2645050462452945E+19</v>
      </c>
      <c r="J1388" s="16">
        <v>1</v>
      </c>
      <c r="K1388" s="16">
        <v>11</v>
      </c>
      <c r="L1388" s="16">
        <v>5</v>
      </c>
      <c r="M1388" s="16">
        <v>10000</v>
      </c>
      <c r="N1388" s="16">
        <v>10000</v>
      </c>
      <c r="O1388" s="16">
        <v>30</v>
      </c>
      <c r="P1388" s="16" t="b">
        <v>1</v>
      </c>
      <c r="Q1388" s="16">
        <v>0</v>
      </c>
      <c r="R1388" s="16" t="b">
        <v>0</v>
      </c>
      <c r="S1388" s="16">
        <v>101.000000000008</v>
      </c>
      <c r="T1388" s="16" t="s">
        <v>59</v>
      </c>
      <c r="U1388" s="18">
        <v>1483</v>
      </c>
      <c r="V1388" s="16">
        <v>2365</v>
      </c>
      <c r="W1388" s="22">
        <v>1.07</v>
      </c>
    </row>
    <row r="1389" spans="1:23" x14ac:dyDescent="0.3">
      <c r="A1389" s="15">
        <v>1387</v>
      </c>
      <c r="B1389" s="16" t="s">
        <v>56</v>
      </c>
      <c r="C1389" s="17" t="s">
        <v>134</v>
      </c>
      <c r="E1389" s="16">
        <f t="shared" si="282"/>
        <v>5500941536.4321556</v>
      </c>
      <c r="F1389" s="16">
        <v>5</v>
      </c>
      <c r="G1389" s="22">
        <f t="shared" si="286"/>
        <v>1.1163846651062703E+26</v>
      </c>
      <c r="H1389" s="22">
        <f t="shared" si="280"/>
        <v>5366566.5347204898</v>
      </c>
      <c r="I1389" s="22">
        <f t="shared" si="281"/>
        <v>1.2700622563557868E+19</v>
      </c>
      <c r="J1389" s="16">
        <v>1</v>
      </c>
      <c r="K1389" s="16">
        <v>11</v>
      </c>
      <c r="L1389" s="16">
        <v>5</v>
      </c>
      <c r="M1389" s="16">
        <v>10000</v>
      </c>
      <c r="N1389" s="16">
        <v>10000</v>
      </c>
      <c r="O1389" s="16">
        <v>30</v>
      </c>
      <c r="P1389" s="16" t="b">
        <v>1</v>
      </c>
      <c r="Q1389" s="16">
        <v>0</v>
      </c>
      <c r="R1389" s="16" t="b">
        <v>0</v>
      </c>
      <c r="S1389" s="16">
        <v>101.000000000008</v>
      </c>
      <c r="T1389" s="16" t="s">
        <v>59</v>
      </c>
      <c r="U1389" s="18">
        <v>1484</v>
      </c>
      <c r="V1389" s="16">
        <v>2367</v>
      </c>
      <c r="W1389" s="22">
        <v>1.07</v>
      </c>
    </row>
    <row r="1390" spans="1:23" x14ac:dyDescent="0.3">
      <c r="A1390" s="19">
        <v>1388</v>
      </c>
      <c r="B1390" s="16" t="s">
        <v>56</v>
      </c>
      <c r="C1390" s="17" t="s">
        <v>134</v>
      </c>
      <c r="E1390" s="16">
        <f t="shared" si="282"/>
        <v>5513245668.9046698</v>
      </c>
      <c r="F1390" s="16">
        <v>5</v>
      </c>
      <c r="G1390" s="22">
        <f t="shared" si="286"/>
        <v>1.1230747783900034E+26</v>
      </c>
      <c r="H1390" s="22">
        <f t="shared" si="280"/>
        <v>5374792.8830586448</v>
      </c>
      <c r="I1390" s="22">
        <f t="shared" si="281"/>
        <v>1.27563985751388E+19</v>
      </c>
      <c r="J1390" s="16">
        <v>1</v>
      </c>
      <c r="K1390" s="16">
        <v>11</v>
      </c>
      <c r="L1390" s="16">
        <v>5</v>
      </c>
      <c r="M1390" s="16">
        <v>10000</v>
      </c>
      <c r="N1390" s="16">
        <v>10000</v>
      </c>
      <c r="O1390" s="16">
        <v>30</v>
      </c>
      <c r="P1390" s="16" t="b">
        <v>1</v>
      </c>
      <c r="Q1390" s="16">
        <v>0</v>
      </c>
      <c r="R1390" s="16" t="b">
        <v>0</v>
      </c>
      <c r="S1390" s="16">
        <v>101.000000000008</v>
      </c>
      <c r="T1390" s="16" t="s">
        <v>59</v>
      </c>
      <c r="U1390" s="18">
        <v>1485</v>
      </c>
      <c r="V1390" s="16">
        <v>2369</v>
      </c>
      <c r="W1390" s="22">
        <v>1.07</v>
      </c>
    </row>
    <row r="1391" spans="1:23" x14ac:dyDescent="0.3">
      <c r="A1391" s="15">
        <v>1389</v>
      </c>
      <c r="B1391" s="16" t="s">
        <v>56</v>
      </c>
      <c r="C1391" s="17" t="s">
        <v>134</v>
      </c>
      <c r="E1391" s="16">
        <f t="shared" si="282"/>
        <v>5525568431.2291164</v>
      </c>
      <c r="F1391" s="16">
        <v>5</v>
      </c>
      <c r="G1391" s="22">
        <f t="shared" si="286"/>
        <v>1.129800121656113E+26</v>
      </c>
      <c r="H1391" s="22">
        <f t="shared" si="280"/>
        <v>5383025.9496001853</v>
      </c>
      <c r="I1391" s="22">
        <f t="shared" si="281"/>
        <v>1.2812379097685012E+19</v>
      </c>
      <c r="J1391" s="16">
        <v>1</v>
      </c>
      <c r="K1391" s="16">
        <v>11</v>
      </c>
      <c r="L1391" s="16">
        <v>5</v>
      </c>
      <c r="M1391" s="16">
        <v>10000</v>
      </c>
      <c r="N1391" s="16">
        <v>10000</v>
      </c>
      <c r="O1391" s="16">
        <v>30</v>
      </c>
      <c r="P1391" s="16" t="b">
        <v>1</v>
      </c>
      <c r="Q1391" s="16">
        <v>0</v>
      </c>
      <c r="R1391" s="16" t="b">
        <v>0</v>
      </c>
      <c r="S1391" s="16">
        <v>101.000000000008</v>
      </c>
      <c r="T1391" s="16" t="s">
        <v>59</v>
      </c>
      <c r="U1391" s="18">
        <v>1486</v>
      </c>
      <c r="V1391" s="16">
        <v>2371</v>
      </c>
      <c r="W1391" s="22">
        <v>1.07</v>
      </c>
    </row>
    <row r="1392" spans="1:23" x14ac:dyDescent="0.3">
      <c r="A1392" s="19">
        <v>1390</v>
      </c>
      <c r="B1392" s="16" t="s">
        <v>56</v>
      </c>
      <c r="C1392" s="17" t="s">
        <v>134</v>
      </c>
      <c r="E1392" s="16">
        <f t="shared" si="282"/>
        <v>5537909838.1703024</v>
      </c>
      <c r="F1392" s="16">
        <v>5</v>
      </c>
      <c r="G1392" s="22">
        <f t="shared" si="286"/>
        <v>1.1365608548607732E+26</v>
      </c>
      <c r="H1392" s="22">
        <f t="shared" si="280"/>
        <v>5391265.7350225206</v>
      </c>
      <c r="I1392" s="22">
        <f t="shared" si="281"/>
        <v>1.2868564733019613E+19</v>
      </c>
      <c r="J1392" s="16">
        <v>1</v>
      </c>
      <c r="K1392" s="16">
        <v>11</v>
      </c>
      <c r="L1392" s="16">
        <v>5</v>
      </c>
      <c r="M1392" s="16">
        <v>10000</v>
      </c>
      <c r="N1392" s="16">
        <v>10000</v>
      </c>
      <c r="O1392" s="16">
        <v>30</v>
      </c>
      <c r="P1392" s="16" t="b">
        <v>1</v>
      </c>
      <c r="Q1392" s="16">
        <v>0</v>
      </c>
      <c r="R1392" s="16" t="b">
        <v>0</v>
      </c>
      <c r="S1392" s="16">
        <v>101.000000000008</v>
      </c>
      <c r="T1392" s="16" t="s">
        <v>59</v>
      </c>
      <c r="U1392" s="18">
        <v>1487</v>
      </c>
      <c r="V1392" s="16">
        <v>2373</v>
      </c>
      <c r="W1392" s="22">
        <v>1.07</v>
      </c>
    </row>
    <row r="1393" spans="1:23" x14ac:dyDescent="0.3">
      <c r="A1393" s="19">
        <v>1391</v>
      </c>
      <c r="B1393" s="16" t="s">
        <v>56</v>
      </c>
      <c r="C1393" s="17" t="s">
        <v>134</v>
      </c>
      <c r="E1393" s="16">
        <f t="shared" si="282"/>
        <v>5550269904.4941692</v>
      </c>
      <c r="F1393" s="16">
        <v>5</v>
      </c>
      <c r="G1393" s="22">
        <f>A1393^8.3+A1393^4+100*A1393+100</f>
        <v>1.2291791330876753E+26</v>
      </c>
      <c r="H1393" s="22">
        <f t="shared" si="280"/>
        <v>5399512.2400026787</v>
      </c>
      <c r="I1393" s="22">
        <f t="shared" si="281"/>
        <v>1.2924956084302055E+19</v>
      </c>
      <c r="J1393" s="16">
        <v>1</v>
      </c>
      <c r="K1393" s="16">
        <v>11</v>
      </c>
      <c r="L1393" s="16">
        <v>5</v>
      </c>
      <c r="M1393" s="16">
        <v>10000</v>
      </c>
      <c r="N1393" s="16">
        <v>10000</v>
      </c>
      <c r="O1393" s="16">
        <v>30</v>
      </c>
      <c r="P1393" s="16" t="b">
        <v>1</v>
      </c>
      <c r="Q1393" s="16">
        <v>0</v>
      </c>
      <c r="R1393" s="16" t="b">
        <v>0</v>
      </c>
      <c r="S1393" s="16">
        <v>101.000000000008</v>
      </c>
      <c r="T1393" s="16" t="s">
        <v>59</v>
      </c>
      <c r="U1393" s="18">
        <v>1488</v>
      </c>
      <c r="V1393" s="16">
        <v>2375</v>
      </c>
      <c r="W1393" s="22">
        <v>1.07</v>
      </c>
    </row>
    <row r="1394" spans="1:23" x14ac:dyDescent="0.3">
      <c r="A1394" s="15">
        <v>1392</v>
      </c>
      <c r="B1394" s="16" t="s">
        <v>56</v>
      </c>
      <c r="C1394" s="17" t="s">
        <v>134</v>
      </c>
      <c r="E1394" s="16">
        <f t="shared" si="282"/>
        <v>5562648644.9676285</v>
      </c>
      <c r="F1394" s="16">
        <v>5</v>
      </c>
      <c r="G1394" s="22">
        <f>A1394^8.31+A1394^4+100*A1394+100</f>
        <v>1.3293582805752495E+26</v>
      </c>
      <c r="H1394" s="22">
        <f t="shared" si="280"/>
        <v>5407765.4652172243</v>
      </c>
      <c r="I1394" s="22">
        <f t="shared" si="281"/>
        <v>1.2981553756029549E+19</v>
      </c>
      <c r="J1394" s="16">
        <v>1</v>
      </c>
      <c r="K1394" s="16">
        <v>11</v>
      </c>
      <c r="L1394" s="16">
        <v>5</v>
      </c>
      <c r="M1394" s="16">
        <v>10000</v>
      </c>
      <c r="N1394" s="16">
        <v>10000</v>
      </c>
      <c r="O1394" s="16">
        <v>30</v>
      </c>
      <c r="P1394" s="16" t="b">
        <v>1</v>
      </c>
      <c r="Q1394" s="16">
        <v>0</v>
      </c>
      <c r="R1394" s="16" t="b">
        <v>0</v>
      </c>
      <c r="S1394" s="16">
        <v>101.000000000008</v>
      </c>
      <c r="T1394" s="16" t="s">
        <v>59</v>
      </c>
      <c r="U1394" s="18">
        <v>1489</v>
      </c>
      <c r="V1394" s="16">
        <v>2377</v>
      </c>
      <c r="W1394" s="22">
        <v>1.07</v>
      </c>
    </row>
    <row r="1395" spans="1:23" x14ac:dyDescent="0.3">
      <c r="A1395" s="19">
        <v>1393</v>
      </c>
      <c r="B1395" s="16" t="s">
        <v>56</v>
      </c>
      <c r="C1395" s="17" t="s">
        <v>134</v>
      </c>
      <c r="E1395" s="12">
        <f t="shared" si="282"/>
        <v>5575046074.3586655</v>
      </c>
      <c r="F1395" s="16">
        <v>5</v>
      </c>
      <c r="G1395" s="22">
        <f>A1395^8.32+A1395^4+100*A1395+100</f>
        <v>1.4377166048931484E+26</v>
      </c>
      <c r="H1395" s="22">
        <f t="shared" si="280"/>
        <v>5416025.4113423107</v>
      </c>
      <c r="I1395" s="22">
        <f t="shared" si="281"/>
        <v>1.3038358354039116E+19</v>
      </c>
      <c r="J1395" s="16">
        <v>1</v>
      </c>
      <c r="K1395" s="16">
        <v>11</v>
      </c>
      <c r="L1395" s="16">
        <v>5</v>
      </c>
      <c r="M1395" s="16">
        <v>10000</v>
      </c>
      <c r="N1395" s="16">
        <v>10000</v>
      </c>
      <c r="O1395" s="16">
        <v>30</v>
      </c>
      <c r="P1395" s="16" t="b">
        <v>1</v>
      </c>
      <c r="Q1395" s="16">
        <v>0</v>
      </c>
      <c r="R1395" s="16" t="b">
        <v>0</v>
      </c>
      <c r="S1395" s="16">
        <v>101.000000000008</v>
      </c>
      <c r="T1395" s="16" t="s">
        <v>59</v>
      </c>
      <c r="U1395" s="18">
        <v>1490</v>
      </c>
      <c r="V1395" s="16">
        <v>2379</v>
      </c>
      <c r="W1395" s="22">
        <v>1.07</v>
      </c>
    </row>
    <row r="1396" spans="1:23" x14ac:dyDescent="0.3">
      <c r="A1396" s="15">
        <v>1394</v>
      </c>
      <c r="B1396" s="16" t="s">
        <v>56</v>
      </c>
      <c r="C1396" s="17" t="s">
        <v>134</v>
      </c>
      <c r="E1396" s="16">
        <f t="shared" si="282"/>
        <v>5587462207.4364319</v>
      </c>
      <c r="F1396" s="16">
        <v>5</v>
      </c>
      <c r="G1396" s="22">
        <f>A1396^8.33+A1396^4+100*A1396+100</f>
        <v>1.5549230639603262E+26</v>
      </c>
      <c r="H1396" s="22">
        <f t="shared" si="280"/>
        <v>5424292.0790537056</v>
      </c>
      <c r="I1396" s="22">
        <f t="shared" si="281"/>
        <v>1.3095370485510283E+19</v>
      </c>
      <c r="J1396" s="16">
        <v>1</v>
      </c>
      <c r="K1396" s="16">
        <v>11</v>
      </c>
      <c r="L1396" s="16">
        <v>5</v>
      </c>
      <c r="M1396" s="16">
        <v>10000</v>
      </c>
      <c r="N1396" s="16">
        <v>10000</v>
      </c>
      <c r="O1396" s="16">
        <v>30</v>
      </c>
      <c r="P1396" s="16" t="b">
        <v>1</v>
      </c>
      <c r="Q1396" s="16">
        <v>0</v>
      </c>
      <c r="R1396" s="16" t="b">
        <v>0</v>
      </c>
      <c r="S1396" s="16">
        <v>101.000000000008</v>
      </c>
      <c r="T1396" s="16" t="s">
        <v>59</v>
      </c>
      <c r="U1396" s="18">
        <v>1491</v>
      </c>
      <c r="V1396" s="16">
        <v>2381</v>
      </c>
      <c r="W1396" s="22">
        <v>1.07</v>
      </c>
    </row>
    <row r="1397" spans="1:23" x14ac:dyDescent="0.3">
      <c r="A1397" s="19">
        <v>1395</v>
      </c>
      <c r="B1397" s="16" t="s">
        <v>56</v>
      </c>
      <c r="C1397" s="17" t="s">
        <v>134</v>
      </c>
      <c r="E1397" s="12">
        <f t="shared" si="282"/>
        <v>5599897058.9709682</v>
      </c>
      <c r="F1397" s="16">
        <v>5</v>
      </c>
      <c r="G1397" s="22">
        <f>A1397^8.34+A1397^4+100*A1397+100</f>
        <v>1.6817014222123642E+26</v>
      </c>
      <c r="H1397" s="22">
        <f t="shared" si="280"/>
        <v>5432565.4690267164</v>
      </c>
      <c r="I1397" s="22">
        <f t="shared" si="281"/>
        <v>1.315259075896586E+19</v>
      </c>
      <c r="J1397" s="16">
        <v>1</v>
      </c>
      <c r="K1397" s="16">
        <v>11</v>
      </c>
      <c r="L1397" s="16">
        <v>5</v>
      </c>
      <c r="M1397" s="16">
        <v>10000</v>
      </c>
      <c r="N1397" s="16">
        <v>10000</v>
      </c>
      <c r="O1397" s="16">
        <v>30</v>
      </c>
      <c r="P1397" s="16" t="b">
        <v>1</v>
      </c>
      <c r="Q1397" s="16">
        <v>0</v>
      </c>
      <c r="R1397" s="16" t="b">
        <v>0</v>
      </c>
      <c r="S1397" s="16">
        <v>101.000000000008</v>
      </c>
      <c r="T1397" s="16" t="s">
        <v>59</v>
      </c>
      <c r="U1397" s="18">
        <v>1492</v>
      </c>
      <c r="V1397" s="16">
        <v>2383</v>
      </c>
      <c r="W1397" s="22">
        <v>1.07</v>
      </c>
    </row>
    <row r="1398" spans="1:23" x14ac:dyDescent="0.3">
      <c r="A1398" s="19">
        <v>1396</v>
      </c>
      <c r="B1398" s="16" t="s">
        <v>56</v>
      </c>
      <c r="C1398" s="17" t="s">
        <v>134</v>
      </c>
      <c r="E1398" s="16">
        <f t="shared" si="282"/>
        <v>5612350643.7335262</v>
      </c>
      <c r="F1398" s="16">
        <v>5</v>
      </c>
      <c r="G1398" s="22">
        <f>A1398^8.35+A1398^4+100*A1398+100</f>
        <v>1.8188347483740002E+26</v>
      </c>
      <c r="H1398" s="22">
        <f t="shared" si="280"/>
        <v>5440845.5819362663</v>
      </c>
      <c r="I1398" s="22">
        <f t="shared" si="281"/>
        <v>1.3210019784275378E+19</v>
      </c>
      <c r="J1398" s="16">
        <v>1</v>
      </c>
      <c r="K1398" s="16">
        <v>11</v>
      </c>
      <c r="L1398" s="16">
        <v>5</v>
      </c>
      <c r="M1398" s="16">
        <v>10000</v>
      </c>
      <c r="N1398" s="16">
        <v>10000</v>
      </c>
      <c r="O1398" s="16">
        <v>30</v>
      </c>
      <c r="P1398" s="16" t="b">
        <v>1</v>
      </c>
      <c r="Q1398" s="16">
        <v>0</v>
      </c>
      <c r="R1398" s="16" t="b">
        <v>0</v>
      </c>
      <c r="S1398" s="16">
        <v>101.000000000008</v>
      </c>
      <c r="T1398" s="16" t="s">
        <v>59</v>
      </c>
      <c r="U1398" s="18">
        <v>1493</v>
      </c>
      <c r="V1398" s="16">
        <v>2385</v>
      </c>
      <c r="W1398" s="22">
        <v>1.07</v>
      </c>
    </row>
    <row r="1399" spans="1:23" x14ac:dyDescent="0.3">
      <c r="A1399" s="15">
        <v>1397</v>
      </c>
      <c r="B1399" s="16" t="s">
        <v>56</v>
      </c>
      <c r="C1399" s="17" t="s">
        <v>134</v>
      </c>
      <c r="E1399" s="16">
        <f t="shared" si="282"/>
        <v>5624822976.4963446</v>
      </c>
      <c r="F1399" s="16">
        <v>5</v>
      </c>
      <c r="G1399" s="22">
        <f>A1399^8.36+A1399^4+100*A1399+100</f>
        <v>1.9671702829599916E+26</v>
      </c>
      <c r="H1399" s="22">
        <f t="shared" si="280"/>
        <v>5449132.4184568403</v>
      </c>
      <c r="I1399" s="22">
        <f t="shared" si="281"/>
        <v>1.326765817265587E+19</v>
      </c>
      <c r="J1399" s="16">
        <v>1</v>
      </c>
      <c r="K1399" s="16">
        <v>11</v>
      </c>
      <c r="L1399" s="16">
        <v>5</v>
      </c>
      <c r="M1399" s="16">
        <v>10000</v>
      </c>
      <c r="N1399" s="16">
        <v>10000</v>
      </c>
      <c r="O1399" s="16">
        <v>30</v>
      </c>
      <c r="P1399" s="16" t="b">
        <v>1</v>
      </c>
      <c r="Q1399" s="16">
        <v>0</v>
      </c>
      <c r="R1399" s="16" t="b">
        <v>0</v>
      </c>
      <c r="S1399" s="16">
        <v>101.000000000008</v>
      </c>
      <c r="T1399" s="16" t="s">
        <v>59</v>
      </c>
      <c r="U1399" s="18">
        <v>1494</v>
      </c>
      <c r="V1399" s="16">
        <v>2387</v>
      </c>
      <c r="W1399" s="22">
        <v>1.07</v>
      </c>
    </row>
    <row r="1400" spans="1:23" x14ac:dyDescent="0.3">
      <c r="A1400" s="19">
        <v>1398</v>
      </c>
      <c r="B1400" s="16" t="s">
        <v>56</v>
      </c>
      <c r="C1400" s="17" t="s">
        <v>134</v>
      </c>
      <c r="E1400" s="16">
        <f t="shared" si="282"/>
        <v>5637314072.0327091</v>
      </c>
      <c r="F1400" s="16">
        <v>5</v>
      </c>
      <c r="G1400" s="22">
        <f>A1400^8.37+A1400^4+100*A1400+100</f>
        <v>2.1276247059464156E+26</v>
      </c>
      <c r="H1400" s="22">
        <f t="shared" si="280"/>
        <v>5457425.9792625271</v>
      </c>
      <c r="I1400" s="22">
        <f t="shared" si="281"/>
        <v>1.3325506536674574E+19</v>
      </c>
      <c r="J1400" s="16">
        <v>1</v>
      </c>
      <c r="K1400" s="16">
        <v>11</v>
      </c>
      <c r="L1400" s="16">
        <v>5</v>
      </c>
      <c r="M1400" s="16">
        <v>10000</v>
      </c>
      <c r="N1400" s="16">
        <v>10000</v>
      </c>
      <c r="O1400" s="16">
        <v>30</v>
      </c>
      <c r="P1400" s="16" t="b">
        <v>1</v>
      </c>
      <c r="Q1400" s="16">
        <v>0</v>
      </c>
      <c r="R1400" s="16" t="b">
        <v>0</v>
      </c>
      <c r="S1400" s="16">
        <v>101.000000000008</v>
      </c>
      <c r="T1400" s="16" t="s">
        <v>59</v>
      </c>
      <c r="U1400" s="18">
        <v>1495</v>
      </c>
      <c r="V1400" s="16">
        <v>2389</v>
      </c>
      <c r="W1400" s="22">
        <v>1.07</v>
      </c>
    </row>
    <row r="1401" spans="1:23" x14ac:dyDescent="0.3">
      <c r="A1401" s="15">
        <v>1399</v>
      </c>
      <c r="B1401" s="16" t="s">
        <v>56</v>
      </c>
      <c r="C1401" s="17" t="s">
        <v>134</v>
      </c>
      <c r="E1401" s="16">
        <f t="shared" si="282"/>
        <v>5649823945.1170158</v>
      </c>
      <c r="F1401" s="16">
        <v>5</v>
      </c>
      <c r="G1401" s="22">
        <f>A1401^8.38+A1401^4+100*A1401+100</f>
        <v>2.3011898375655617E+26</v>
      </c>
      <c r="H1401" s="22">
        <f t="shared" si="280"/>
        <v>5465726.2650270024</v>
      </c>
      <c r="I1401" s="22">
        <f t="shared" si="281"/>
        <v>1.3383565490250836E+19</v>
      </c>
      <c r="J1401" s="16">
        <v>1</v>
      </c>
      <c r="K1401" s="16">
        <v>11</v>
      </c>
      <c r="L1401" s="16">
        <v>5</v>
      </c>
      <c r="M1401" s="16">
        <v>10000</v>
      </c>
      <c r="N1401" s="16">
        <v>10000</v>
      </c>
      <c r="O1401" s="16">
        <v>30</v>
      </c>
      <c r="P1401" s="16" t="b">
        <v>1</v>
      </c>
      <c r="Q1401" s="16">
        <v>0</v>
      </c>
      <c r="R1401" s="16" t="b">
        <v>0</v>
      </c>
      <c r="S1401" s="16">
        <v>101.000000000008</v>
      </c>
      <c r="T1401" s="16" t="s">
        <v>59</v>
      </c>
      <c r="U1401" s="18">
        <v>1496</v>
      </c>
      <c r="V1401" s="16">
        <v>2391</v>
      </c>
      <c r="W1401" s="22">
        <v>1.07</v>
      </c>
    </row>
    <row r="1402" spans="1:23" x14ac:dyDescent="0.3">
      <c r="A1402" s="20">
        <v>1400</v>
      </c>
      <c r="B1402" s="16" t="s">
        <v>56</v>
      </c>
      <c r="C1402" s="17" t="s">
        <v>134</v>
      </c>
      <c r="E1402" s="16">
        <f t="shared" si="282"/>
        <v>5662352610.5246716</v>
      </c>
      <c r="F1402" s="16">
        <v>5</v>
      </c>
      <c r="G1402" s="22">
        <f>A1402^8.39+A1402^4+100*A1402+100</f>
        <v>2.4889388078944222E+26</v>
      </c>
      <c r="H1402" s="22">
        <f t="shared" si="280"/>
        <v>5474033.2764234794</v>
      </c>
      <c r="I1402" s="22">
        <f t="shared" si="281"/>
        <v>1.3441835648657791E+19</v>
      </c>
      <c r="J1402" s="16">
        <v>1</v>
      </c>
      <c r="K1402" s="16">
        <v>11</v>
      </c>
      <c r="L1402" s="16">
        <v>5</v>
      </c>
      <c r="M1402" s="16">
        <v>10000</v>
      </c>
      <c r="N1402" s="16">
        <v>10000</v>
      </c>
      <c r="O1402" s="16">
        <v>30</v>
      </c>
      <c r="P1402" s="16" t="b">
        <v>1</v>
      </c>
      <c r="Q1402" s="16">
        <v>0</v>
      </c>
      <c r="R1402" s="16" t="b">
        <v>0</v>
      </c>
      <c r="S1402" s="16">
        <v>101.000000000008</v>
      </c>
      <c r="T1402" s="16" t="s">
        <v>59</v>
      </c>
      <c r="U1402" s="18">
        <v>1497</v>
      </c>
      <c r="V1402" s="16">
        <v>2393</v>
      </c>
      <c r="W1402" s="22">
        <v>1.07</v>
      </c>
    </row>
    <row r="1403" spans="1:23" x14ac:dyDescent="0.3">
      <c r="A1403" s="15">
        <v>1401</v>
      </c>
      <c r="B1403" s="16" t="s">
        <v>56</v>
      </c>
      <c r="C1403" s="17" t="s">
        <v>137</v>
      </c>
      <c r="E1403" s="12">
        <f t="shared" si="282"/>
        <v>5674900083.0321331</v>
      </c>
      <c r="F1403" s="16">
        <v>5</v>
      </c>
      <c r="G1403" s="22">
        <f t="shared" ref="G1403" si="287">A1403^8.34+A1403^4+100*A1403+100</f>
        <v>1.7429865999853055E+26</v>
      </c>
      <c r="H1403" s="22">
        <f>(A1403^2.14+50+50*A1403)*2</f>
        <v>10964694.028249677</v>
      </c>
      <c r="I1403" s="22">
        <f>(A1403^6.08+A1403^4+1000*A1403+100)*2</f>
        <v>2.7000635257049661E+19</v>
      </c>
      <c r="J1403" s="16">
        <v>1</v>
      </c>
      <c r="K1403" s="16">
        <v>11</v>
      </c>
      <c r="L1403" s="16">
        <v>5</v>
      </c>
      <c r="M1403" s="16">
        <v>10000</v>
      </c>
      <c r="N1403" s="16">
        <v>10000</v>
      </c>
      <c r="O1403" s="16">
        <v>30</v>
      </c>
      <c r="P1403" s="16" t="b">
        <v>1</v>
      </c>
      <c r="Q1403" s="16">
        <v>0</v>
      </c>
      <c r="R1403" s="16" t="b">
        <v>0</v>
      </c>
      <c r="S1403" s="16">
        <v>101.000000000008</v>
      </c>
      <c r="T1403" s="16" t="s">
        <v>59</v>
      </c>
      <c r="U1403" s="18">
        <v>1498</v>
      </c>
      <c r="V1403" s="16">
        <v>2395</v>
      </c>
      <c r="W1403" s="22">
        <v>1.07</v>
      </c>
    </row>
    <row r="1404" spans="1:23" x14ac:dyDescent="0.3">
      <c r="A1404" s="19">
        <v>1402</v>
      </c>
      <c r="B1404" s="16" t="s">
        <v>56</v>
      </c>
      <c r="C1404" s="17" t="s">
        <v>137</v>
      </c>
      <c r="E1404" s="16">
        <f t="shared" si="282"/>
        <v>5687466377.4170074</v>
      </c>
      <c r="F1404" s="16">
        <v>5</v>
      </c>
      <c r="G1404" s="22">
        <f t="shared" ref="G1404" si="288">A1404^8.35+A1404^4+100*A1404+100</f>
        <v>1.8851500061048338E+26</v>
      </c>
      <c r="H1404" s="22">
        <f t="shared" ref="H1404:H1467" si="289">(A1404^2.14+50+50*A1404)*2</f>
        <v>10981334.957606981</v>
      </c>
      <c r="I1404" s="22">
        <f>(A1404^6.08+A1404^4+1000*A1404+100)*2</f>
        <v>2.7118024095678976E+19</v>
      </c>
      <c r="J1404" s="16">
        <v>1</v>
      </c>
      <c r="K1404" s="16">
        <v>11</v>
      </c>
      <c r="L1404" s="16">
        <v>5</v>
      </c>
      <c r="M1404" s="16">
        <v>10000</v>
      </c>
      <c r="N1404" s="16">
        <v>10000</v>
      </c>
      <c r="O1404" s="16">
        <v>30</v>
      </c>
      <c r="P1404" s="16" t="b">
        <v>1</v>
      </c>
      <c r="Q1404" s="16">
        <v>0</v>
      </c>
      <c r="R1404" s="16" t="b">
        <v>0</v>
      </c>
      <c r="S1404" s="16">
        <v>101.000000000008</v>
      </c>
      <c r="T1404" s="16" t="s">
        <v>59</v>
      </c>
      <c r="U1404" s="18">
        <v>1499</v>
      </c>
      <c r="V1404" s="16">
        <v>2397</v>
      </c>
      <c r="W1404" s="22">
        <v>1.07</v>
      </c>
    </row>
    <row r="1405" spans="1:23" x14ac:dyDescent="0.3">
      <c r="A1405" s="15">
        <v>1403</v>
      </c>
      <c r="B1405" s="16" t="s">
        <v>56</v>
      </c>
      <c r="C1405" s="17" t="s">
        <v>136</v>
      </c>
      <c r="E1405" s="12">
        <f t="shared" si="282"/>
        <v>5700051508.457798</v>
      </c>
      <c r="F1405" s="16">
        <v>5</v>
      </c>
      <c r="G1405" s="22">
        <f t="shared" ref="G1405" si="290">A1405^8.36+A1405^4+100*A1405+100</f>
        <v>2.038929126038499E+26</v>
      </c>
      <c r="H1405" s="22">
        <f t="shared" si="289"/>
        <v>10997989.342262859</v>
      </c>
      <c r="I1405" s="22">
        <f t="shared" ref="I1405:I1468" si="291">(A1405^6.08+A1405^4+1000*A1405+100)*2</f>
        <v>2.7235839051898487E+19</v>
      </c>
      <c r="J1405" s="16">
        <v>1</v>
      </c>
      <c r="K1405" s="16">
        <v>11</v>
      </c>
      <c r="L1405" s="16">
        <v>5</v>
      </c>
      <c r="M1405" s="16">
        <v>10000</v>
      </c>
      <c r="N1405" s="16">
        <v>10000</v>
      </c>
      <c r="O1405" s="16">
        <v>30</v>
      </c>
      <c r="P1405" s="16" t="b">
        <v>1</v>
      </c>
      <c r="Q1405" s="16">
        <v>0</v>
      </c>
      <c r="R1405" s="16" t="b">
        <v>0</v>
      </c>
      <c r="S1405" s="16">
        <v>101.000000000008</v>
      </c>
      <c r="T1405" s="16" t="s">
        <v>59</v>
      </c>
      <c r="U1405" s="18">
        <v>1500</v>
      </c>
      <c r="V1405" s="16">
        <v>2399</v>
      </c>
      <c r="W1405" s="22">
        <v>1.07</v>
      </c>
    </row>
    <row r="1406" spans="1:23" x14ac:dyDescent="0.3">
      <c r="A1406" s="19">
        <v>1404</v>
      </c>
      <c r="B1406" s="16" t="s">
        <v>56</v>
      </c>
      <c r="C1406" s="17" t="s">
        <v>136</v>
      </c>
      <c r="E1406" s="16">
        <f t="shared" si="282"/>
        <v>5712655490.9341831</v>
      </c>
      <c r="F1406" s="16">
        <v>5</v>
      </c>
      <c r="G1406" s="22">
        <f t="shared" ref="G1406" si="292">A1406^8.37+A1406^4+100*A1406+100</f>
        <v>2.205274685664467E+26</v>
      </c>
      <c r="H1406" s="22">
        <f t="shared" si="289"/>
        <v>11014657.183560541</v>
      </c>
      <c r="I1406" s="22">
        <f t="shared" si="291"/>
        <v>2.7354081367127388E+19</v>
      </c>
      <c r="J1406" s="16">
        <v>1</v>
      </c>
      <c r="K1406" s="16">
        <v>11</v>
      </c>
      <c r="L1406" s="16">
        <v>5</v>
      </c>
      <c r="M1406" s="16">
        <v>10000</v>
      </c>
      <c r="N1406" s="16">
        <v>10000</v>
      </c>
      <c r="O1406" s="16">
        <v>30</v>
      </c>
      <c r="P1406" s="16" t="b">
        <v>1</v>
      </c>
      <c r="Q1406" s="16">
        <v>0</v>
      </c>
      <c r="R1406" s="16" t="b">
        <v>0</v>
      </c>
      <c r="S1406" s="16">
        <v>101.000000000008</v>
      </c>
      <c r="T1406" s="16" t="s">
        <v>59</v>
      </c>
      <c r="U1406" s="18">
        <v>1501</v>
      </c>
      <c r="V1406" s="16">
        <v>2401</v>
      </c>
      <c r="W1406" s="22">
        <v>1.07</v>
      </c>
    </row>
    <row r="1407" spans="1:23" x14ac:dyDescent="0.3">
      <c r="A1407" s="15">
        <v>1405</v>
      </c>
      <c r="B1407" s="16" t="s">
        <v>56</v>
      </c>
      <c r="C1407" s="17" t="s">
        <v>136</v>
      </c>
      <c r="E1407" s="16">
        <f t="shared" si="282"/>
        <v>5725278339.6268768</v>
      </c>
      <c r="F1407" s="16">
        <v>5</v>
      </c>
      <c r="G1407" s="22">
        <f t="shared" ref="G1407" si="293">A1407^8.38+A1407^4+100*A1407+100</f>
        <v>2.3852153585968948E+26</v>
      </c>
      <c r="H1407" s="22">
        <f t="shared" si="289"/>
        <v>11031338.482842397</v>
      </c>
      <c r="I1407" s="22">
        <f t="shared" si="291"/>
        <v>2.7472752285513331E+19</v>
      </c>
      <c r="J1407" s="16">
        <v>1</v>
      </c>
      <c r="K1407" s="16">
        <v>11</v>
      </c>
      <c r="L1407" s="16">
        <v>5</v>
      </c>
      <c r="M1407" s="16">
        <v>10000</v>
      </c>
      <c r="N1407" s="16">
        <v>10000</v>
      </c>
      <c r="O1407" s="16">
        <v>30</v>
      </c>
      <c r="P1407" s="16" t="b">
        <v>1</v>
      </c>
      <c r="Q1407" s="16">
        <v>0</v>
      </c>
      <c r="R1407" s="16" t="b">
        <v>0</v>
      </c>
      <c r="S1407" s="16">
        <v>101.000000000008</v>
      </c>
      <c r="T1407" s="16" t="s">
        <v>59</v>
      </c>
      <c r="U1407" s="18">
        <v>1502</v>
      </c>
      <c r="V1407" s="16">
        <v>2403</v>
      </c>
      <c r="W1407" s="22">
        <v>1.07</v>
      </c>
    </row>
    <row r="1408" spans="1:23" x14ac:dyDescent="0.3">
      <c r="A1408" s="19">
        <v>1406</v>
      </c>
      <c r="B1408" s="16" t="s">
        <v>56</v>
      </c>
      <c r="C1408" s="17" t="s">
        <v>136</v>
      </c>
      <c r="E1408" s="16">
        <f t="shared" si="282"/>
        <v>5737920069.3176365</v>
      </c>
      <c r="F1408" s="16">
        <v>5</v>
      </c>
      <c r="G1408" s="22">
        <f t="shared" ref="G1408" si="294">A1408^8.39+A1408^4+100*A1408+100</f>
        <v>2.5798641676354653E+26</v>
      </c>
      <c r="H1408" s="22">
        <f t="shared" si="289"/>
        <v>11048033.241449993</v>
      </c>
      <c r="I1408" s="22">
        <f t="shared" si="291"/>
        <v>2.7591853053936357E+19</v>
      </c>
      <c r="J1408" s="16">
        <v>1</v>
      </c>
      <c r="K1408" s="16">
        <v>11</v>
      </c>
      <c r="L1408" s="16">
        <v>5</v>
      </c>
      <c r="M1408" s="16">
        <v>10000</v>
      </c>
      <c r="N1408" s="16">
        <v>10000</v>
      </c>
      <c r="O1408" s="16">
        <v>30</v>
      </c>
      <c r="P1408" s="16" t="b">
        <v>1</v>
      </c>
      <c r="Q1408" s="16">
        <v>0</v>
      </c>
      <c r="R1408" s="16" t="b">
        <v>0</v>
      </c>
      <c r="S1408" s="16">
        <v>101.000000000008</v>
      </c>
      <c r="T1408" s="16" t="s">
        <v>59</v>
      </c>
      <c r="U1408" s="18">
        <v>1503</v>
      </c>
      <c r="V1408" s="16">
        <v>2405</v>
      </c>
      <c r="W1408" s="22">
        <v>1.07</v>
      </c>
    </row>
    <row r="1409" spans="1:23" x14ac:dyDescent="0.3">
      <c r="A1409" s="15">
        <v>1407</v>
      </c>
      <c r="B1409" s="16" t="s">
        <v>56</v>
      </c>
      <c r="C1409" s="17" t="s">
        <v>136</v>
      </c>
      <c r="E1409" s="16">
        <f t="shared" si="282"/>
        <v>5750580694.7892199</v>
      </c>
      <c r="F1409" s="16">
        <v>5</v>
      </c>
      <c r="G1409" s="22">
        <f t="shared" ref="G1409" si="295">A1409^8.34+A1409^4+100*A1409+100</f>
        <v>1.8062288410074108E+26</v>
      </c>
      <c r="H1409" s="22">
        <f t="shared" si="289"/>
        <v>11064741.460724032</v>
      </c>
      <c r="I1409" s="22">
        <f t="shared" si="291"/>
        <v>2.7711384922012389E+19</v>
      </c>
      <c r="J1409" s="16">
        <v>1</v>
      </c>
      <c r="K1409" s="16">
        <v>11</v>
      </c>
      <c r="L1409" s="16">
        <v>5</v>
      </c>
      <c r="M1409" s="16">
        <v>10000</v>
      </c>
      <c r="N1409" s="16">
        <v>10000</v>
      </c>
      <c r="O1409" s="16">
        <v>30</v>
      </c>
      <c r="P1409" s="16" t="b">
        <v>1</v>
      </c>
      <c r="Q1409" s="16">
        <v>0</v>
      </c>
      <c r="R1409" s="16" t="b">
        <v>0</v>
      </c>
      <c r="S1409" s="16">
        <v>101.000000000008</v>
      </c>
      <c r="T1409" s="16" t="s">
        <v>59</v>
      </c>
      <c r="U1409" s="18">
        <v>1504</v>
      </c>
      <c r="V1409" s="16">
        <v>2407</v>
      </c>
      <c r="W1409" s="22">
        <v>1.07</v>
      </c>
    </row>
    <row r="1410" spans="1:23" x14ac:dyDescent="0.3">
      <c r="A1410" s="19">
        <v>1408</v>
      </c>
      <c r="B1410" s="16" t="s">
        <v>56</v>
      </c>
      <c r="C1410" s="17" t="s">
        <v>136</v>
      </c>
      <c r="E1410" s="16">
        <f t="shared" ref="E1410:E1473" si="296">A1410^3.1</f>
        <v>5763260230.825489</v>
      </c>
      <c r="F1410" s="16">
        <v>5</v>
      </c>
      <c r="G1410" s="22">
        <f t="shared" ref="G1410" si="297">A1410^8.35+A1410^4+100*A1410+100</f>
        <v>1.953584350507098E+26</v>
      </c>
      <c r="H1410" s="22">
        <f t="shared" si="289"/>
        <v>11081463.142004455</v>
      </c>
      <c r="I1410" s="22">
        <f t="shared" si="291"/>
        <v>2.783134914209833E+19</v>
      </c>
      <c r="J1410" s="16">
        <v>1</v>
      </c>
      <c r="K1410" s="16">
        <v>11</v>
      </c>
      <c r="L1410" s="16">
        <v>5</v>
      </c>
      <c r="M1410" s="16">
        <v>10000</v>
      </c>
      <c r="N1410" s="16">
        <v>10000</v>
      </c>
      <c r="O1410" s="16">
        <v>30</v>
      </c>
      <c r="P1410" s="16" t="b">
        <v>1</v>
      </c>
      <c r="Q1410" s="16">
        <v>0</v>
      </c>
      <c r="R1410" s="16" t="b">
        <v>0</v>
      </c>
      <c r="S1410" s="16">
        <v>101.000000000008</v>
      </c>
      <c r="T1410" s="16" t="s">
        <v>59</v>
      </c>
      <c r="U1410" s="18">
        <v>1505</v>
      </c>
      <c r="V1410" s="16">
        <v>2409</v>
      </c>
      <c r="W1410" s="22">
        <v>1.07</v>
      </c>
    </row>
    <row r="1411" spans="1:23" x14ac:dyDescent="0.3">
      <c r="A1411" s="15">
        <v>1409</v>
      </c>
      <c r="B1411" s="16" t="s">
        <v>56</v>
      </c>
      <c r="C1411" s="17" t="s">
        <v>136</v>
      </c>
      <c r="E1411" s="12">
        <f t="shared" si="296"/>
        <v>5775958692.21138</v>
      </c>
      <c r="F1411" s="16">
        <v>5</v>
      </c>
      <c r="G1411" s="22">
        <f t="shared" ref="G1411" si="298">A1411^8.36+A1411^4+100*A1411+100</f>
        <v>2.1129825107584288E+26</v>
      </c>
      <c r="H1411" s="22">
        <f t="shared" si="289"/>
        <v>11098198.286630329</v>
      </c>
      <c r="I1411" s="22">
        <f t="shared" si="291"/>
        <v>2.7951746969295159E+19</v>
      </c>
      <c r="J1411" s="16">
        <v>1</v>
      </c>
      <c r="K1411" s="16">
        <v>11</v>
      </c>
      <c r="L1411" s="16">
        <v>5</v>
      </c>
      <c r="M1411" s="16">
        <v>10000</v>
      </c>
      <c r="N1411" s="16">
        <v>10000</v>
      </c>
      <c r="O1411" s="16">
        <v>30</v>
      </c>
      <c r="P1411" s="16" t="b">
        <v>1</v>
      </c>
      <c r="Q1411" s="16">
        <v>0</v>
      </c>
      <c r="R1411" s="16" t="b">
        <v>0</v>
      </c>
      <c r="S1411" s="16">
        <v>101.000000000008</v>
      </c>
      <c r="T1411" s="16" t="s">
        <v>59</v>
      </c>
      <c r="U1411" s="18">
        <v>1506</v>
      </c>
      <c r="V1411" s="16">
        <v>2411</v>
      </c>
      <c r="W1411" s="22">
        <v>1.07</v>
      </c>
    </row>
    <row r="1412" spans="1:23" x14ac:dyDescent="0.3">
      <c r="A1412" s="19">
        <v>1410</v>
      </c>
      <c r="B1412" s="16" t="s">
        <v>56</v>
      </c>
      <c r="C1412" s="17" t="s">
        <v>136</v>
      </c>
      <c r="E1412" s="16">
        <f t="shared" si="296"/>
        <v>5788676093.7328377</v>
      </c>
      <c r="F1412" s="16">
        <v>5</v>
      </c>
      <c r="G1412" s="22">
        <f t="shared" ref="G1412" si="299">A1412^8.37+A1412^4+100*A1412+100</f>
        <v>2.2854092084660015E+26</v>
      </c>
      <c r="H1412" s="22">
        <f t="shared" si="289"/>
        <v>11114946.895939969</v>
      </c>
      <c r="I1412" s="22">
        <f t="shared" si="291"/>
        <v>2.807257966145307E+19</v>
      </c>
      <c r="J1412" s="16">
        <v>1</v>
      </c>
      <c r="K1412" s="16">
        <v>11</v>
      </c>
      <c r="L1412" s="16">
        <v>5</v>
      </c>
      <c r="M1412" s="16">
        <v>10000</v>
      </c>
      <c r="N1412" s="16">
        <v>10000</v>
      </c>
      <c r="O1412" s="16">
        <v>30</v>
      </c>
      <c r="P1412" s="16" t="b">
        <v>1</v>
      </c>
      <c r="Q1412" s="16">
        <v>0</v>
      </c>
      <c r="R1412" s="16" t="b">
        <v>0</v>
      </c>
      <c r="S1412" s="16">
        <v>101.000000000008</v>
      </c>
      <c r="T1412" s="16" t="s">
        <v>59</v>
      </c>
      <c r="U1412" s="18">
        <v>1507</v>
      </c>
      <c r="V1412" s="16">
        <v>2413</v>
      </c>
      <c r="W1412" s="22">
        <v>1.07</v>
      </c>
    </row>
    <row r="1413" spans="1:23" x14ac:dyDescent="0.3">
      <c r="A1413" s="15">
        <v>1411</v>
      </c>
      <c r="B1413" s="16" t="s">
        <v>56</v>
      </c>
      <c r="C1413" s="17" t="s">
        <v>136</v>
      </c>
      <c r="E1413" s="12">
        <f t="shared" si="296"/>
        <v>5801412450.1768417</v>
      </c>
      <c r="F1413" s="16">
        <v>5</v>
      </c>
      <c r="G1413" s="22">
        <f t="shared" ref="G1413" si="300">A1413^8.38+A1413^4+100*A1413+100</f>
        <v>2.4719311782185598E+26</v>
      </c>
      <c r="H1413" s="22">
        <f t="shared" si="289"/>
        <v>11131708.97127079</v>
      </c>
      <c r="I1413" s="22">
        <f t="shared" si="291"/>
        <v>2.8193848479173796E+19</v>
      </c>
      <c r="J1413" s="16">
        <v>1</v>
      </c>
      <c r="K1413" s="16">
        <v>11</v>
      </c>
      <c r="L1413" s="16">
        <v>5</v>
      </c>
      <c r="M1413" s="16">
        <v>10000</v>
      </c>
      <c r="N1413" s="16">
        <v>10000</v>
      </c>
      <c r="O1413" s="16">
        <v>30</v>
      </c>
      <c r="P1413" s="16" t="b">
        <v>1</v>
      </c>
      <c r="Q1413" s="16">
        <v>0</v>
      </c>
      <c r="R1413" s="16" t="b">
        <v>0</v>
      </c>
      <c r="S1413" s="16">
        <v>101.000000000008</v>
      </c>
      <c r="T1413" s="16" t="s">
        <v>59</v>
      </c>
      <c r="U1413" s="18">
        <v>1508</v>
      </c>
      <c r="V1413" s="16">
        <v>2415</v>
      </c>
      <c r="W1413" s="22">
        <v>1.07</v>
      </c>
    </row>
    <row r="1414" spans="1:23" x14ac:dyDescent="0.3">
      <c r="A1414" s="19">
        <v>1412</v>
      </c>
      <c r="B1414" s="16" t="s">
        <v>56</v>
      </c>
      <c r="C1414" s="17" t="s">
        <v>136</v>
      </c>
      <c r="E1414" s="16">
        <f t="shared" si="296"/>
        <v>5814167776.3314352</v>
      </c>
      <c r="F1414" s="16">
        <v>5</v>
      </c>
      <c r="G1414" s="22">
        <f t="shared" ref="G1414" si="301">A1414^8.39+A1414^4+100*A1414+100</f>
        <v>2.6737026435117721E+26</v>
      </c>
      <c r="H1414" s="22">
        <f t="shared" si="289"/>
        <v>11148484.513959451</v>
      </c>
      <c r="I1414" s="22">
        <f t="shared" si="291"/>
        <v>2.83155546858165E+19</v>
      </c>
      <c r="J1414" s="16">
        <v>1</v>
      </c>
      <c r="K1414" s="16">
        <v>11</v>
      </c>
      <c r="L1414" s="16">
        <v>5</v>
      </c>
      <c r="M1414" s="16">
        <v>10000</v>
      </c>
      <c r="N1414" s="16">
        <v>10000</v>
      </c>
      <c r="O1414" s="16">
        <v>30</v>
      </c>
      <c r="P1414" s="16" t="b">
        <v>1</v>
      </c>
      <c r="Q1414" s="16">
        <v>0</v>
      </c>
      <c r="R1414" s="16" t="b">
        <v>0</v>
      </c>
      <c r="S1414" s="16">
        <v>101.000000000008</v>
      </c>
      <c r="T1414" s="16" t="s">
        <v>59</v>
      </c>
      <c r="U1414" s="18">
        <v>1509</v>
      </c>
      <c r="V1414" s="16">
        <v>2417</v>
      </c>
      <c r="W1414" s="22">
        <v>1.07</v>
      </c>
    </row>
    <row r="1415" spans="1:23" x14ac:dyDescent="0.3">
      <c r="A1415" s="15">
        <v>1413</v>
      </c>
      <c r="B1415" s="16" t="s">
        <v>56</v>
      </c>
      <c r="C1415" s="17" t="s">
        <v>136</v>
      </c>
      <c r="E1415" s="16">
        <f t="shared" si="296"/>
        <v>5826942086.9857864</v>
      </c>
      <c r="F1415" s="16">
        <v>5</v>
      </c>
      <c r="G1415" s="22">
        <f t="shared" ref="G1415" si="302">A1415^8.34+A1415^4+100*A1415+100</f>
        <v>1.8714818940389603E+26</v>
      </c>
      <c r="H1415" s="22">
        <f t="shared" si="289"/>
        <v>11165273.525341805</v>
      </c>
      <c r="I1415" s="22">
        <f t="shared" si="291"/>
        <v>2.843769954750095E+19</v>
      </c>
      <c r="J1415" s="16">
        <v>1</v>
      </c>
      <c r="K1415" s="16">
        <v>11</v>
      </c>
      <c r="L1415" s="16">
        <v>5</v>
      </c>
      <c r="M1415" s="16">
        <v>10000</v>
      </c>
      <c r="N1415" s="16">
        <v>10000</v>
      </c>
      <c r="O1415" s="16">
        <v>30</v>
      </c>
      <c r="P1415" s="16" t="b">
        <v>1</v>
      </c>
      <c r="Q1415" s="16">
        <v>0</v>
      </c>
      <c r="R1415" s="16" t="b">
        <v>0</v>
      </c>
      <c r="S1415" s="16">
        <v>101.000000000008</v>
      </c>
      <c r="T1415" s="16" t="s">
        <v>59</v>
      </c>
      <c r="U1415" s="18">
        <v>1510</v>
      </c>
      <c r="V1415" s="16">
        <v>2419</v>
      </c>
      <c r="W1415" s="22">
        <v>1.07</v>
      </c>
    </row>
    <row r="1416" spans="1:23" x14ac:dyDescent="0.3">
      <c r="A1416" s="19">
        <v>1414</v>
      </c>
      <c r="B1416" s="16" t="s">
        <v>56</v>
      </c>
      <c r="C1416" s="17" t="s">
        <v>136</v>
      </c>
      <c r="E1416" s="16">
        <f t="shared" si="296"/>
        <v>5839735396.9299698</v>
      </c>
      <c r="F1416" s="16">
        <v>5</v>
      </c>
      <c r="G1416" s="22">
        <f t="shared" ref="G1416" si="303">A1416^8.35+A1416^4+100*A1416+100</f>
        <v>2.0241960311429832E+26</v>
      </c>
      <c r="H1416" s="22">
        <f t="shared" si="289"/>
        <v>11182076.006752841</v>
      </c>
      <c r="I1416" s="22">
        <f t="shared" si="291"/>
        <v>2.8560284333111419E+19</v>
      </c>
      <c r="J1416" s="16">
        <v>1</v>
      </c>
      <c r="K1416" s="16">
        <v>11</v>
      </c>
      <c r="L1416" s="16">
        <v>5</v>
      </c>
      <c r="M1416" s="16">
        <v>10000</v>
      </c>
      <c r="N1416" s="16">
        <v>10000</v>
      </c>
      <c r="O1416" s="16">
        <v>30</v>
      </c>
      <c r="P1416" s="16" t="b">
        <v>1</v>
      </c>
      <c r="Q1416" s="16">
        <v>0</v>
      </c>
      <c r="R1416" s="16" t="b">
        <v>0</v>
      </c>
      <c r="S1416" s="16">
        <v>101.000000000008</v>
      </c>
      <c r="T1416" s="16" t="s">
        <v>59</v>
      </c>
      <c r="U1416" s="18">
        <v>1511</v>
      </c>
      <c r="V1416" s="16">
        <v>2421</v>
      </c>
      <c r="W1416" s="22">
        <v>1.07</v>
      </c>
    </row>
    <row r="1417" spans="1:23" x14ac:dyDescent="0.3">
      <c r="A1417" s="15">
        <v>1415</v>
      </c>
      <c r="B1417" s="16" t="s">
        <v>56</v>
      </c>
      <c r="C1417" s="17" t="s">
        <v>136</v>
      </c>
      <c r="E1417" s="16">
        <f t="shared" si="296"/>
        <v>5852547720.9552355</v>
      </c>
      <c r="F1417" s="16">
        <v>5</v>
      </c>
      <c r="G1417" s="22">
        <f t="shared" ref="G1417" si="304">A1417^8.36+A1417^4+100*A1417+100</f>
        <v>2.1893935647346125E+26</v>
      </c>
      <c r="H1417" s="22">
        <f t="shared" si="289"/>
        <v>11198891.959526805</v>
      </c>
      <c r="I1417" s="22">
        <f t="shared" si="291"/>
        <v>2.868331031430187E+19</v>
      </c>
      <c r="J1417" s="16">
        <v>1</v>
      </c>
      <c r="K1417" s="16">
        <v>11</v>
      </c>
      <c r="L1417" s="16">
        <v>5</v>
      </c>
      <c r="M1417" s="16">
        <v>10000</v>
      </c>
      <c r="N1417" s="16">
        <v>10000</v>
      </c>
      <c r="O1417" s="16">
        <v>30</v>
      </c>
      <c r="P1417" s="16" t="b">
        <v>1</v>
      </c>
      <c r="Q1417" s="16">
        <v>0</v>
      </c>
      <c r="R1417" s="16" t="b">
        <v>0</v>
      </c>
      <c r="S1417" s="16">
        <v>101.000000000008</v>
      </c>
      <c r="T1417" s="16" t="s">
        <v>59</v>
      </c>
      <c r="U1417" s="18">
        <v>1512</v>
      </c>
      <c r="V1417" s="16">
        <v>2423</v>
      </c>
      <c r="W1417" s="22">
        <v>1.07</v>
      </c>
    </row>
    <row r="1418" spans="1:23" x14ac:dyDescent="0.3">
      <c r="A1418" s="19">
        <v>1416</v>
      </c>
      <c r="B1418" s="16" t="s">
        <v>56</v>
      </c>
      <c r="C1418" s="17" t="s">
        <v>136</v>
      </c>
      <c r="E1418" s="16">
        <f t="shared" si="296"/>
        <v>5865379073.8537722</v>
      </c>
      <c r="F1418" s="16">
        <v>5</v>
      </c>
      <c r="G1418" s="22">
        <f t="shared" ref="G1418" si="305">A1418^8.37+A1418^4+100*A1418+100</f>
        <v>2.3680966889205355E+26</v>
      </c>
      <c r="H1418" s="22">
        <f t="shared" si="289"/>
        <v>11215721.384997008</v>
      </c>
      <c r="I1418" s="22">
        <f t="shared" si="291"/>
        <v>2.8806778765497852E+19</v>
      </c>
      <c r="J1418" s="16">
        <v>1</v>
      </c>
      <c r="K1418" s="16">
        <v>11</v>
      </c>
      <c r="L1418" s="16">
        <v>5</v>
      </c>
      <c r="M1418" s="16">
        <v>10000</v>
      </c>
      <c r="N1418" s="16">
        <v>10000</v>
      </c>
      <c r="O1418" s="16">
        <v>30</v>
      </c>
      <c r="P1418" s="16" t="b">
        <v>1</v>
      </c>
      <c r="Q1418" s="16">
        <v>0</v>
      </c>
      <c r="R1418" s="16" t="b">
        <v>0</v>
      </c>
      <c r="S1418" s="16">
        <v>101.000000000008</v>
      </c>
      <c r="T1418" s="16" t="s">
        <v>59</v>
      </c>
      <c r="U1418" s="18">
        <v>1513</v>
      </c>
      <c r="V1418" s="16">
        <v>2425</v>
      </c>
      <c r="W1418" s="22">
        <v>1.07</v>
      </c>
    </row>
    <row r="1419" spans="1:23" x14ac:dyDescent="0.3">
      <c r="A1419" s="15">
        <v>1417</v>
      </c>
      <c r="B1419" s="16" t="s">
        <v>56</v>
      </c>
      <c r="C1419" s="17" t="s">
        <v>136</v>
      </c>
      <c r="E1419" s="12">
        <f t="shared" si="296"/>
        <v>5878229470.4189138</v>
      </c>
      <c r="F1419" s="16">
        <v>5</v>
      </c>
      <c r="G1419" s="22">
        <f t="shared" ref="G1419" si="306">A1419^8.38+A1419^4+100*A1419+100</f>
        <v>2.5614114411664412E+26</v>
      </c>
      <c r="H1419" s="22">
        <f t="shared" si="289"/>
        <v>11232564.284496119</v>
      </c>
      <c r="I1419" s="22">
        <f t="shared" si="291"/>
        <v>2.8930690963903529E+19</v>
      </c>
      <c r="J1419" s="16">
        <v>1</v>
      </c>
      <c r="K1419" s="16">
        <v>11</v>
      </c>
      <c r="L1419" s="16">
        <v>5</v>
      </c>
      <c r="M1419" s="16">
        <v>10000</v>
      </c>
      <c r="N1419" s="16">
        <v>10000</v>
      </c>
      <c r="O1419" s="16">
        <v>30</v>
      </c>
      <c r="P1419" s="16" t="b">
        <v>1</v>
      </c>
      <c r="Q1419" s="16">
        <v>0</v>
      </c>
      <c r="R1419" s="16" t="b">
        <v>0</v>
      </c>
      <c r="S1419" s="16">
        <v>101.000000000008</v>
      </c>
      <c r="T1419" s="16" t="s">
        <v>59</v>
      </c>
      <c r="U1419" s="18">
        <v>1514</v>
      </c>
      <c r="V1419" s="16">
        <v>2427</v>
      </c>
      <c r="W1419" s="22">
        <v>1.07</v>
      </c>
    </row>
    <row r="1420" spans="1:23" x14ac:dyDescent="0.3">
      <c r="A1420" s="19">
        <v>1418</v>
      </c>
      <c r="B1420" s="16" t="s">
        <v>56</v>
      </c>
      <c r="C1420" s="17" t="s">
        <v>136</v>
      </c>
      <c r="E1420" s="16">
        <f t="shared" si="296"/>
        <v>5891098925.4449425</v>
      </c>
      <c r="F1420" s="16">
        <v>5</v>
      </c>
      <c r="G1420" s="22">
        <f t="shared" ref="G1420" si="307">A1420^8.39+A1420^4+100*A1420+100</f>
        <v>2.7705345908284008E+26</v>
      </c>
      <c r="H1420" s="22">
        <f t="shared" si="289"/>
        <v>11249420.659355873</v>
      </c>
      <c r="I1420" s="22">
        <f t="shared" si="291"/>
        <v>2.9055048189502747E+19</v>
      </c>
      <c r="J1420" s="16">
        <v>1</v>
      </c>
      <c r="K1420" s="16">
        <v>11</v>
      </c>
      <c r="L1420" s="16">
        <v>5</v>
      </c>
      <c r="M1420" s="16">
        <v>10000</v>
      </c>
      <c r="N1420" s="16">
        <v>10000</v>
      </c>
      <c r="O1420" s="16">
        <v>30</v>
      </c>
      <c r="P1420" s="16" t="b">
        <v>1</v>
      </c>
      <c r="Q1420" s="16">
        <v>0</v>
      </c>
      <c r="R1420" s="16" t="b">
        <v>0</v>
      </c>
      <c r="S1420" s="16">
        <v>101.000000000008</v>
      </c>
      <c r="T1420" s="16" t="s">
        <v>59</v>
      </c>
      <c r="U1420" s="18">
        <v>1515</v>
      </c>
      <c r="V1420" s="16">
        <v>2429</v>
      </c>
      <c r="W1420" s="22">
        <v>1.07</v>
      </c>
    </row>
    <row r="1421" spans="1:23" x14ac:dyDescent="0.3">
      <c r="A1421" s="15">
        <v>1419</v>
      </c>
      <c r="B1421" s="16" t="s">
        <v>56</v>
      </c>
      <c r="C1421" s="17" t="s">
        <v>136</v>
      </c>
      <c r="E1421" s="12">
        <f t="shared" si="296"/>
        <v>5903987453.7272797</v>
      </c>
      <c r="F1421" s="16">
        <v>5</v>
      </c>
      <c r="G1421" s="22">
        <f t="shared" ref="G1421" si="308">A1421^8.34+A1421^4+100*A1421+100</f>
        <v>1.938800745818702E+26</v>
      </c>
      <c r="H1421" s="22">
        <f t="shared" si="289"/>
        <v>11266290.510907238</v>
      </c>
      <c r="I1421" s="22">
        <f t="shared" si="291"/>
        <v>2.9179851725065499E+19</v>
      </c>
      <c r="J1421" s="16">
        <v>1</v>
      </c>
      <c r="K1421" s="16">
        <v>11</v>
      </c>
      <c r="L1421" s="16">
        <v>5</v>
      </c>
      <c r="M1421" s="16">
        <v>10000</v>
      </c>
      <c r="N1421" s="16">
        <v>10000</v>
      </c>
      <c r="O1421" s="16">
        <v>30</v>
      </c>
      <c r="P1421" s="16" t="b">
        <v>1</v>
      </c>
      <c r="Q1421" s="16">
        <v>0</v>
      </c>
      <c r="R1421" s="16" t="b">
        <v>0</v>
      </c>
      <c r="S1421" s="16">
        <v>101.000000000008</v>
      </c>
      <c r="T1421" s="16" t="s">
        <v>59</v>
      </c>
      <c r="U1421" s="18">
        <v>1516</v>
      </c>
      <c r="V1421" s="16">
        <v>2431</v>
      </c>
      <c r="W1421" s="22">
        <v>1.07</v>
      </c>
    </row>
    <row r="1422" spans="1:23" x14ac:dyDescent="0.3">
      <c r="A1422" s="19">
        <v>1420</v>
      </c>
      <c r="B1422" s="16" t="s">
        <v>56</v>
      </c>
      <c r="C1422" s="17" t="s">
        <v>136</v>
      </c>
      <c r="E1422" s="16">
        <f t="shared" si="296"/>
        <v>5916895070.0623274</v>
      </c>
      <c r="F1422" s="16">
        <v>5</v>
      </c>
      <c r="G1422" s="22">
        <f t="shared" ref="G1422" si="309">A1422^8.35+A1422^4+100*A1422+100</f>
        <v>2.097044640794331E+26</v>
      </c>
      <c r="H1422" s="22">
        <f t="shared" si="289"/>
        <v>11283173.840480369</v>
      </c>
      <c r="I1422" s="22">
        <f t="shared" si="291"/>
        <v>2.9305102856150819E+19</v>
      </c>
      <c r="J1422" s="16">
        <v>1</v>
      </c>
      <c r="K1422" s="16">
        <v>11</v>
      </c>
      <c r="L1422" s="16">
        <v>5</v>
      </c>
      <c r="M1422" s="16">
        <v>10000</v>
      </c>
      <c r="N1422" s="16">
        <v>10000</v>
      </c>
      <c r="O1422" s="16">
        <v>30</v>
      </c>
      <c r="P1422" s="16" t="b">
        <v>1</v>
      </c>
      <c r="Q1422" s="16">
        <v>0</v>
      </c>
      <c r="R1422" s="16" t="b">
        <v>0</v>
      </c>
      <c r="S1422" s="16">
        <v>101.000000000008</v>
      </c>
      <c r="T1422" s="16" t="s">
        <v>59</v>
      </c>
      <c r="U1422" s="18">
        <v>1517</v>
      </c>
      <c r="V1422" s="16">
        <v>2433</v>
      </c>
      <c r="W1422" s="22">
        <v>1.07</v>
      </c>
    </row>
    <row r="1423" spans="1:23" x14ac:dyDescent="0.3">
      <c r="A1423" s="15">
        <v>1421</v>
      </c>
      <c r="B1423" s="16" t="s">
        <v>56</v>
      </c>
      <c r="C1423" s="17" t="s">
        <v>136</v>
      </c>
      <c r="E1423" s="16">
        <f t="shared" si="296"/>
        <v>5929821789.2475338</v>
      </c>
      <c r="F1423" s="16">
        <v>5</v>
      </c>
      <c r="G1423" s="22">
        <f t="shared" ref="G1423" si="310">A1423^8.36+A1423^4+100*A1423+100</f>
        <v>2.2682268729932431E+26</v>
      </c>
      <c r="H1423" s="22">
        <f t="shared" si="289"/>
        <v>11300070.649404632</v>
      </c>
      <c r="I1423" s="22">
        <f t="shared" si="291"/>
        <v>2.9430802871110803E+19</v>
      </c>
      <c r="J1423" s="16">
        <v>1</v>
      </c>
      <c r="K1423" s="16">
        <v>11</v>
      </c>
      <c r="L1423" s="16">
        <v>5</v>
      </c>
      <c r="M1423" s="16">
        <v>10000</v>
      </c>
      <c r="N1423" s="16">
        <v>10000</v>
      </c>
      <c r="O1423" s="16">
        <v>30</v>
      </c>
      <c r="P1423" s="16" t="b">
        <v>1</v>
      </c>
      <c r="Q1423" s="16">
        <v>0</v>
      </c>
      <c r="R1423" s="16" t="b">
        <v>0</v>
      </c>
      <c r="S1423" s="16">
        <v>101.000000000008</v>
      </c>
      <c r="T1423" s="16" t="s">
        <v>59</v>
      </c>
      <c r="U1423" s="18">
        <v>1518</v>
      </c>
      <c r="V1423" s="16">
        <v>2435</v>
      </c>
      <c r="W1423" s="22">
        <v>1.07</v>
      </c>
    </row>
    <row r="1424" spans="1:23" x14ac:dyDescent="0.3">
      <c r="A1424" s="19">
        <v>1422</v>
      </c>
      <c r="B1424" s="16" t="s">
        <v>56</v>
      </c>
      <c r="C1424" s="17" t="s">
        <v>136</v>
      </c>
      <c r="E1424" s="16">
        <f t="shared" si="296"/>
        <v>5942767626.0814266</v>
      </c>
      <c r="F1424" s="16">
        <v>5</v>
      </c>
      <c r="G1424" s="22">
        <f t="shared" ref="G1424" si="311">A1424^8.37+A1424^4+100*A1424+100</f>
        <v>2.4534071229130093E+26</v>
      </c>
      <c r="H1424" s="22">
        <f t="shared" si="289"/>
        <v>11316980.939008545</v>
      </c>
      <c r="I1424" s="22">
        <f t="shared" si="291"/>
        <v>2.955695306109578E+19</v>
      </c>
      <c r="J1424" s="16">
        <v>1</v>
      </c>
      <c r="K1424" s="16">
        <v>11</v>
      </c>
      <c r="L1424" s="16">
        <v>5</v>
      </c>
      <c r="M1424" s="16">
        <v>10000</v>
      </c>
      <c r="N1424" s="16">
        <v>10000</v>
      </c>
      <c r="O1424" s="16">
        <v>30</v>
      </c>
      <c r="P1424" s="16" t="b">
        <v>1</v>
      </c>
      <c r="Q1424" s="16">
        <v>0</v>
      </c>
      <c r="R1424" s="16" t="b">
        <v>0</v>
      </c>
      <c r="S1424" s="16">
        <v>101.000000000008</v>
      </c>
      <c r="T1424" s="16" t="s">
        <v>59</v>
      </c>
      <c r="U1424" s="18">
        <v>1519</v>
      </c>
      <c r="V1424" s="16">
        <v>2437</v>
      </c>
      <c r="W1424" s="22">
        <v>1.07</v>
      </c>
    </row>
    <row r="1425" spans="1:23" x14ac:dyDescent="0.3">
      <c r="A1425" s="15">
        <v>1423</v>
      </c>
      <c r="B1425" s="16" t="s">
        <v>56</v>
      </c>
      <c r="C1425" s="17" t="s">
        <v>136</v>
      </c>
      <c r="E1425" s="16">
        <f t="shared" si="296"/>
        <v>5955732595.363533</v>
      </c>
      <c r="F1425" s="16">
        <v>5</v>
      </c>
      <c r="G1425" s="22">
        <f t="shared" ref="G1425" si="312">A1425^8.38+A1425^4+100*A1425+100</f>
        <v>2.6537320079344489E+26</v>
      </c>
      <c r="H1425" s="22">
        <f t="shared" si="289"/>
        <v>11333904.710619899</v>
      </c>
      <c r="I1425" s="22">
        <f t="shared" si="291"/>
        <v>2.9683554720057115E+19</v>
      </c>
      <c r="J1425" s="16">
        <v>1</v>
      </c>
      <c r="K1425" s="16">
        <v>11</v>
      </c>
      <c r="L1425" s="16">
        <v>5</v>
      </c>
      <c r="M1425" s="16">
        <v>10000</v>
      </c>
      <c r="N1425" s="16">
        <v>10000</v>
      </c>
      <c r="O1425" s="16">
        <v>30</v>
      </c>
      <c r="P1425" s="16" t="b">
        <v>1</v>
      </c>
      <c r="Q1425" s="16">
        <v>0</v>
      </c>
      <c r="R1425" s="16" t="b">
        <v>0</v>
      </c>
      <c r="S1425" s="16">
        <v>101.000000000008</v>
      </c>
      <c r="T1425" s="16" t="s">
        <v>59</v>
      </c>
      <c r="U1425" s="18">
        <v>1520</v>
      </c>
      <c r="V1425" s="16">
        <v>2439</v>
      </c>
      <c r="W1425" s="22">
        <v>1.07</v>
      </c>
    </row>
    <row r="1426" spans="1:23" x14ac:dyDescent="0.3">
      <c r="A1426" s="19">
        <v>1424</v>
      </c>
      <c r="B1426" s="16" t="s">
        <v>56</v>
      </c>
      <c r="C1426" s="17" t="s">
        <v>136</v>
      </c>
      <c r="E1426" s="16">
        <f t="shared" si="296"/>
        <v>5968716711.8944292</v>
      </c>
      <c r="F1426" s="16">
        <v>5</v>
      </c>
      <c r="G1426" s="22">
        <f t="shared" ref="G1426" si="313">A1426^8.39+A1426^4+100*A1426+100</f>
        <v>2.870442226526494E+26</v>
      </c>
      <c r="H1426" s="22">
        <f t="shared" si="289"/>
        <v>11350841.965565596</v>
      </c>
      <c r="I1426" s="22">
        <f t="shared" si="291"/>
        <v>2.9810609144751755E+19</v>
      </c>
      <c r="J1426" s="16">
        <v>1</v>
      </c>
      <c r="K1426" s="16">
        <v>11</v>
      </c>
      <c r="L1426" s="16">
        <v>5</v>
      </c>
      <c r="M1426" s="16">
        <v>10000</v>
      </c>
      <c r="N1426" s="16">
        <v>10000</v>
      </c>
      <c r="O1426" s="16">
        <v>30</v>
      </c>
      <c r="P1426" s="16" t="b">
        <v>1</v>
      </c>
      <c r="Q1426" s="16">
        <v>0</v>
      </c>
      <c r="R1426" s="16" t="b">
        <v>0</v>
      </c>
      <c r="S1426" s="16">
        <v>101.000000000008</v>
      </c>
      <c r="T1426" s="16" t="s">
        <v>59</v>
      </c>
      <c r="U1426" s="18">
        <v>1521</v>
      </c>
      <c r="V1426" s="16">
        <v>2441</v>
      </c>
      <c r="W1426" s="22">
        <v>1.07</v>
      </c>
    </row>
    <row r="1427" spans="1:23" x14ac:dyDescent="0.3">
      <c r="A1427" s="15">
        <v>1425</v>
      </c>
      <c r="B1427" s="16" t="s">
        <v>56</v>
      </c>
      <c r="C1427" s="17" t="s">
        <v>136</v>
      </c>
      <c r="E1427" s="12">
        <f t="shared" si="296"/>
        <v>5981719990.475771</v>
      </c>
      <c r="F1427" s="16">
        <v>5</v>
      </c>
      <c r="G1427" s="22">
        <f t="shared" ref="G1427" si="314">A1427^8.34+A1427^4+100*A1427+100</f>
        <v>2.0082416441389671E+26</v>
      </c>
      <c r="H1427" s="22">
        <f t="shared" si="289"/>
        <v>11367792.705171797</v>
      </c>
      <c r="I1427" s="22">
        <f t="shared" si="291"/>
        <v>2.9938117634746696E+19</v>
      </c>
      <c r="J1427" s="16">
        <v>1</v>
      </c>
      <c r="K1427" s="16">
        <v>11</v>
      </c>
      <c r="L1427" s="16">
        <v>5</v>
      </c>
      <c r="M1427" s="16">
        <v>10000</v>
      </c>
      <c r="N1427" s="16">
        <v>10000</v>
      </c>
      <c r="O1427" s="16">
        <v>30</v>
      </c>
      <c r="P1427" s="16" t="b">
        <v>1</v>
      </c>
      <c r="Q1427" s="16">
        <v>0</v>
      </c>
      <c r="R1427" s="16" t="b">
        <v>0</v>
      </c>
      <c r="S1427" s="16">
        <v>101.000000000008</v>
      </c>
      <c r="T1427" s="16" t="s">
        <v>59</v>
      </c>
      <c r="U1427" s="18">
        <v>1522</v>
      </c>
      <c r="V1427" s="16">
        <v>2443</v>
      </c>
      <c r="W1427" s="22">
        <v>1.07</v>
      </c>
    </row>
    <row r="1428" spans="1:23" x14ac:dyDescent="0.3">
      <c r="A1428" s="19">
        <v>1426</v>
      </c>
      <c r="B1428" s="16" t="s">
        <v>56</v>
      </c>
      <c r="C1428" s="17" t="s">
        <v>136</v>
      </c>
      <c r="E1428" s="16">
        <f t="shared" si="296"/>
        <v>5994742445.9101944</v>
      </c>
      <c r="F1428" s="16">
        <v>5</v>
      </c>
      <c r="G1428" s="22">
        <f t="shared" ref="G1428" si="315">A1428^8.35+A1428^4+100*A1428+100</f>
        <v>2.1721911405395027E+26</v>
      </c>
      <c r="H1428" s="22">
        <f t="shared" si="289"/>
        <v>11384756.930763837</v>
      </c>
      <c r="I1428" s="22">
        <f t="shared" si="291"/>
        <v>3.006608149242273E+19</v>
      </c>
      <c r="J1428" s="16">
        <v>1</v>
      </c>
      <c r="K1428" s="16">
        <v>11</v>
      </c>
      <c r="L1428" s="16">
        <v>5</v>
      </c>
      <c r="M1428" s="16">
        <v>10000</v>
      </c>
      <c r="N1428" s="16">
        <v>10000</v>
      </c>
      <c r="O1428" s="16">
        <v>30</v>
      </c>
      <c r="P1428" s="16" t="b">
        <v>1</v>
      </c>
      <c r="Q1428" s="16">
        <v>0</v>
      </c>
      <c r="R1428" s="16" t="b">
        <v>0</v>
      </c>
      <c r="S1428" s="16">
        <v>101.000000000008</v>
      </c>
      <c r="T1428" s="16" t="s">
        <v>59</v>
      </c>
      <c r="U1428" s="18">
        <v>1523</v>
      </c>
      <c r="V1428" s="16">
        <v>2445</v>
      </c>
      <c r="W1428" s="22">
        <v>1.07</v>
      </c>
    </row>
    <row r="1429" spans="1:23" x14ac:dyDescent="0.3">
      <c r="A1429" s="15">
        <v>1427</v>
      </c>
      <c r="B1429" s="16" t="s">
        <v>56</v>
      </c>
      <c r="C1429" s="17" t="s">
        <v>136</v>
      </c>
      <c r="E1429" s="12">
        <f t="shared" si="296"/>
        <v>6007784093.0014324</v>
      </c>
      <c r="F1429" s="16">
        <v>5</v>
      </c>
      <c r="G1429" s="22">
        <f t="shared" ref="G1429" si="316">A1429^8.36+A1429^4+100*A1429+100</f>
        <v>2.3495485052243773E+26</v>
      </c>
      <c r="H1429" s="22">
        <f t="shared" si="289"/>
        <v>11401734.64366623</v>
      </c>
      <c r="I1429" s="22">
        <f t="shared" si="291"/>
        <v>3.0194502022978933E+19</v>
      </c>
      <c r="J1429" s="16">
        <v>1</v>
      </c>
      <c r="K1429" s="16">
        <v>11</v>
      </c>
      <c r="L1429" s="16">
        <v>5</v>
      </c>
      <c r="M1429" s="16">
        <v>10000</v>
      </c>
      <c r="N1429" s="16">
        <v>10000</v>
      </c>
      <c r="O1429" s="16">
        <v>30</v>
      </c>
      <c r="P1429" s="16" t="b">
        <v>1</v>
      </c>
      <c r="Q1429" s="16">
        <v>0</v>
      </c>
      <c r="R1429" s="16" t="b">
        <v>0</v>
      </c>
      <c r="S1429" s="16">
        <v>101.000000000008</v>
      </c>
      <c r="T1429" s="16" t="s">
        <v>59</v>
      </c>
      <c r="U1429" s="18">
        <v>1524</v>
      </c>
      <c r="V1429" s="16">
        <v>2447</v>
      </c>
      <c r="W1429" s="22">
        <v>1.07</v>
      </c>
    </row>
    <row r="1430" spans="1:23" x14ac:dyDescent="0.3">
      <c r="A1430" s="19">
        <v>1428</v>
      </c>
      <c r="B1430" s="16" t="s">
        <v>56</v>
      </c>
      <c r="C1430" s="17" t="s">
        <v>136</v>
      </c>
      <c r="E1430" s="16">
        <f t="shared" si="296"/>
        <v>6020844946.5541935</v>
      </c>
      <c r="F1430" s="16">
        <v>5</v>
      </c>
      <c r="G1430" s="22">
        <f t="shared" ref="G1430" si="317">A1430^8.37+A1430^4+100*A1430+100</f>
        <v>2.5414121172603974E+26</v>
      </c>
      <c r="H1430" s="22">
        <f t="shared" si="289"/>
        <v>11418725.845202761</v>
      </c>
      <c r="I1430" s="22">
        <f t="shared" si="291"/>
        <v>3.0323380534436176E+19</v>
      </c>
      <c r="J1430" s="16">
        <v>1</v>
      </c>
      <c r="K1430" s="16">
        <v>11</v>
      </c>
      <c r="L1430" s="16">
        <v>5</v>
      </c>
      <c r="M1430" s="16">
        <v>10000</v>
      </c>
      <c r="N1430" s="16">
        <v>10000</v>
      </c>
      <c r="O1430" s="16">
        <v>30</v>
      </c>
      <c r="P1430" s="16" t="b">
        <v>1</v>
      </c>
      <c r="Q1430" s="16">
        <v>0</v>
      </c>
      <c r="R1430" s="16" t="b">
        <v>0</v>
      </c>
      <c r="S1430" s="16">
        <v>101.000000000008</v>
      </c>
      <c r="T1430" s="16" t="s">
        <v>59</v>
      </c>
      <c r="U1430" s="18">
        <v>1525</v>
      </c>
      <c r="V1430" s="16">
        <v>2449</v>
      </c>
      <c r="W1430" s="22">
        <v>1.07</v>
      </c>
    </row>
    <row r="1431" spans="1:23" x14ac:dyDescent="0.3">
      <c r="A1431" s="15">
        <v>1429</v>
      </c>
      <c r="B1431" s="16" t="s">
        <v>56</v>
      </c>
      <c r="C1431" s="17" t="s">
        <v>136</v>
      </c>
      <c r="E1431" s="16">
        <f t="shared" si="296"/>
        <v>6033925021.3742809</v>
      </c>
      <c r="F1431" s="16">
        <v>5</v>
      </c>
      <c r="G1431" s="22">
        <f t="shared" ref="G1431" si="318">A1431^8.38+A1431^4+100*A1431+100</f>
        <v>2.7489704869604471E+26</v>
      </c>
      <c r="H1431" s="22">
        <f t="shared" si="289"/>
        <v>11435730.536696348</v>
      </c>
      <c r="I1431" s="22">
        <f t="shared" si="291"/>
        <v>3.045271833764164E+19</v>
      </c>
      <c r="J1431" s="16">
        <v>1</v>
      </c>
      <c r="K1431" s="16">
        <v>11</v>
      </c>
      <c r="L1431" s="16">
        <v>5</v>
      </c>
      <c r="M1431" s="16">
        <v>10000</v>
      </c>
      <c r="N1431" s="16">
        <v>10000</v>
      </c>
      <c r="O1431" s="16">
        <v>30</v>
      </c>
      <c r="P1431" s="16" t="b">
        <v>1</v>
      </c>
      <c r="Q1431" s="16">
        <v>0</v>
      </c>
      <c r="R1431" s="16" t="b">
        <v>0</v>
      </c>
      <c r="S1431" s="16">
        <v>101.000000000008</v>
      </c>
      <c r="T1431" s="16" t="s">
        <v>59</v>
      </c>
      <c r="U1431" s="18">
        <v>1526</v>
      </c>
      <c r="V1431" s="16">
        <v>2451</v>
      </c>
      <c r="W1431" s="22">
        <v>1.07</v>
      </c>
    </row>
    <row r="1432" spans="1:23" x14ac:dyDescent="0.3">
      <c r="A1432" s="19">
        <v>1430</v>
      </c>
      <c r="B1432" s="16" t="s">
        <v>56</v>
      </c>
      <c r="C1432" s="17" t="s">
        <v>136</v>
      </c>
      <c r="E1432" s="16">
        <f t="shared" si="296"/>
        <v>6047024332.2684908</v>
      </c>
      <c r="F1432" s="16">
        <v>5</v>
      </c>
      <c r="G1432" s="22">
        <f t="shared" ref="G1432" si="319">A1432^8.39+A1432^4+100*A1432+100</f>
        <v>2.9735096641612371E+26</v>
      </c>
      <c r="H1432" s="22">
        <f t="shared" si="289"/>
        <v>11452748.71946913</v>
      </c>
      <c r="I1432" s="22">
        <f t="shared" si="291"/>
        <v>3.0582516746272989E+19</v>
      </c>
      <c r="J1432" s="16">
        <v>1</v>
      </c>
      <c r="K1432" s="16">
        <v>11</v>
      </c>
      <c r="L1432" s="16">
        <v>5</v>
      </c>
      <c r="M1432" s="16">
        <v>10000</v>
      </c>
      <c r="N1432" s="16">
        <v>10000</v>
      </c>
      <c r="O1432" s="16">
        <v>30</v>
      </c>
      <c r="P1432" s="16" t="b">
        <v>1</v>
      </c>
      <c r="Q1432" s="16">
        <v>0</v>
      </c>
      <c r="R1432" s="16" t="b">
        <v>0</v>
      </c>
      <c r="S1432" s="16">
        <v>101.000000000008</v>
      </c>
      <c r="T1432" s="16" t="s">
        <v>59</v>
      </c>
      <c r="U1432" s="18">
        <v>1527</v>
      </c>
      <c r="V1432" s="16">
        <v>2453</v>
      </c>
      <c r="W1432" s="22">
        <v>1.07</v>
      </c>
    </row>
    <row r="1433" spans="1:23" x14ac:dyDescent="0.3">
      <c r="A1433" s="15">
        <v>1431</v>
      </c>
      <c r="B1433" s="16" t="s">
        <v>56</v>
      </c>
      <c r="C1433" s="17" t="s">
        <v>136</v>
      </c>
      <c r="E1433" s="16">
        <f t="shared" si="296"/>
        <v>6060142894.0447111</v>
      </c>
      <c r="F1433" s="16">
        <v>5</v>
      </c>
      <c r="G1433" s="22">
        <f t="shared" ref="G1433" si="320">A1433^8.34+A1433^4+100*A1433+100</f>
        <v>2.0798621212502392E+26</v>
      </c>
      <c r="H1433" s="22">
        <f t="shared" si="289"/>
        <v>11469780.394842492</v>
      </c>
      <c r="I1433" s="22">
        <f t="shared" si="291"/>
        <v>3.0712777076842459E+19</v>
      </c>
      <c r="J1433" s="16">
        <v>1</v>
      </c>
      <c r="K1433" s="16">
        <v>11</v>
      </c>
      <c r="L1433" s="16">
        <v>5</v>
      </c>
      <c r="M1433" s="16">
        <v>10000</v>
      </c>
      <c r="N1433" s="16">
        <v>10000</v>
      </c>
      <c r="O1433" s="16">
        <v>30</v>
      </c>
      <c r="P1433" s="16" t="b">
        <v>1</v>
      </c>
      <c r="Q1433" s="16">
        <v>0</v>
      </c>
      <c r="R1433" s="16" t="b">
        <v>0</v>
      </c>
      <c r="S1433" s="16">
        <v>101.000000000008</v>
      </c>
      <c r="T1433" s="16" t="s">
        <v>59</v>
      </c>
      <c r="U1433" s="18">
        <v>1528</v>
      </c>
      <c r="V1433" s="16">
        <v>2455</v>
      </c>
      <c r="W1433" s="22">
        <v>1.07</v>
      </c>
    </row>
    <row r="1434" spans="1:23" x14ac:dyDescent="0.3">
      <c r="A1434" s="19">
        <v>1432</v>
      </c>
      <c r="B1434" s="16" t="s">
        <v>56</v>
      </c>
      <c r="C1434" s="17" t="s">
        <v>136</v>
      </c>
      <c r="E1434" s="16">
        <f t="shared" si="296"/>
        <v>6073280721.5117979</v>
      </c>
      <c r="F1434" s="16">
        <v>5</v>
      </c>
      <c r="G1434" s="22">
        <f t="shared" ref="G1434" si="321">A1434^8.35+A1434^4+100*A1434+100</f>
        <v>2.2496978851895136E+26</v>
      </c>
      <c r="H1434" s="22">
        <f t="shared" si="289"/>
        <v>11486825.564136958</v>
      </c>
      <c r="I1434" s="22">
        <f t="shared" si="291"/>
        <v>3.0843500648700617E+19</v>
      </c>
      <c r="J1434" s="16">
        <v>1</v>
      </c>
      <c r="K1434" s="16">
        <v>11</v>
      </c>
      <c r="L1434" s="16">
        <v>5</v>
      </c>
      <c r="M1434" s="16">
        <v>10000</v>
      </c>
      <c r="N1434" s="16">
        <v>10000</v>
      </c>
      <c r="O1434" s="16">
        <v>30</v>
      </c>
      <c r="P1434" s="16" t="b">
        <v>1</v>
      </c>
      <c r="Q1434" s="16">
        <v>0</v>
      </c>
      <c r="R1434" s="16" t="b">
        <v>0</v>
      </c>
      <c r="S1434" s="16">
        <v>101.000000000008</v>
      </c>
      <c r="T1434" s="16" t="s">
        <v>59</v>
      </c>
      <c r="U1434" s="18">
        <v>1529</v>
      </c>
      <c r="V1434" s="16">
        <v>2457</v>
      </c>
      <c r="W1434" s="22">
        <v>1.07</v>
      </c>
    </row>
    <row r="1435" spans="1:23" x14ac:dyDescent="0.3">
      <c r="A1435" s="15">
        <v>1433</v>
      </c>
      <c r="B1435" s="16" t="s">
        <v>56</v>
      </c>
      <c r="C1435" s="17" t="s">
        <v>136</v>
      </c>
      <c r="E1435" s="12">
        <f t="shared" si="296"/>
        <v>6086437829.479702</v>
      </c>
      <c r="F1435" s="16">
        <v>5</v>
      </c>
      <c r="G1435" s="22">
        <f t="shared" ref="G1435" si="322">A1435^8.36+A1435^4+100*A1435+100</f>
        <v>2.4334260434255512E+26</v>
      </c>
      <c r="H1435" s="22">
        <f t="shared" si="289"/>
        <v>11503884.228672298</v>
      </c>
      <c r="I1435" s="22">
        <f t="shared" si="291"/>
        <v>3.0974688784040866E+19</v>
      </c>
      <c r="J1435" s="16">
        <v>1</v>
      </c>
      <c r="K1435" s="16">
        <v>11</v>
      </c>
      <c r="L1435" s="16">
        <v>5</v>
      </c>
      <c r="M1435" s="16">
        <v>10000</v>
      </c>
      <c r="N1435" s="16">
        <v>10000</v>
      </c>
      <c r="O1435" s="16">
        <v>30</v>
      </c>
      <c r="P1435" s="16" t="b">
        <v>1</v>
      </c>
      <c r="Q1435" s="16">
        <v>0</v>
      </c>
      <c r="R1435" s="16" t="b">
        <v>0</v>
      </c>
      <c r="S1435" s="16">
        <v>101.000000000008</v>
      </c>
      <c r="T1435" s="16" t="s">
        <v>59</v>
      </c>
      <c r="U1435" s="18">
        <v>1530</v>
      </c>
      <c r="V1435" s="16">
        <v>2459</v>
      </c>
      <c r="W1435" s="22">
        <v>1.07</v>
      </c>
    </row>
    <row r="1436" spans="1:23" x14ac:dyDescent="0.3">
      <c r="A1436" s="19">
        <v>1434</v>
      </c>
      <c r="B1436" s="16" t="s">
        <v>56</v>
      </c>
      <c r="C1436" s="17" t="s">
        <v>136</v>
      </c>
      <c r="E1436" s="16">
        <f t="shared" si="296"/>
        <v>6099614232.7593384</v>
      </c>
      <c r="F1436" s="16">
        <v>5</v>
      </c>
      <c r="G1436" s="22">
        <f t="shared" ref="G1436" si="323">A1436^8.37+A1436^4+100*A1436+100</f>
        <v>2.6321849197543084E+26</v>
      </c>
      <c r="H1436" s="22">
        <f t="shared" si="289"/>
        <v>11520956.389767479</v>
      </c>
      <c r="I1436" s="22">
        <f t="shared" si="291"/>
        <v>3.1106342807903699E+19</v>
      </c>
      <c r="J1436" s="16">
        <v>1</v>
      </c>
      <c r="K1436" s="16">
        <v>11</v>
      </c>
      <c r="L1436" s="16">
        <v>5</v>
      </c>
      <c r="M1436" s="16">
        <v>10000</v>
      </c>
      <c r="N1436" s="16">
        <v>10000</v>
      </c>
      <c r="O1436" s="16">
        <v>30</v>
      </c>
      <c r="P1436" s="16" t="b">
        <v>1</v>
      </c>
      <c r="Q1436" s="16">
        <v>0</v>
      </c>
      <c r="R1436" s="16" t="b">
        <v>0</v>
      </c>
      <c r="S1436" s="16">
        <v>101.000000000008</v>
      </c>
      <c r="T1436" s="16" t="s">
        <v>59</v>
      </c>
      <c r="U1436" s="18">
        <v>1531</v>
      </c>
      <c r="V1436" s="16">
        <v>2461</v>
      </c>
      <c r="W1436" s="22">
        <v>1.07</v>
      </c>
    </row>
    <row r="1437" spans="1:23" x14ac:dyDescent="0.3">
      <c r="A1437" s="15">
        <v>1435</v>
      </c>
      <c r="B1437" s="16" t="s">
        <v>56</v>
      </c>
      <c r="C1437" s="17" t="s">
        <v>136</v>
      </c>
      <c r="E1437" s="12">
        <f t="shared" si="296"/>
        <v>6112809946.1627378</v>
      </c>
      <c r="F1437" s="16">
        <v>5</v>
      </c>
      <c r="G1437" s="22">
        <f t="shared" ref="G1437" si="324">A1437^8.38+A1437^4+100*A1437+100</f>
        <v>2.8472062672760058E+26</v>
      </c>
      <c r="H1437" s="22">
        <f t="shared" si="289"/>
        <v>11538042.048740733</v>
      </c>
      <c r="I1437" s="22">
        <f t="shared" si="291"/>
        <v>3.1238464048180531E+19</v>
      </c>
      <c r="J1437" s="16">
        <v>1</v>
      </c>
      <c r="K1437" s="16">
        <v>11</v>
      </c>
      <c r="L1437" s="16">
        <v>5</v>
      </c>
      <c r="M1437" s="16">
        <v>10000</v>
      </c>
      <c r="N1437" s="16">
        <v>10000</v>
      </c>
      <c r="O1437" s="16">
        <v>30</v>
      </c>
      <c r="P1437" s="16" t="b">
        <v>1</v>
      </c>
      <c r="Q1437" s="16">
        <v>0</v>
      </c>
      <c r="R1437" s="16" t="b">
        <v>0</v>
      </c>
      <c r="S1437" s="16">
        <v>101.000000000008</v>
      </c>
      <c r="T1437" s="16" t="s">
        <v>59</v>
      </c>
      <c r="U1437" s="18">
        <v>1532</v>
      </c>
      <c r="V1437" s="16">
        <v>2463</v>
      </c>
      <c r="W1437" s="22">
        <v>1.07</v>
      </c>
    </row>
    <row r="1438" spans="1:23" x14ac:dyDescent="0.3">
      <c r="A1438" s="19">
        <v>1436</v>
      </c>
      <c r="B1438" s="16" t="s">
        <v>56</v>
      </c>
      <c r="C1438" s="17" t="s">
        <v>136</v>
      </c>
      <c r="E1438" s="16">
        <f t="shared" si="296"/>
        <v>6126024984.5028973</v>
      </c>
      <c r="F1438" s="16">
        <v>5</v>
      </c>
      <c r="G1438" s="22">
        <f t="shared" ref="G1438" si="325">A1438^8.39+A1438^4+100*A1438+100</f>
        <v>3.0798229493852042E+26</v>
      </c>
      <c r="H1438" s="22">
        <f t="shared" si="289"/>
        <v>11555141.206909359</v>
      </c>
      <c r="I1438" s="22">
        <f t="shared" si="291"/>
        <v>3.1371053835617731E+19</v>
      </c>
      <c r="J1438" s="16">
        <v>1</v>
      </c>
      <c r="K1438" s="16">
        <v>11</v>
      </c>
      <c r="L1438" s="16">
        <v>5</v>
      </c>
      <c r="M1438" s="16">
        <v>10000</v>
      </c>
      <c r="N1438" s="16">
        <v>10000</v>
      </c>
      <c r="O1438" s="16">
        <v>30</v>
      </c>
      <c r="P1438" s="16" t="b">
        <v>1</v>
      </c>
      <c r="Q1438" s="16">
        <v>0</v>
      </c>
      <c r="R1438" s="16" t="b">
        <v>0</v>
      </c>
      <c r="S1438" s="16">
        <v>101.000000000008</v>
      </c>
      <c r="T1438" s="16" t="s">
        <v>59</v>
      </c>
      <c r="U1438" s="18">
        <v>1533</v>
      </c>
      <c r="V1438" s="16">
        <v>2465</v>
      </c>
      <c r="W1438" s="22">
        <v>1.07</v>
      </c>
    </row>
    <row r="1439" spans="1:23" x14ac:dyDescent="0.3">
      <c r="A1439" s="15">
        <v>1437</v>
      </c>
      <c r="B1439" s="16" t="s">
        <v>56</v>
      </c>
      <c r="C1439" s="17" t="s">
        <v>136</v>
      </c>
      <c r="E1439" s="16">
        <f t="shared" si="296"/>
        <v>6139259362.5939064</v>
      </c>
      <c r="F1439" s="16">
        <v>5</v>
      </c>
      <c r="G1439" s="22">
        <f t="shared" ref="G1439" si="326">A1439^8.34+A1439^4+100*A1439+100</f>
        <v>2.1537210175988646E+26</v>
      </c>
      <c r="H1439" s="22">
        <f t="shared" si="289"/>
        <v>11572253.865590019</v>
      </c>
      <c r="I1439" s="22">
        <f t="shared" si="291"/>
        <v>3.1504113503821156E+19</v>
      </c>
      <c r="J1439" s="16">
        <v>1</v>
      </c>
      <c r="K1439" s="16">
        <v>11</v>
      </c>
      <c r="L1439" s="16">
        <v>5</v>
      </c>
      <c r="M1439" s="16">
        <v>10000</v>
      </c>
      <c r="N1439" s="16">
        <v>10000</v>
      </c>
      <c r="O1439" s="16">
        <v>30</v>
      </c>
      <c r="P1439" s="16" t="b">
        <v>1</v>
      </c>
      <c r="Q1439" s="16">
        <v>0</v>
      </c>
      <c r="R1439" s="16" t="b">
        <v>0</v>
      </c>
      <c r="S1439" s="16">
        <v>101.000000000008</v>
      </c>
      <c r="T1439" s="16" t="s">
        <v>59</v>
      </c>
      <c r="U1439" s="18">
        <v>1534</v>
      </c>
      <c r="V1439" s="16">
        <v>2467</v>
      </c>
      <c r="W1439" s="22">
        <v>1.07</v>
      </c>
    </row>
    <row r="1440" spans="1:23" x14ac:dyDescent="0.3">
      <c r="A1440" s="19">
        <v>1438</v>
      </c>
      <c r="B1440" s="16" t="s">
        <v>56</v>
      </c>
      <c r="C1440" s="17" t="s">
        <v>136</v>
      </c>
      <c r="E1440" s="16">
        <f t="shared" si="296"/>
        <v>6152513095.2508249</v>
      </c>
      <c r="F1440" s="16">
        <v>5</v>
      </c>
      <c r="G1440" s="22">
        <f t="shared" ref="G1440" si="327">A1440^8.35+A1440^4+100*A1440+100</f>
        <v>2.329628649086513E+26</v>
      </c>
      <c r="H1440" s="22">
        <f t="shared" si="289"/>
        <v>11589380.026098514</v>
      </c>
      <c r="I1440" s="22">
        <f t="shared" si="291"/>
        <v>3.1637644389260415E+19</v>
      </c>
      <c r="J1440" s="16">
        <v>1</v>
      </c>
      <c r="K1440" s="16">
        <v>11</v>
      </c>
      <c r="L1440" s="16">
        <v>5</v>
      </c>
      <c r="M1440" s="16">
        <v>10000</v>
      </c>
      <c r="N1440" s="16">
        <v>10000</v>
      </c>
      <c r="O1440" s="16">
        <v>30</v>
      </c>
      <c r="P1440" s="16" t="b">
        <v>1</v>
      </c>
      <c r="Q1440" s="16">
        <v>0</v>
      </c>
      <c r="R1440" s="16" t="b">
        <v>0</v>
      </c>
      <c r="S1440" s="16">
        <v>101.000000000008</v>
      </c>
      <c r="T1440" s="16" t="s">
        <v>59</v>
      </c>
      <c r="U1440" s="18">
        <v>1535</v>
      </c>
      <c r="V1440" s="16">
        <v>2469</v>
      </c>
      <c r="W1440" s="22">
        <v>1.07</v>
      </c>
    </row>
    <row r="1441" spans="1:23" x14ac:dyDescent="0.3">
      <c r="A1441" s="15">
        <v>1439</v>
      </c>
      <c r="B1441" s="16" t="s">
        <v>56</v>
      </c>
      <c r="C1441" s="17" t="s">
        <v>136</v>
      </c>
      <c r="E1441" s="16">
        <f t="shared" si="296"/>
        <v>6165786197.2897825</v>
      </c>
      <c r="F1441" s="16">
        <v>5</v>
      </c>
      <c r="G1441" s="22">
        <f t="shared" ref="G1441" si="328">A1441^8.36+A1441^4+100*A1441+100</f>
        <v>2.5199286099401599E+26</v>
      </c>
      <c r="H1441" s="22">
        <f t="shared" si="289"/>
        <v>11606519.68974985</v>
      </c>
      <c r="I1441" s="22">
        <f t="shared" si="291"/>
        <v>3.177164783127183E+19</v>
      </c>
      <c r="J1441" s="16">
        <v>1</v>
      </c>
      <c r="K1441" s="16">
        <v>11</v>
      </c>
      <c r="L1441" s="16">
        <v>5</v>
      </c>
      <c r="M1441" s="16">
        <v>10000</v>
      </c>
      <c r="N1441" s="16">
        <v>10000</v>
      </c>
      <c r="O1441" s="16">
        <v>30</v>
      </c>
      <c r="P1441" s="16" t="b">
        <v>1</v>
      </c>
      <c r="Q1441" s="16">
        <v>0</v>
      </c>
      <c r="R1441" s="16" t="b">
        <v>0</v>
      </c>
      <c r="S1441" s="16">
        <v>101.000000000008</v>
      </c>
      <c r="T1441" s="16" t="s">
        <v>59</v>
      </c>
      <c r="U1441" s="18">
        <v>1536</v>
      </c>
      <c r="V1441" s="16">
        <v>2471</v>
      </c>
      <c r="W1441" s="22">
        <v>1.07</v>
      </c>
    </row>
    <row r="1442" spans="1:23" x14ac:dyDescent="0.3">
      <c r="A1442" s="19">
        <v>1440</v>
      </c>
      <c r="B1442" s="16" t="s">
        <v>56</v>
      </c>
      <c r="C1442" s="17" t="s">
        <v>136</v>
      </c>
      <c r="E1442" s="16">
        <f t="shared" si="296"/>
        <v>6179078683.5279274</v>
      </c>
      <c r="F1442" s="16">
        <v>5</v>
      </c>
      <c r="G1442" s="22">
        <f t="shared" ref="G1442" si="329">A1442^8.37+A1442^4+100*A1442+100</f>
        <v>2.7258004496339233E+26</v>
      </c>
      <c r="H1442" s="22">
        <f t="shared" si="289"/>
        <v>11623672.857858302</v>
      </c>
      <c r="I1442" s="22">
        <f t="shared" si="291"/>
        <v>3.1906125172064518E+19</v>
      </c>
      <c r="J1442" s="16">
        <v>1</v>
      </c>
      <c r="K1442" s="16">
        <v>11</v>
      </c>
      <c r="L1442" s="16">
        <v>5</v>
      </c>
      <c r="M1442" s="16">
        <v>10000</v>
      </c>
      <c r="N1442" s="16">
        <v>10000</v>
      </c>
      <c r="O1442" s="16">
        <v>30</v>
      </c>
      <c r="P1442" s="16" t="b">
        <v>1</v>
      </c>
      <c r="Q1442" s="16">
        <v>0</v>
      </c>
      <c r="R1442" s="16" t="b">
        <v>0</v>
      </c>
      <c r="S1442" s="16">
        <v>101.000000000008</v>
      </c>
      <c r="T1442" s="16" t="s">
        <v>59</v>
      </c>
      <c r="U1442" s="18">
        <v>1537</v>
      </c>
      <c r="V1442" s="16">
        <v>2473</v>
      </c>
      <c r="W1442" s="22">
        <v>1.07</v>
      </c>
    </row>
    <row r="1443" spans="1:23" x14ac:dyDescent="0.3">
      <c r="A1443" s="15">
        <v>1441</v>
      </c>
      <c r="B1443" s="16" t="s">
        <v>56</v>
      </c>
      <c r="C1443" s="17" t="s">
        <v>136</v>
      </c>
      <c r="E1443" s="12">
        <f t="shared" si="296"/>
        <v>6192390568.783412</v>
      </c>
      <c r="F1443" s="16">
        <v>5</v>
      </c>
      <c r="G1443" s="22">
        <f t="shared" ref="G1443" si="330">A1443^8.38+A1443^4+100*A1443+100</f>
        <v>2.948520551624963E+26</v>
      </c>
      <c r="H1443" s="22">
        <f t="shared" si="289"/>
        <v>11640839.531737274</v>
      </c>
      <c r="I1443" s="22">
        <f t="shared" si="291"/>
        <v>3.2041077756722475E+19</v>
      </c>
      <c r="J1443" s="16">
        <v>1</v>
      </c>
      <c r="K1443" s="16">
        <v>11</v>
      </c>
      <c r="L1443" s="16">
        <v>5</v>
      </c>
      <c r="M1443" s="16">
        <v>10000</v>
      </c>
      <c r="N1443" s="16">
        <v>10000</v>
      </c>
      <c r="O1443" s="16">
        <v>30</v>
      </c>
      <c r="P1443" s="16" t="b">
        <v>1</v>
      </c>
      <c r="Q1443" s="16">
        <v>0</v>
      </c>
      <c r="R1443" s="16" t="b">
        <v>0</v>
      </c>
      <c r="S1443" s="16">
        <v>101.000000000008</v>
      </c>
      <c r="T1443" s="16" t="s">
        <v>59</v>
      </c>
      <c r="U1443" s="18">
        <v>1538</v>
      </c>
      <c r="V1443" s="16">
        <v>2475</v>
      </c>
      <c r="W1443" s="22">
        <v>1.07</v>
      </c>
    </row>
    <row r="1444" spans="1:23" x14ac:dyDescent="0.3">
      <c r="A1444" s="19">
        <v>1442</v>
      </c>
      <c r="B1444" s="16" t="s">
        <v>56</v>
      </c>
      <c r="C1444" s="17" t="s">
        <v>136</v>
      </c>
      <c r="E1444" s="16">
        <f t="shared" si="296"/>
        <v>6205721867.8754997</v>
      </c>
      <c r="F1444" s="16">
        <v>5</v>
      </c>
      <c r="G1444" s="22">
        <f t="shared" ref="G1444" si="331">A1444^8.39+A1444^4+100*A1444+100</f>
        <v>3.1894700959419565E+26</v>
      </c>
      <c r="H1444" s="22">
        <f t="shared" si="289"/>
        <v>11658019.712699503</v>
      </c>
      <c r="I1444" s="22">
        <f t="shared" si="291"/>
        <v>3.2176506933211095E+19</v>
      </c>
      <c r="J1444" s="16">
        <v>1</v>
      </c>
      <c r="K1444" s="16">
        <v>11</v>
      </c>
      <c r="L1444" s="16">
        <v>5</v>
      </c>
      <c r="M1444" s="16">
        <v>10000</v>
      </c>
      <c r="N1444" s="16">
        <v>10000</v>
      </c>
      <c r="O1444" s="16">
        <v>30</v>
      </c>
      <c r="P1444" s="16" t="b">
        <v>1</v>
      </c>
      <c r="Q1444" s="16">
        <v>0</v>
      </c>
      <c r="R1444" s="16" t="b">
        <v>0</v>
      </c>
      <c r="S1444" s="16">
        <v>101.000000000008</v>
      </c>
      <c r="T1444" s="16" t="s">
        <v>59</v>
      </c>
      <c r="U1444" s="18">
        <v>1539</v>
      </c>
      <c r="V1444" s="16">
        <v>2477</v>
      </c>
      <c r="W1444" s="22">
        <v>1.07</v>
      </c>
    </row>
    <row r="1445" spans="1:23" x14ac:dyDescent="0.3">
      <c r="A1445" s="15">
        <v>1443</v>
      </c>
      <c r="B1445" s="16" t="s">
        <v>56</v>
      </c>
      <c r="C1445" s="17" t="s">
        <v>136</v>
      </c>
      <c r="E1445" s="12">
        <f t="shared" si="296"/>
        <v>6219072595.6243982</v>
      </c>
      <c r="F1445" s="16">
        <v>5</v>
      </c>
      <c r="G1445" s="22">
        <f t="shared" ref="G1445" si="332">A1445^8.34+A1445^4+100*A1445+100</f>
        <v>2.2298785059005808E+26</v>
      </c>
      <c r="H1445" s="22">
        <f t="shared" si="289"/>
        <v>11675213.402056815</v>
      </c>
      <c r="I1445" s="22">
        <f t="shared" si="291"/>
        <v>3.2312414052378604E+19</v>
      </c>
      <c r="J1445" s="16">
        <v>1</v>
      </c>
      <c r="K1445" s="16">
        <v>11</v>
      </c>
      <c r="L1445" s="16">
        <v>5</v>
      </c>
      <c r="M1445" s="16">
        <v>10000</v>
      </c>
      <c r="N1445" s="16">
        <v>10000</v>
      </c>
      <c r="O1445" s="16">
        <v>30</v>
      </c>
      <c r="P1445" s="16" t="b">
        <v>1</v>
      </c>
      <c r="Q1445" s="16">
        <v>0</v>
      </c>
      <c r="R1445" s="16" t="b">
        <v>0</v>
      </c>
      <c r="S1445" s="16">
        <v>101.000000000008</v>
      </c>
      <c r="T1445" s="16" t="s">
        <v>59</v>
      </c>
      <c r="U1445" s="18">
        <v>1540</v>
      </c>
      <c r="V1445" s="16">
        <v>2479</v>
      </c>
      <c r="W1445" s="22">
        <v>1.07</v>
      </c>
    </row>
    <row r="1446" spans="1:23" x14ac:dyDescent="0.3">
      <c r="A1446" s="19">
        <v>1444</v>
      </c>
      <c r="B1446" s="16" t="s">
        <v>56</v>
      </c>
      <c r="C1446" s="17" t="s">
        <v>136</v>
      </c>
      <c r="E1446" s="16">
        <f t="shared" si="296"/>
        <v>6232442766.8513393</v>
      </c>
      <c r="F1446" s="16">
        <v>5</v>
      </c>
      <c r="G1446" s="22">
        <f t="shared" ref="G1446" si="333">A1446^8.35+A1446^4+100*A1446+100</f>
        <v>2.4120486522685941E+26</v>
      </c>
      <c r="H1446" s="22">
        <f t="shared" si="289"/>
        <v>11692420.60112031</v>
      </c>
      <c r="I1446" s="22">
        <f t="shared" si="291"/>
        <v>3.2448800467962376E+19</v>
      </c>
      <c r="J1446" s="16">
        <v>1</v>
      </c>
      <c r="K1446" s="16">
        <v>11</v>
      </c>
      <c r="L1446" s="16">
        <v>5</v>
      </c>
      <c r="M1446" s="16">
        <v>10000</v>
      </c>
      <c r="N1446" s="16">
        <v>10000</v>
      </c>
      <c r="O1446" s="16">
        <v>30</v>
      </c>
      <c r="P1446" s="16" t="b">
        <v>1</v>
      </c>
      <c r="Q1446" s="16">
        <v>0</v>
      </c>
      <c r="R1446" s="16" t="b">
        <v>0</v>
      </c>
      <c r="S1446" s="16">
        <v>101.000000000008</v>
      </c>
      <c r="T1446" s="16" t="s">
        <v>59</v>
      </c>
      <c r="U1446" s="18">
        <v>1541</v>
      </c>
      <c r="V1446" s="16">
        <v>2481</v>
      </c>
      <c r="W1446" s="22">
        <v>1.07</v>
      </c>
    </row>
    <row r="1447" spans="1:23" x14ac:dyDescent="0.3">
      <c r="A1447" s="15">
        <v>1445</v>
      </c>
      <c r="B1447" s="16" t="s">
        <v>56</v>
      </c>
      <c r="C1447" s="17" t="s">
        <v>136</v>
      </c>
      <c r="E1447" s="16">
        <f t="shared" si="296"/>
        <v>6245832396.3786831</v>
      </c>
      <c r="F1447" s="16">
        <v>5</v>
      </c>
      <c r="G1447" s="22">
        <f t="shared" ref="G1447" si="334">A1447^8.36+A1447^4+100*A1447+100</f>
        <v>2.6091268958950272E+26</v>
      </c>
      <c r="H1447" s="22">
        <f t="shared" si="289"/>
        <v>11709641.311200386</v>
      </c>
      <c r="I1447" s="22">
        <f t="shared" si="291"/>
        <v>3.2585667536592392E+19</v>
      </c>
      <c r="J1447" s="16">
        <v>1</v>
      </c>
      <c r="K1447" s="16">
        <v>11</v>
      </c>
      <c r="L1447" s="16">
        <v>5</v>
      </c>
      <c r="M1447" s="16">
        <v>10000</v>
      </c>
      <c r="N1447" s="16">
        <v>10000</v>
      </c>
      <c r="O1447" s="16">
        <v>30</v>
      </c>
      <c r="P1447" s="16" t="b">
        <v>1</v>
      </c>
      <c r="Q1447" s="16">
        <v>0</v>
      </c>
      <c r="R1447" s="16" t="b">
        <v>0</v>
      </c>
      <c r="S1447" s="16">
        <v>101.000000000008</v>
      </c>
      <c r="T1447" s="16" t="s">
        <v>59</v>
      </c>
      <c r="U1447" s="18">
        <v>1542</v>
      </c>
      <c r="V1447" s="16">
        <v>2483</v>
      </c>
      <c r="W1447" s="22">
        <v>1.07</v>
      </c>
    </row>
    <row r="1448" spans="1:23" x14ac:dyDescent="0.3">
      <c r="A1448" s="19">
        <v>1446</v>
      </c>
      <c r="B1448" s="16" t="s">
        <v>56</v>
      </c>
      <c r="C1448" s="17" t="s">
        <v>136</v>
      </c>
      <c r="E1448" s="16">
        <f t="shared" si="296"/>
        <v>6259241499.029686</v>
      </c>
      <c r="F1448" s="16">
        <v>5</v>
      </c>
      <c r="G1448" s="22">
        <f t="shared" ref="G1448" si="335">A1448^8.37+A1448^4+100*A1448+100</f>
        <v>2.8223353284933991E+26</v>
      </c>
      <c r="H1448" s="22">
        <f t="shared" si="289"/>
        <v>11726875.533606492</v>
      </c>
      <c r="I1448" s="22">
        <f t="shared" si="291"/>
        <v>3.2723016617794847E+19</v>
      </c>
      <c r="J1448" s="16">
        <v>1</v>
      </c>
      <c r="K1448" s="16">
        <v>11</v>
      </c>
      <c r="L1448" s="16">
        <v>5</v>
      </c>
      <c r="M1448" s="16">
        <v>10000</v>
      </c>
      <c r="N1448" s="16">
        <v>10000</v>
      </c>
      <c r="O1448" s="16">
        <v>30</v>
      </c>
      <c r="P1448" s="16" t="b">
        <v>1</v>
      </c>
      <c r="Q1448" s="16">
        <v>0</v>
      </c>
      <c r="R1448" s="16" t="b">
        <v>0</v>
      </c>
      <c r="S1448" s="16">
        <v>101.000000000008</v>
      </c>
      <c r="T1448" s="16" t="s">
        <v>59</v>
      </c>
      <c r="U1448" s="18">
        <v>1543</v>
      </c>
      <c r="V1448" s="16">
        <v>2485</v>
      </c>
      <c r="W1448" s="22">
        <v>1.07</v>
      </c>
    </row>
    <row r="1449" spans="1:23" x14ac:dyDescent="0.3">
      <c r="A1449" s="15">
        <v>1447</v>
      </c>
      <c r="B1449" s="16" t="s">
        <v>56</v>
      </c>
      <c r="C1449" s="17" t="s">
        <v>136</v>
      </c>
      <c r="E1449" s="16">
        <f t="shared" si="296"/>
        <v>6272670089.6287136</v>
      </c>
      <c r="F1449" s="16">
        <v>5</v>
      </c>
      <c r="G1449" s="22">
        <f t="shared" ref="G1449" si="336">A1449^8.38+A1449^4+100*A1449+100</f>
        <v>3.0529963900553247E+26</v>
      </c>
      <c r="H1449" s="22">
        <f t="shared" si="289"/>
        <v>11744123.269647438</v>
      </c>
      <c r="I1449" s="22">
        <f t="shared" si="291"/>
        <v>3.2860849073997464E+19</v>
      </c>
      <c r="J1449" s="16">
        <v>1</v>
      </c>
      <c r="K1449" s="16">
        <v>11</v>
      </c>
      <c r="L1449" s="16">
        <v>5</v>
      </c>
      <c r="M1449" s="16">
        <v>10000</v>
      </c>
      <c r="N1449" s="16">
        <v>10000</v>
      </c>
      <c r="O1449" s="16">
        <v>30</v>
      </c>
      <c r="P1449" s="16" t="b">
        <v>1</v>
      </c>
      <c r="Q1449" s="16">
        <v>0</v>
      </c>
      <c r="R1449" s="16" t="b">
        <v>0</v>
      </c>
      <c r="S1449" s="16">
        <v>101.000000000008</v>
      </c>
      <c r="T1449" s="16" t="s">
        <v>59</v>
      </c>
      <c r="U1449" s="18">
        <v>1544</v>
      </c>
      <c r="V1449" s="16">
        <v>2487</v>
      </c>
      <c r="W1449" s="22">
        <v>1.07</v>
      </c>
    </row>
    <row r="1450" spans="1:23" x14ac:dyDescent="0.3">
      <c r="A1450" s="19">
        <v>1448</v>
      </c>
      <c r="B1450" s="16" t="s">
        <v>56</v>
      </c>
      <c r="C1450" s="17" t="s">
        <v>136</v>
      </c>
      <c r="E1450" s="16">
        <f t="shared" si="296"/>
        <v>6286118183.0011473</v>
      </c>
      <c r="F1450" s="16">
        <v>5</v>
      </c>
      <c r="G1450" s="22">
        <f t="shared" ref="G1450" si="337">A1450^8.39+A1450^4+100*A1450+100</f>
        <v>3.302541122175533E+26</v>
      </c>
      <c r="H1450" s="22">
        <f t="shared" si="289"/>
        <v>11761384.520631222</v>
      </c>
      <c r="I1450" s="22">
        <f t="shared" si="291"/>
        <v>3.2999166270532407E+19</v>
      </c>
      <c r="J1450" s="16">
        <v>1</v>
      </c>
      <c r="K1450" s="16">
        <v>11</v>
      </c>
      <c r="L1450" s="16">
        <v>5</v>
      </c>
      <c r="M1450" s="16">
        <v>10000</v>
      </c>
      <c r="N1450" s="16">
        <v>10000</v>
      </c>
      <c r="O1450" s="16">
        <v>30</v>
      </c>
      <c r="P1450" s="16" t="b">
        <v>1</v>
      </c>
      <c r="Q1450" s="16">
        <v>0</v>
      </c>
      <c r="R1450" s="16" t="b">
        <v>0</v>
      </c>
      <c r="S1450" s="16">
        <v>101.000000000008</v>
      </c>
      <c r="T1450" s="16" t="s">
        <v>59</v>
      </c>
      <c r="U1450" s="18">
        <v>1545</v>
      </c>
      <c r="V1450" s="16">
        <v>2489</v>
      </c>
      <c r="W1450" s="22">
        <v>1.07</v>
      </c>
    </row>
    <row r="1451" spans="1:23" x14ac:dyDescent="0.3">
      <c r="A1451" s="15">
        <v>1449</v>
      </c>
      <c r="B1451" s="16" t="s">
        <v>56</v>
      </c>
      <c r="C1451" s="17" t="s">
        <v>136</v>
      </c>
      <c r="E1451" s="12">
        <f t="shared" si="296"/>
        <v>6299585793.9733772</v>
      </c>
      <c r="F1451" s="16">
        <v>5</v>
      </c>
      <c r="G1451" s="22">
        <f t="shared" ref="G1451" si="338">A1451^8.34+A1451^4+100*A1451+100</f>
        <v>2.3083961155538866E+26</v>
      </c>
      <c r="H1451" s="22">
        <f t="shared" si="289"/>
        <v>11778659.287865018</v>
      </c>
      <c r="I1451" s="22">
        <f t="shared" si="291"/>
        <v>3.3137969575641608E+19</v>
      </c>
      <c r="J1451" s="16">
        <v>1</v>
      </c>
      <c r="K1451" s="16">
        <v>11</v>
      </c>
      <c r="L1451" s="16">
        <v>5</v>
      </c>
      <c r="M1451" s="16">
        <v>10000</v>
      </c>
      <c r="N1451" s="16">
        <v>10000</v>
      </c>
      <c r="O1451" s="16">
        <v>30</v>
      </c>
      <c r="P1451" s="16" t="b">
        <v>1</v>
      </c>
      <c r="Q1451" s="16">
        <v>0</v>
      </c>
      <c r="R1451" s="16" t="b">
        <v>0</v>
      </c>
      <c r="S1451" s="16">
        <v>101.000000000008</v>
      </c>
      <c r="T1451" s="16" t="s">
        <v>59</v>
      </c>
      <c r="U1451" s="18">
        <v>1546</v>
      </c>
      <c r="V1451" s="16">
        <v>2491</v>
      </c>
      <c r="W1451" s="22">
        <v>1.07</v>
      </c>
    </row>
    <row r="1452" spans="1:23" x14ac:dyDescent="0.3">
      <c r="A1452" s="19">
        <v>1450</v>
      </c>
      <c r="B1452" s="16" t="s">
        <v>56</v>
      </c>
      <c r="C1452" s="17" t="s">
        <v>136</v>
      </c>
      <c r="E1452" s="16">
        <f t="shared" si="296"/>
        <v>6313072937.3727903</v>
      </c>
      <c r="F1452" s="16">
        <v>5</v>
      </c>
      <c r="G1452" s="22">
        <f t="shared" ref="G1452" si="339">A1452^8.35+A1452^4+100*A1452+100</f>
        <v>2.4970245870045074E+26</v>
      </c>
      <c r="H1452" s="22">
        <f t="shared" si="289"/>
        <v>11795947.572655296</v>
      </c>
      <c r="I1452" s="22">
        <f t="shared" si="291"/>
        <v>3.3277260360480387E+19</v>
      </c>
      <c r="J1452" s="16">
        <v>1</v>
      </c>
      <c r="K1452" s="16">
        <v>11</v>
      </c>
      <c r="L1452" s="16">
        <v>5</v>
      </c>
      <c r="M1452" s="16">
        <v>10000</v>
      </c>
      <c r="N1452" s="16">
        <v>10000</v>
      </c>
      <c r="O1452" s="16">
        <v>30</v>
      </c>
      <c r="P1452" s="16" t="b">
        <v>1</v>
      </c>
      <c r="Q1452" s="16">
        <v>0</v>
      </c>
      <c r="R1452" s="16" t="b">
        <v>0</v>
      </c>
      <c r="S1452" s="16">
        <v>101.000000000008</v>
      </c>
      <c r="T1452" s="16" t="s">
        <v>59</v>
      </c>
      <c r="U1452" s="18">
        <v>1547</v>
      </c>
      <c r="V1452" s="16">
        <v>2493</v>
      </c>
      <c r="W1452" s="22">
        <v>1.07</v>
      </c>
    </row>
    <row r="1453" spans="1:23" x14ac:dyDescent="0.3">
      <c r="A1453" s="15">
        <v>1451</v>
      </c>
      <c r="B1453" s="16" t="s">
        <v>56</v>
      </c>
      <c r="C1453" s="17" t="s">
        <v>136</v>
      </c>
      <c r="E1453" s="12">
        <f t="shared" si="296"/>
        <v>6326579628.0278788</v>
      </c>
      <c r="F1453" s="16">
        <v>5</v>
      </c>
      <c r="G1453" s="22">
        <f t="shared" ref="G1453" si="340">A1453^8.36+A1453^4+100*A1453+100</f>
        <v>2.7010931900406601E+26</v>
      </c>
      <c r="H1453" s="22">
        <f t="shared" si="289"/>
        <v>11813249.376307672</v>
      </c>
      <c r="I1453" s="22">
        <f t="shared" si="291"/>
        <v>3.3417039999121408E+19</v>
      </c>
      <c r="J1453" s="16">
        <v>1</v>
      </c>
      <c r="K1453" s="16">
        <v>11</v>
      </c>
      <c r="L1453" s="16">
        <v>5</v>
      </c>
      <c r="M1453" s="16">
        <v>10000</v>
      </c>
      <c r="N1453" s="16">
        <v>10000</v>
      </c>
      <c r="O1453" s="16">
        <v>30</v>
      </c>
      <c r="P1453" s="16" t="b">
        <v>1</v>
      </c>
      <c r="Q1453" s="16">
        <v>0</v>
      </c>
      <c r="R1453" s="16" t="b">
        <v>0</v>
      </c>
      <c r="S1453" s="16">
        <v>101.000000000008</v>
      </c>
      <c r="T1453" s="16" t="s">
        <v>59</v>
      </c>
      <c r="U1453" s="18">
        <v>1548</v>
      </c>
      <c r="V1453" s="16">
        <v>2495</v>
      </c>
      <c r="W1453" s="22">
        <v>1.07</v>
      </c>
    </row>
    <row r="1454" spans="1:23" x14ac:dyDescent="0.3">
      <c r="A1454" s="19">
        <v>1452</v>
      </c>
      <c r="B1454" s="16" t="s">
        <v>56</v>
      </c>
      <c r="C1454" s="17" t="s">
        <v>136</v>
      </c>
      <c r="E1454" s="16">
        <f t="shared" si="296"/>
        <v>6340105880.7680769</v>
      </c>
      <c r="F1454" s="16">
        <v>5</v>
      </c>
      <c r="G1454" s="22">
        <f t="shared" ref="G1454" si="341">A1454^8.37+A1454^4+100*A1454+100</f>
        <v>2.9218679116280626E+26</v>
      </c>
      <c r="H1454" s="22">
        <f t="shared" si="289"/>
        <v>11830564.700127063</v>
      </c>
      <c r="I1454" s="22">
        <f t="shared" si="291"/>
        <v>3.3557309868559471E+19</v>
      </c>
      <c r="J1454" s="16">
        <v>1</v>
      </c>
      <c r="K1454" s="16">
        <v>11</v>
      </c>
      <c r="L1454" s="16">
        <v>5</v>
      </c>
      <c r="M1454" s="16">
        <v>10000</v>
      </c>
      <c r="N1454" s="16">
        <v>10000</v>
      </c>
      <c r="O1454" s="16">
        <v>30</v>
      </c>
      <c r="P1454" s="16" t="b">
        <v>1</v>
      </c>
      <c r="Q1454" s="16">
        <v>0</v>
      </c>
      <c r="R1454" s="16" t="b">
        <v>0</v>
      </c>
      <c r="S1454" s="16">
        <v>101.000000000008</v>
      </c>
      <c r="T1454" s="16" t="s">
        <v>59</v>
      </c>
      <c r="U1454" s="18">
        <v>1549</v>
      </c>
      <c r="V1454" s="16">
        <v>2497</v>
      </c>
      <c r="W1454" s="22">
        <v>1.07</v>
      </c>
    </row>
    <row r="1455" spans="1:23" x14ac:dyDescent="0.3">
      <c r="A1455" s="15">
        <v>1453</v>
      </c>
      <c r="B1455" s="16" t="s">
        <v>56</v>
      </c>
      <c r="C1455" s="17" t="s">
        <v>136</v>
      </c>
      <c r="E1455" s="16">
        <f t="shared" si="296"/>
        <v>6353651710.4238415</v>
      </c>
      <c r="F1455" s="16">
        <v>5</v>
      </c>
      <c r="G1455" s="22">
        <f t="shared" ref="G1455" si="342">A1455^8.38+A1455^4+100*A1455+100</f>
        <v>3.1607187139890989E+26</v>
      </c>
      <c r="H1455" s="22">
        <f t="shared" si="289"/>
        <v>11847893.545417542</v>
      </c>
      <c r="I1455" s="22">
        <f t="shared" si="291"/>
        <v>3.3698071348714975E+19</v>
      </c>
      <c r="J1455" s="16">
        <v>1</v>
      </c>
      <c r="K1455" s="16">
        <v>11</v>
      </c>
      <c r="L1455" s="16">
        <v>5</v>
      </c>
      <c r="M1455" s="16">
        <v>10000</v>
      </c>
      <c r="N1455" s="16">
        <v>10000</v>
      </c>
      <c r="O1455" s="16">
        <v>30</v>
      </c>
      <c r="P1455" s="16" t="b">
        <v>1</v>
      </c>
      <c r="Q1455" s="16">
        <v>0</v>
      </c>
      <c r="R1455" s="16" t="b">
        <v>0</v>
      </c>
      <c r="S1455" s="16">
        <v>101.000000000008</v>
      </c>
      <c r="T1455" s="16" t="s">
        <v>59</v>
      </c>
      <c r="U1455" s="18">
        <v>1550</v>
      </c>
      <c r="V1455" s="16">
        <v>2499</v>
      </c>
      <c r="W1455" s="22">
        <v>1.07</v>
      </c>
    </row>
    <row r="1456" spans="1:23" x14ac:dyDescent="0.3">
      <c r="A1456" s="19">
        <v>1454</v>
      </c>
      <c r="B1456" s="16" t="s">
        <v>56</v>
      </c>
      <c r="C1456" s="17" t="s">
        <v>136</v>
      </c>
      <c r="E1456" s="16">
        <f t="shared" si="296"/>
        <v>6367217131.8267612</v>
      </c>
      <c r="F1456" s="16">
        <v>5</v>
      </c>
      <c r="G1456" s="22">
        <f t="shared" ref="G1456" si="343">A1456^8.39+A1456^4+100*A1456+100</f>
        <v>3.4191280880606341E+26</v>
      </c>
      <c r="H1456" s="22">
        <f t="shared" si="289"/>
        <v>11865235.91348251</v>
      </c>
      <c r="I1456" s="22">
        <f t="shared" si="291"/>
        <v>3.3839325822439268E+19</v>
      </c>
      <c r="J1456" s="16">
        <v>1</v>
      </c>
      <c r="K1456" s="16">
        <v>11</v>
      </c>
      <c r="L1456" s="16">
        <v>5</v>
      </c>
      <c r="M1456" s="16">
        <v>10000</v>
      </c>
      <c r="N1456" s="16">
        <v>10000</v>
      </c>
      <c r="O1456" s="16">
        <v>30</v>
      </c>
      <c r="P1456" s="16" t="b">
        <v>1</v>
      </c>
      <c r="Q1456" s="16">
        <v>0</v>
      </c>
      <c r="R1456" s="16" t="b">
        <v>0</v>
      </c>
      <c r="S1456" s="16">
        <v>101.000000000008</v>
      </c>
      <c r="T1456" s="16" t="s">
        <v>59</v>
      </c>
      <c r="U1456" s="18">
        <v>1551</v>
      </c>
      <c r="V1456" s="16">
        <v>2501</v>
      </c>
      <c r="W1456" s="22">
        <v>1.07</v>
      </c>
    </row>
    <row r="1457" spans="1:23" x14ac:dyDescent="0.3">
      <c r="A1457" s="15">
        <v>1455</v>
      </c>
      <c r="B1457" s="16" t="s">
        <v>56</v>
      </c>
      <c r="C1457" s="17" t="s">
        <v>136</v>
      </c>
      <c r="E1457" s="16">
        <f t="shared" si="296"/>
        <v>6380802159.8093004</v>
      </c>
      <c r="F1457" s="16">
        <v>5</v>
      </c>
      <c r="G1457" s="22">
        <f t="shared" ref="G1457" si="344">A1457^8.34+A1457^4+100*A1457+100</f>
        <v>2.3893367573961033E+26</v>
      </c>
      <c r="H1457" s="22">
        <f t="shared" si="289"/>
        <v>11882591.805624478</v>
      </c>
      <c r="I1457" s="22">
        <f t="shared" si="291"/>
        <v>3.3981074675517346E+19</v>
      </c>
      <c r="J1457" s="16">
        <v>1</v>
      </c>
      <c r="K1457" s="16">
        <v>11</v>
      </c>
      <c r="L1457" s="16">
        <v>5</v>
      </c>
      <c r="M1457" s="16">
        <v>10000</v>
      </c>
      <c r="N1457" s="16">
        <v>10000</v>
      </c>
      <c r="O1457" s="16">
        <v>30</v>
      </c>
      <c r="P1457" s="16" t="b">
        <v>1</v>
      </c>
      <c r="Q1457" s="16">
        <v>0</v>
      </c>
      <c r="R1457" s="16" t="b">
        <v>0</v>
      </c>
      <c r="S1457" s="16">
        <v>101.000000000008</v>
      </c>
      <c r="T1457" s="16" t="s">
        <v>59</v>
      </c>
      <c r="U1457" s="18">
        <v>1552</v>
      </c>
      <c r="V1457" s="16">
        <v>2503</v>
      </c>
      <c r="W1457" s="22">
        <v>1.07</v>
      </c>
    </row>
    <row r="1458" spans="1:23" x14ac:dyDescent="0.3">
      <c r="A1458" s="19">
        <v>1456</v>
      </c>
      <c r="B1458" s="16" t="s">
        <v>56</v>
      </c>
      <c r="C1458" s="17" t="s">
        <v>136</v>
      </c>
      <c r="E1458" s="16">
        <f t="shared" si="296"/>
        <v>6394406809.2049961</v>
      </c>
      <c r="F1458" s="16">
        <v>5</v>
      </c>
      <c r="G1458" s="22">
        <f t="shared" ref="G1458" si="345">A1458^8.35+A1458^4+100*A1458+100</f>
        <v>2.584624644701703E+26</v>
      </c>
      <c r="H1458" s="22">
        <f t="shared" si="289"/>
        <v>11899961.22314522</v>
      </c>
      <c r="I1458" s="22">
        <f t="shared" si="291"/>
        <v>3.4123319296672981E+19</v>
      </c>
      <c r="J1458" s="16">
        <v>1</v>
      </c>
      <c r="K1458" s="16">
        <v>11</v>
      </c>
      <c r="L1458" s="16">
        <v>5</v>
      </c>
      <c r="M1458" s="16">
        <v>10000</v>
      </c>
      <c r="N1458" s="16">
        <v>10000</v>
      </c>
      <c r="O1458" s="16">
        <v>30</v>
      </c>
      <c r="P1458" s="16" t="b">
        <v>1</v>
      </c>
      <c r="Q1458" s="16">
        <v>0</v>
      </c>
      <c r="R1458" s="16" t="b">
        <v>0</v>
      </c>
      <c r="S1458" s="16">
        <v>101.000000000008</v>
      </c>
      <c r="T1458" s="16" t="s">
        <v>59</v>
      </c>
      <c r="U1458" s="18">
        <v>1553</v>
      </c>
      <c r="V1458" s="16">
        <v>2505</v>
      </c>
      <c r="W1458" s="22">
        <v>1.07</v>
      </c>
    </row>
    <row r="1459" spans="1:23" x14ac:dyDescent="0.3">
      <c r="A1459" s="15">
        <v>1457</v>
      </c>
      <c r="B1459" s="16" t="s">
        <v>56</v>
      </c>
      <c r="C1459" s="17" t="s">
        <v>136</v>
      </c>
      <c r="E1459" s="12">
        <f t="shared" si="296"/>
        <v>6408031094.8484564</v>
      </c>
      <c r="F1459" s="16">
        <v>5</v>
      </c>
      <c r="G1459" s="22">
        <f t="shared" ref="G1459" si="346">A1459^8.36+A1459^4+100*A1459+100</f>
        <v>2.7959014079984918E+26</v>
      </c>
      <c r="H1459" s="22">
        <f t="shared" si="289"/>
        <v>11917344.167345814</v>
      </c>
      <c r="I1459" s="22">
        <f t="shared" si="291"/>
        <v>3.4266061077573149E+19</v>
      </c>
      <c r="J1459" s="16">
        <v>1</v>
      </c>
      <c r="K1459" s="16">
        <v>11</v>
      </c>
      <c r="L1459" s="16">
        <v>5</v>
      </c>
      <c r="M1459" s="16">
        <v>10000</v>
      </c>
      <c r="N1459" s="16">
        <v>10000</v>
      </c>
      <c r="O1459" s="16">
        <v>30</v>
      </c>
      <c r="P1459" s="16" t="b">
        <v>1</v>
      </c>
      <c r="Q1459" s="16">
        <v>0</v>
      </c>
      <c r="R1459" s="16" t="b">
        <v>0</v>
      </c>
      <c r="S1459" s="16">
        <v>101.000000000008</v>
      </c>
      <c r="T1459" s="16" t="s">
        <v>59</v>
      </c>
      <c r="U1459" s="18">
        <v>1554</v>
      </c>
      <c r="V1459" s="16">
        <v>2507</v>
      </c>
      <c r="W1459" s="22">
        <v>1.07</v>
      </c>
    </row>
    <row r="1460" spans="1:23" x14ac:dyDescent="0.3">
      <c r="A1460" s="19">
        <v>1458</v>
      </c>
      <c r="B1460" s="16" t="s">
        <v>56</v>
      </c>
      <c r="C1460" s="17" t="s">
        <v>136</v>
      </c>
      <c r="E1460" s="16">
        <f t="shared" si="296"/>
        <v>6421675031.5752373</v>
      </c>
      <c r="F1460" s="16">
        <v>5</v>
      </c>
      <c r="G1460" s="22">
        <f t="shared" ref="G1460" si="347">A1460^8.37+A1460^4+100*A1460+100</f>
        <v>3.0244783198241357E+26</v>
      </c>
      <c r="H1460" s="22">
        <f t="shared" si="289"/>
        <v>11934740.639526526</v>
      </c>
      <c r="I1460" s="22">
        <f t="shared" si="291"/>
        <v>3.4409301412831453E+19</v>
      </c>
      <c r="J1460" s="16">
        <v>1</v>
      </c>
      <c r="K1460" s="16">
        <v>11</v>
      </c>
      <c r="L1460" s="16">
        <v>5</v>
      </c>
      <c r="M1460" s="16">
        <v>10000</v>
      </c>
      <c r="N1460" s="16">
        <v>10000</v>
      </c>
      <c r="O1460" s="16">
        <v>30</v>
      </c>
      <c r="P1460" s="16" t="b">
        <v>1</v>
      </c>
      <c r="Q1460" s="16">
        <v>0</v>
      </c>
      <c r="R1460" s="16" t="b">
        <v>0</v>
      </c>
      <c r="S1460" s="16">
        <v>101.000000000008</v>
      </c>
      <c r="T1460" s="16" t="s">
        <v>59</v>
      </c>
      <c r="U1460" s="18">
        <v>1555</v>
      </c>
      <c r="V1460" s="16">
        <v>2509</v>
      </c>
      <c r="W1460" s="22">
        <v>1.07</v>
      </c>
    </row>
    <row r="1461" spans="1:23" x14ac:dyDescent="0.3">
      <c r="A1461" s="15">
        <v>1459</v>
      </c>
      <c r="B1461" s="16" t="s">
        <v>56</v>
      </c>
      <c r="C1461" s="17" t="s">
        <v>136</v>
      </c>
      <c r="E1461" s="12">
        <f t="shared" si="296"/>
        <v>6435338634.2219763</v>
      </c>
      <c r="F1461" s="16">
        <v>5</v>
      </c>
      <c r="G1461" s="22">
        <f t="shared" ref="G1461" si="348">A1461^8.38+A1461^4+100*A1461+100</f>
        <v>3.2717743707752002E+26</v>
      </c>
      <c r="H1461" s="22">
        <f t="shared" si="289"/>
        <v>11952150.640986793</v>
      </c>
      <c r="I1461" s="22">
        <f t="shared" si="291"/>
        <v>3.4553041700013056E+19</v>
      </c>
      <c r="J1461" s="16">
        <v>1</v>
      </c>
      <c r="K1461" s="16">
        <v>11</v>
      </c>
      <c r="L1461" s="16">
        <v>5</v>
      </c>
      <c r="M1461" s="16">
        <v>10000</v>
      </c>
      <c r="N1461" s="16">
        <v>10000</v>
      </c>
      <c r="O1461" s="16">
        <v>30</v>
      </c>
      <c r="P1461" s="16" t="b">
        <v>1</v>
      </c>
      <c r="Q1461" s="16">
        <v>0</v>
      </c>
      <c r="R1461" s="16" t="b">
        <v>0</v>
      </c>
      <c r="S1461" s="16">
        <v>101.000000000008</v>
      </c>
      <c r="T1461" s="16" t="s">
        <v>59</v>
      </c>
      <c r="U1461" s="18">
        <v>1556</v>
      </c>
      <c r="V1461" s="16">
        <v>2511</v>
      </c>
      <c r="W1461" s="22">
        <v>1.07</v>
      </c>
    </row>
    <row r="1462" spans="1:23" x14ac:dyDescent="0.3">
      <c r="A1462" s="19">
        <v>1460</v>
      </c>
      <c r="B1462" s="16" t="s">
        <v>56</v>
      </c>
      <c r="C1462" s="17" t="s">
        <v>136</v>
      </c>
      <c r="E1462" s="16">
        <f t="shared" si="296"/>
        <v>6449021917.6262722</v>
      </c>
      <c r="F1462" s="16">
        <v>5</v>
      </c>
      <c r="G1462" s="22">
        <f t="shared" ref="G1462" si="349">A1462^8.39+A1462^4+100*A1462+100</f>
        <v>3.5393251327586302E+26</v>
      </c>
      <c r="H1462" s="22">
        <f t="shared" si="289"/>
        <v>11969574.173025383</v>
      </c>
      <c r="I1462" s="22">
        <f t="shared" si="291"/>
        <v>3.4697283339638104E+19</v>
      </c>
      <c r="J1462" s="16">
        <v>1</v>
      </c>
      <c r="K1462" s="16">
        <v>11</v>
      </c>
      <c r="L1462" s="16">
        <v>5</v>
      </c>
      <c r="M1462" s="16">
        <v>10000</v>
      </c>
      <c r="N1462" s="16">
        <v>10000</v>
      </c>
      <c r="O1462" s="16">
        <v>30</v>
      </c>
      <c r="P1462" s="16" t="b">
        <v>1</v>
      </c>
      <c r="Q1462" s="16">
        <v>0</v>
      </c>
      <c r="R1462" s="16" t="b">
        <v>0</v>
      </c>
      <c r="S1462" s="16">
        <v>101.000000000008</v>
      </c>
      <c r="T1462" s="16" t="s">
        <v>59</v>
      </c>
      <c r="U1462" s="18">
        <v>1557</v>
      </c>
      <c r="V1462" s="16">
        <v>2513</v>
      </c>
      <c r="W1462" s="22">
        <v>1.07</v>
      </c>
    </row>
    <row r="1463" spans="1:23" x14ac:dyDescent="0.3">
      <c r="A1463" s="15">
        <v>1461</v>
      </c>
      <c r="B1463" s="16" t="s">
        <v>56</v>
      </c>
      <c r="C1463" s="17" t="s">
        <v>136</v>
      </c>
      <c r="E1463" s="16">
        <f t="shared" si="296"/>
        <v>6462724896.6267748</v>
      </c>
      <c r="F1463" s="16">
        <v>5</v>
      </c>
      <c r="G1463" s="22">
        <f t="shared" ref="G1463" si="350">A1463^8.34+A1463^4+100*A1463+100</f>
        <v>2.4727647488055114E+26</v>
      </c>
      <c r="H1463" s="22">
        <f t="shared" si="289"/>
        <v>11987011.236940242</v>
      </c>
      <c r="I1463" s="22">
        <f t="shared" si="291"/>
        <v>3.4842027735187177E+19</v>
      </c>
      <c r="J1463" s="16">
        <v>1</v>
      </c>
      <c r="K1463" s="16">
        <v>11</v>
      </c>
      <c r="L1463" s="16">
        <v>5</v>
      </c>
      <c r="M1463" s="16">
        <v>10000</v>
      </c>
      <c r="N1463" s="16">
        <v>10000</v>
      </c>
      <c r="O1463" s="16">
        <v>30</v>
      </c>
      <c r="P1463" s="16" t="b">
        <v>1</v>
      </c>
      <c r="Q1463" s="16">
        <v>0</v>
      </c>
      <c r="R1463" s="16" t="b">
        <v>0</v>
      </c>
      <c r="S1463" s="16">
        <v>101.000000000008</v>
      </c>
      <c r="T1463" s="16" t="s">
        <v>59</v>
      </c>
      <c r="U1463" s="18">
        <v>1558</v>
      </c>
      <c r="V1463" s="16">
        <v>2515</v>
      </c>
      <c r="W1463" s="22">
        <v>1.07</v>
      </c>
    </row>
    <row r="1464" spans="1:23" x14ac:dyDescent="0.3">
      <c r="A1464" s="19">
        <v>1462</v>
      </c>
      <c r="B1464" s="16" t="s">
        <v>56</v>
      </c>
      <c r="C1464" s="17" t="s">
        <v>136</v>
      </c>
      <c r="E1464" s="16">
        <f t="shared" si="296"/>
        <v>6476447586.0631304</v>
      </c>
      <c r="F1464" s="16">
        <v>5</v>
      </c>
      <c r="G1464" s="22">
        <f t="shared" ref="G1464" si="351">A1464^8.35+A1464^4+100*A1464+100</f>
        <v>2.6749185431916482E+26</v>
      </c>
      <c r="H1464" s="22">
        <f t="shared" si="289"/>
        <v>12004461.834028564</v>
      </c>
      <c r="I1464" s="22">
        <f t="shared" si="291"/>
        <v>3.4987276293103485E+19</v>
      </c>
      <c r="J1464" s="16">
        <v>1</v>
      </c>
      <c r="K1464" s="16">
        <v>11</v>
      </c>
      <c r="L1464" s="16">
        <v>5</v>
      </c>
      <c r="M1464" s="16">
        <v>10000</v>
      </c>
      <c r="N1464" s="16">
        <v>10000</v>
      </c>
      <c r="O1464" s="16">
        <v>30</v>
      </c>
      <c r="P1464" s="16" t="b">
        <v>1</v>
      </c>
      <c r="Q1464" s="16">
        <v>0</v>
      </c>
      <c r="R1464" s="16" t="b">
        <v>0</v>
      </c>
      <c r="S1464" s="16">
        <v>101.000000000008</v>
      </c>
      <c r="T1464" s="16" t="s">
        <v>59</v>
      </c>
      <c r="U1464" s="18">
        <v>1559</v>
      </c>
      <c r="V1464" s="16">
        <v>2517</v>
      </c>
      <c r="W1464" s="22">
        <v>1.07</v>
      </c>
    </row>
    <row r="1465" spans="1:23" x14ac:dyDescent="0.3">
      <c r="A1465" s="15">
        <v>1463</v>
      </c>
      <c r="B1465" s="16" t="s">
        <v>56</v>
      </c>
      <c r="C1465" s="17" t="s">
        <v>136</v>
      </c>
      <c r="E1465" s="16">
        <f t="shared" si="296"/>
        <v>6490190000.7760286</v>
      </c>
      <c r="F1465" s="16">
        <v>5</v>
      </c>
      <c r="G1465" s="22">
        <f t="shared" ref="G1465" si="352">A1465^8.36+A1465^4+100*A1465+100</f>
        <v>2.8936271219189398E+26</v>
      </c>
      <c r="H1465" s="22">
        <f t="shared" si="289"/>
        <v>12021925.965586796</v>
      </c>
      <c r="I1465" s="22">
        <f t="shared" si="291"/>
        <v>3.5133030422800036E+19</v>
      </c>
      <c r="J1465" s="16">
        <v>1</v>
      </c>
      <c r="K1465" s="16">
        <v>11</v>
      </c>
      <c r="L1465" s="16">
        <v>5</v>
      </c>
      <c r="M1465" s="16">
        <v>10000</v>
      </c>
      <c r="N1465" s="16">
        <v>10000</v>
      </c>
      <c r="O1465" s="16">
        <v>30</v>
      </c>
      <c r="P1465" s="16" t="b">
        <v>1</v>
      </c>
      <c r="Q1465" s="16">
        <v>0</v>
      </c>
      <c r="R1465" s="16" t="b">
        <v>0</v>
      </c>
      <c r="S1465" s="16">
        <v>101.000000000008</v>
      </c>
      <c r="T1465" s="16" t="s">
        <v>59</v>
      </c>
      <c r="U1465" s="18">
        <v>1560</v>
      </c>
      <c r="V1465" s="16">
        <v>2519</v>
      </c>
      <c r="W1465" s="22">
        <v>1.07</v>
      </c>
    </row>
    <row r="1466" spans="1:23" x14ac:dyDescent="0.3">
      <c r="A1466" s="19">
        <v>1464</v>
      </c>
      <c r="B1466" s="16" t="s">
        <v>56</v>
      </c>
      <c r="C1466" s="17" t="s">
        <v>136</v>
      </c>
      <c r="E1466" s="16">
        <f t="shared" si="296"/>
        <v>6503952155.6071243</v>
      </c>
      <c r="F1466" s="16">
        <v>5</v>
      </c>
      <c r="G1466" s="22">
        <f t="shared" ref="G1466" si="353">A1466^8.37+A1466^4+100*A1466+100</f>
        <v>3.1302484715957694E+26</v>
      </c>
      <c r="H1466" s="22">
        <f t="shared" si="289"/>
        <v>12039403.632910578</v>
      </c>
      <c r="I1466" s="22">
        <f t="shared" si="291"/>
        <v>3.5279291536660668E+19</v>
      </c>
      <c r="J1466" s="16">
        <v>1</v>
      </c>
      <c r="K1466" s="16">
        <v>11</v>
      </c>
      <c r="L1466" s="16">
        <v>5</v>
      </c>
      <c r="M1466" s="16">
        <v>10000</v>
      </c>
      <c r="N1466" s="16">
        <v>10000</v>
      </c>
      <c r="O1466" s="16">
        <v>30</v>
      </c>
      <c r="P1466" s="16" t="b">
        <v>1</v>
      </c>
      <c r="Q1466" s="16">
        <v>0</v>
      </c>
      <c r="R1466" s="16" t="b">
        <v>0</v>
      </c>
      <c r="S1466" s="16">
        <v>101.000000000008</v>
      </c>
      <c r="T1466" s="16" t="s">
        <v>59</v>
      </c>
      <c r="U1466" s="18">
        <v>1561</v>
      </c>
      <c r="V1466" s="16">
        <v>2521</v>
      </c>
      <c r="W1466" s="22">
        <v>1.07</v>
      </c>
    </row>
    <row r="1467" spans="1:23" x14ac:dyDescent="0.3">
      <c r="A1467" s="15">
        <v>1465</v>
      </c>
      <c r="B1467" s="16" t="s">
        <v>56</v>
      </c>
      <c r="C1467" s="17" t="s">
        <v>136</v>
      </c>
      <c r="E1467" s="12">
        <f t="shared" si="296"/>
        <v>6517734065.3991299</v>
      </c>
      <c r="F1467" s="16">
        <v>5</v>
      </c>
      <c r="G1467" s="22">
        <f t="shared" ref="G1467" si="354">A1467^8.38+A1467^4+100*A1467+100</f>
        <v>3.3862521587298074E+26</v>
      </c>
      <c r="H1467" s="22">
        <f t="shared" si="289"/>
        <v>12056894.83729483</v>
      </c>
      <c r="I1467" s="22">
        <f t="shared" si="291"/>
        <v>3.5426061050046673E+19</v>
      </c>
      <c r="J1467" s="16">
        <v>1</v>
      </c>
      <c r="K1467" s="16">
        <v>11</v>
      </c>
      <c r="L1467" s="16">
        <v>5</v>
      </c>
      <c r="M1467" s="16">
        <v>10000</v>
      </c>
      <c r="N1467" s="16">
        <v>10000</v>
      </c>
      <c r="O1467" s="16">
        <v>30</v>
      </c>
      <c r="P1467" s="16" t="b">
        <v>1</v>
      </c>
      <c r="Q1467" s="16">
        <v>0</v>
      </c>
      <c r="R1467" s="16" t="b">
        <v>0</v>
      </c>
      <c r="S1467" s="16">
        <v>101.000000000008</v>
      </c>
      <c r="T1467" s="16" t="s">
        <v>59</v>
      </c>
      <c r="U1467" s="18">
        <v>1562</v>
      </c>
      <c r="V1467" s="16">
        <v>2523</v>
      </c>
      <c r="W1467" s="22">
        <v>1.07</v>
      </c>
    </row>
    <row r="1468" spans="1:23" x14ac:dyDescent="0.3">
      <c r="A1468" s="19">
        <v>1466</v>
      </c>
      <c r="B1468" s="16" t="s">
        <v>56</v>
      </c>
      <c r="C1468" s="17" t="s">
        <v>136</v>
      </c>
      <c r="E1468" s="16">
        <f t="shared" si="296"/>
        <v>6531535744.9957895</v>
      </c>
      <c r="F1468" s="16">
        <v>5</v>
      </c>
      <c r="G1468" s="22">
        <f t="shared" ref="G1468" si="355">A1468^8.39+A1468^4+100*A1468+100</f>
        <v>3.6632285127051778E+26</v>
      </c>
      <c r="H1468" s="22">
        <f t="shared" ref="H1468:H1531" si="356">(A1468^2.14+50+50*A1468)*2</f>
        <v>12074399.58003372</v>
      </c>
      <c r="I1468" s="22">
        <f t="shared" si="291"/>
        <v>3.5573340381299831E+19</v>
      </c>
      <c r="J1468" s="16">
        <v>1</v>
      </c>
      <c r="K1468" s="16">
        <v>11</v>
      </c>
      <c r="L1468" s="16">
        <v>5</v>
      </c>
      <c r="M1468" s="16">
        <v>10000</v>
      </c>
      <c r="N1468" s="16">
        <v>10000</v>
      </c>
      <c r="O1468" s="16">
        <v>30</v>
      </c>
      <c r="P1468" s="16" t="b">
        <v>1</v>
      </c>
      <c r="Q1468" s="16">
        <v>0</v>
      </c>
      <c r="R1468" s="16" t="b">
        <v>0</v>
      </c>
      <c r="S1468" s="16">
        <v>101.000000000008</v>
      </c>
      <c r="T1468" s="16" t="s">
        <v>59</v>
      </c>
      <c r="U1468" s="18">
        <v>1563</v>
      </c>
      <c r="V1468" s="16">
        <v>2525</v>
      </c>
      <c r="W1468" s="22">
        <v>1.07</v>
      </c>
    </row>
    <row r="1469" spans="1:23" x14ac:dyDescent="0.3">
      <c r="A1469" s="15">
        <v>1467</v>
      </c>
      <c r="B1469" s="16" t="s">
        <v>56</v>
      </c>
      <c r="C1469" s="17" t="s">
        <v>136</v>
      </c>
      <c r="E1469" s="12">
        <f t="shared" si="296"/>
        <v>6545357209.2418013</v>
      </c>
      <c r="F1469" s="16">
        <v>5</v>
      </c>
      <c r="G1469" s="22">
        <f t="shared" ref="G1469" si="357">A1469^8.34+A1469^4+100*A1469+100</f>
        <v>2.5587458391533117E+26</v>
      </c>
      <c r="H1469" s="22">
        <f t="shared" si="356"/>
        <v>12091917.862420622</v>
      </c>
      <c r="I1469" s="22">
        <f t="shared" ref="I1469:I1532" si="358">(A1469^6.08+A1469^4+1000*A1469+100)*2</f>
        <v>3.5721130951746851E+19</v>
      </c>
      <c r="J1469" s="16">
        <v>1</v>
      </c>
      <c r="K1469" s="16">
        <v>11</v>
      </c>
      <c r="L1469" s="16">
        <v>5</v>
      </c>
      <c r="M1469" s="16">
        <v>10000</v>
      </c>
      <c r="N1469" s="16">
        <v>10000</v>
      </c>
      <c r="O1469" s="16">
        <v>30</v>
      </c>
      <c r="P1469" s="16" t="b">
        <v>1</v>
      </c>
      <c r="Q1469" s="16">
        <v>0</v>
      </c>
      <c r="R1469" s="16" t="b">
        <v>0</v>
      </c>
      <c r="S1469" s="16">
        <v>101.000000000008</v>
      </c>
      <c r="T1469" s="16" t="s">
        <v>59</v>
      </c>
      <c r="U1469" s="18">
        <v>1564</v>
      </c>
      <c r="V1469" s="16">
        <v>2527</v>
      </c>
      <c r="W1469" s="22">
        <v>1.07</v>
      </c>
    </row>
    <row r="1470" spans="1:23" x14ac:dyDescent="0.3">
      <c r="A1470" s="19">
        <v>1468</v>
      </c>
      <c r="B1470" s="16" t="s">
        <v>56</v>
      </c>
      <c r="C1470" s="17" t="s">
        <v>136</v>
      </c>
      <c r="E1470" s="16">
        <f t="shared" si="296"/>
        <v>6559198472.9829121</v>
      </c>
      <c r="F1470" s="16">
        <v>5</v>
      </c>
      <c r="G1470" s="22">
        <f t="shared" ref="G1470" si="359">A1470^8.35+A1470^4+100*A1470+100</f>
        <v>2.7679775543960328E+26</v>
      </c>
      <c r="H1470" s="22">
        <f t="shared" si="356"/>
        <v>12109449.685748149</v>
      </c>
      <c r="I1470" s="22">
        <f t="shared" si="358"/>
        <v>3.5869434185704124E+19</v>
      </c>
      <c r="J1470" s="16">
        <v>1</v>
      </c>
      <c r="K1470" s="16">
        <v>11</v>
      </c>
      <c r="L1470" s="16">
        <v>5</v>
      </c>
      <c r="M1470" s="16">
        <v>10000</v>
      </c>
      <c r="N1470" s="16">
        <v>10000</v>
      </c>
      <c r="O1470" s="16">
        <v>30</v>
      </c>
      <c r="P1470" s="16" t="b">
        <v>1</v>
      </c>
      <c r="Q1470" s="16">
        <v>0</v>
      </c>
      <c r="R1470" s="16" t="b">
        <v>0</v>
      </c>
      <c r="S1470" s="16">
        <v>101.000000000008</v>
      </c>
      <c r="T1470" s="16" t="s">
        <v>59</v>
      </c>
      <c r="U1470" s="18">
        <v>1565</v>
      </c>
      <c r="V1470" s="16">
        <v>2529</v>
      </c>
      <c r="W1470" s="22">
        <v>1.07</v>
      </c>
    </row>
    <row r="1471" spans="1:23" x14ac:dyDescent="0.3">
      <c r="A1471" s="15">
        <v>1469</v>
      </c>
      <c r="B1471" s="16" t="s">
        <v>56</v>
      </c>
      <c r="C1471" s="17" t="s">
        <v>136</v>
      </c>
      <c r="E1471" s="16">
        <f t="shared" si="296"/>
        <v>6573059551.0658684</v>
      </c>
      <c r="F1471" s="16">
        <v>5</v>
      </c>
      <c r="G1471" s="22">
        <f t="shared" ref="G1471" si="360">A1471^8.36+A1471^4+100*A1471+100</f>
        <v>2.9943475905544942E+26</v>
      </c>
      <c r="H1471" s="22">
        <f t="shared" si="356"/>
        <v>12126995.051308213</v>
      </c>
      <c r="I1471" s="22">
        <f t="shared" si="358"/>
        <v>3.6018251510481433E+19</v>
      </c>
      <c r="J1471" s="16">
        <v>1</v>
      </c>
      <c r="K1471" s="16">
        <v>11</v>
      </c>
      <c r="L1471" s="16">
        <v>5</v>
      </c>
      <c r="M1471" s="16">
        <v>10000</v>
      </c>
      <c r="N1471" s="16">
        <v>10000</v>
      </c>
      <c r="O1471" s="16">
        <v>30</v>
      </c>
      <c r="P1471" s="16" t="b">
        <v>1</v>
      </c>
      <c r="Q1471" s="16">
        <v>0</v>
      </c>
      <c r="R1471" s="16" t="b">
        <v>0</v>
      </c>
      <c r="S1471" s="16">
        <v>101.000000000008</v>
      </c>
      <c r="T1471" s="16" t="s">
        <v>59</v>
      </c>
      <c r="U1471" s="18">
        <v>1566</v>
      </c>
      <c r="V1471" s="16">
        <v>2531</v>
      </c>
      <c r="W1471" s="22">
        <v>1.07</v>
      </c>
    </row>
    <row r="1472" spans="1:23" x14ac:dyDescent="0.3">
      <c r="A1472" s="19">
        <v>1470</v>
      </c>
      <c r="B1472" s="16" t="s">
        <v>56</v>
      </c>
      <c r="C1472" s="17" t="s">
        <v>136</v>
      </c>
      <c r="E1472" s="16">
        <f t="shared" si="296"/>
        <v>6586940458.33848</v>
      </c>
      <c r="F1472" s="16">
        <v>5</v>
      </c>
      <c r="G1472" s="22">
        <f t="shared" ref="G1472" si="361">A1472^8.37+A1472^4+100*A1472+100</f>
        <v>3.2392621158743807E+26</v>
      </c>
      <c r="H1472" s="22">
        <f t="shared" si="356"/>
        <v>12144553.960391872</v>
      </c>
      <c r="I1472" s="22">
        <f t="shared" si="358"/>
        <v>3.6167584356385976E+19</v>
      </c>
      <c r="J1472" s="16">
        <v>1</v>
      </c>
      <c r="K1472" s="16">
        <v>11</v>
      </c>
      <c r="L1472" s="16">
        <v>5</v>
      </c>
      <c r="M1472" s="16">
        <v>10000</v>
      </c>
      <c r="N1472" s="16">
        <v>10000</v>
      </c>
      <c r="O1472" s="16">
        <v>30</v>
      </c>
      <c r="P1472" s="16" t="b">
        <v>1</v>
      </c>
      <c r="Q1472" s="16">
        <v>0</v>
      </c>
      <c r="R1472" s="16" t="b">
        <v>0</v>
      </c>
      <c r="S1472" s="16">
        <v>101.000000000008</v>
      </c>
      <c r="T1472" s="16" t="s">
        <v>59</v>
      </c>
      <c r="U1472" s="18">
        <v>1567</v>
      </c>
      <c r="V1472" s="16">
        <v>2533</v>
      </c>
      <c r="W1472" s="22">
        <v>1.07</v>
      </c>
    </row>
    <row r="1473" spans="1:23" x14ac:dyDescent="0.3">
      <c r="A1473" s="15">
        <v>1471</v>
      </c>
      <c r="B1473" s="16" t="s">
        <v>56</v>
      </c>
      <c r="C1473" s="17" t="s">
        <v>136</v>
      </c>
      <c r="E1473" s="16">
        <f t="shared" si="296"/>
        <v>6600841209.6494579</v>
      </c>
      <c r="F1473" s="16">
        <v>5</v>
      </c>
      <c r="G1473" s="22">
        <f t="shared" ref="G1473" si="362">A1473^8.38+A1473^4+100*A1473+100</f>
        <v>3.5042428626694878E+26</v>
      </c>
      <c r="H1473" s="22">
        <f t="shared" si="356"/>
        <v>12162126.414289564</v>
      </c>
      <c r="I1473" s="22">
        <f t="shared" si="358"/>
        <v>3.6317434156727325E+19</v>
      </c>
      <c r="J1473" s="16">
        <v>1</v>
      </c>
      <c r="K1473" s="16">
        <v>11</v>
      </c>
      <c r="L1473" s="16">
        <v>5</v>
      </c>
      <c r="M1473" s="16">
        <v>10000</v>
      </c>
      <c r="N1473" s="16">
        <v>10000</v>
      </c>
      <c r="O1473" s="16">
        <v>30</v>
      </c>
      <c r="P1473" s="16" t="b">
        <v>1</v>
      </c>
      <c r="Q1473" s="16">
        <v>0</v>
      </c>
      <c r="R1473" s="16" t="b">
        <v>0</v>
      </c>
      <c r="S1473" s="16">
        <v>101.000000000008</v>
      </c>
      <c r="T1473" s="16" t="s">
        <v>59</v>
      </c>
      <c r="U1473" s="18">
        <v>1568</v>
      </c>
      <c r="V1473" s="16">
        <v>2535</v>
      </c>
      <c r="W1473" s="22">
        <v>1.07</v>
      </c>
    </row>
    <row r="1474" spans="1:23" x14ac:dyDescent="0.3">
      <c r="A1474" s="19">
        <v>1472</v>
      </c>
      <c r="B1474" s="16" t="s">
        <v>56</v>
      </c>
      <c r="C1474" s="17" t="s">
        <v>136</v>
      </c>
      <c r="E1474" s="16">
        <f t="shared" ref="E1474:E1537" si="363">A1474^3.1</f>
        <v>6614761819.8485975</v>
      </c>
      <c r="F1474" s="16">
        <v>5</v>
      </c>
      <c r="G1474" s="22">
        <f t="shared" ref="G1474" si="364">A1474^8.39+A1474^4+100*A1474+100</f>
        <v>3.7909366402341866E+26</v>
      </c>
      <c r="H1474" s="22">
        <f t="shared" si="356"/>
        <v>12179712.414290795</v>
      </c>
      <c r="I1474" s="22">
        <f t="shared" si="358"/>
        <v>3.6467802347820954E+19</v>
      </c>
      <c r="J1474" s="16">
        <v>1</v>
      </c>
      <c r="K1474" s="16">
        <v>11</v>
      </c>
      <c r="L1474" s="16">
        <v>5</v>
      </c>
      <c r="M1474" s="16">
        <v>10000</v>
      </c>
      <c r="N1474" s="16">
        <v>10000</v>
      </c>
      <c r="O1474" s="16">
        <v>30</v>
      </c>
      <c r="P1474" s="16" t="b">
        <v>1</v>
      </c>
      <c r="Q1474" s="16">
        <v>0</v>
      </c>
      <c r="R1474" s="16" t="b">
        <v>0</v>
      </c>
      <c r="S1474" s="16">
        <v>101.000000000008</v>
      </c>
      <c r="T1474" s="16" t="s">
        <v>59</v>
      </c>
      <c r="U1474" s="18">
        <v>1569</v>
      </c>
      <c r="V1474" s="16">
        <v>2537</v>
      </c>
      <c r="W1474" s="22">
        <v>1.07</v>
      </c>
    </row>
    <row r="1475" spans="1:23" x14ac:dyDescent="0.3">
      <c r="A1475" s="15">
        <v>1473</v>
      </c>
      <c r="B1475" s="16" t="s">
        <v>56</v>
      </c>
      <c r="C1475" s="17" t="s">
        <v>136</v>
      </c>
      <c r="E1475" s="12">
        <f t="shared" si="363"/>
        <v>6628702303.7867556</v>
      </c>
      <c r="F1475" s="16">
        <v>5</v>
      </c>
      <c r="G1475" s="22">
        <f t="shared" ref="G1475" si="365">A1475^8.34+A1475^4+100*A1475+100</f>
        <v>2.6473472356084485E+26</v>
      </c>
      <c r="H1475" s="22">
        <f t="shared" si="356"/>
        <v>12197311.96168451</v>
      </c>
      <c r="I1475" s="22">
        <f t="shared" si="358"/>
        <v>3.6618690368993509E+19</v>
      </c>
      <c r="J1475" s="16">
        <v>1</v>
      </c>
      <c r="K1475" s="16">
        <v>11</v>
      </c>
      <c r="L1475" s="16">
        <v>5</v>
      </c>
      <c r="M1475" s="16">
        <v>10000</v>
      </c>
      <c r="N1475" s="16">
        <v>10000</v>
      </c>
      <c r="O1475" s="16">
        <v>30</v>
      </c>
      <c r="P1475" s="16" t="b">
        <v>1</v>
      </c>
      <c r="Q1475" s="16">
        <v>0</v>
      </c>
      <c r="R1475" s="16" t="b">
        <v>0</v>
      </c>
      <c r="S1475" s="16">
        <v>101.000000000008</v>
      </c>
      <c r="T1475" s="16" t="s">
        <v>59</v>
      </c>
      <c r="U1475" s="18">
        <v>1570</v>
      </c>
      <c r="V1475" s="16">
        <v>2539</v>
      </c>
      <c r="W1475" s="22">
        <v>1.07</v>
      </c>
    </row>
    <row r="1476" spans="1:23" x14ac:dyDescent="0.3">
      <c r="A1476" s="19">
        <v>1474</v>
      </c>
      <c r="B1476" s="16" t="s">
        <v>56</v>
      </c>
      <c r="C1476" s="17" t="s">
        <v>136</v>
      </c>
      <c r="E1476" s="16">
        <f t="shared" si="363"/>
        <v>6642662676.3156586</v>
      </c>
      <c r="F1476" s="16">
        <v>5</v>
      </c>
      <c r="G1476" s="22">
        <f t="shared" ref="G1476" si="366">A1476^8.35+A1476^4+100*A1476+100</f>
        <v>2.8638745323773836E+26</v>
      </c>
      <c r="H1476" s="22">
        <f t="shared" si="356"/>
        <v>12214925.057758741</v>
      </c>
      <c r="I1476" s="22">
        <f t="shared" si="358"/>
        <v>3.6770099662586049E+19</v>
      </c>
      <c r="J1476" s="16">
        <v>1</v>
      </c>
      <c r="K1476" s="16">
        <v>11</v>
      </c>
      <c r="L1476" s="16">
        <v>5</v>
      </c>
      <c r="M1476" s="16">
        <v>10000</v>
      </c>
      <c r="N1476" s="16">
        <v>10000</v>
      </c>
      <c r="O1476" s="16">
        <v>30</v>
      </c>
      <c r="P1476" s="16" t="b">
        <v>1</v>
      </c>
      <c r="Q1476" s="16">
        <v>0</v>
      </c>
      <c r="R1476" s="16" t="b">
        <v>0</v>
      </c>
      <c r="S1476" s="16">
        <v>101.000000000008</v>
      </c>
      <c r="T1476" s="16" t="s">
        <v>59</v>
      </c>
      <c r="U1476" s="18">
        <v>1571</v>
      </c>
      <c r="V1476" s="16">
        <v>2541</v>
      </c>
      <c r="W1476" s="22">
        <v>1.07</v>
      </c>
    </row>
    <row r="1477" spans="1:23" x14ac:dyDescent="0.3">
      <c r="A1477" s="15">
        <v>1475</v>
      </c>
      <c r="B1477" s="16" t="s">
        <v>56</v>
      </c>
      <c r="C1477" s="17" t="s">
        <v>136</v>
      </c>
      <c r="E1477" s="12">
        <f t="shared" si="363"/>
        <v>6656642952.2881613</v>
      </c>
      <c r="F1477" s="16">
        <v>5</v>
      </c>
      <c r="G1477" s="22">
        <f t="shared" ref="G1477" si="367">A1477^8.36+A1477^4+100*A1477+100</f>
        <v>3.0981417897517621E+26</v>
      </c>
      <c r="H1477" s="22">
        <f t="shared" si="356"/>
        <v>12232551.703800861</v>
      </c>
      <c r="I1477" s="22">
        <f t="shared" si="358"/>
        <v>3.6922031673958302E+19</v>
      </c>
      <c r="J1477" s="16">
        <v>1</v>
      </c>
      <c r="K1477" s="16">
        <v>11</v>
      </c>
      <c r="L1477" s="16">
        <v>5</v>
      </c>
      <c r="M1477" s="16">
        <v>10000</v>
      </c>
      <c r="N1477" s="16">
        <v>10000</v>
      </c>
      <c r="O1477" s="16">
        <v>30</v>
      </c>
      <c r="P1477" s="16" t="b">
        <v>1</v>
      </c>
      <c r="Q1477" s="16">
        <v>0</v>
      </c>
      <c r="R1477" s="16" t="b">
        <v>0</v>
      </c>
      <c r="S1477" s="16">
        <v>101.000000000008</v>
      </c>
      <c r="T1477" s="16" t="s">
        <v>59</v>
      </c>
      <c r="U1477" s="18">
        <v>1572</v>
      </c>
      <c r="V1477" s="16">
        <v>2543</v>
      </c>
      <c r="W1477" s="22">
        <v>1.07</v>
      </c>
    </row>
    <row r="1478" spans="1:23" x14ac:dyDescent="0.3">
      <c r="A1478" s="19">
        <v>1476</v>
      </c>
      <c r="B1478" s="16" t="s">
        <v>56</v>
      </c>
      <c r="C1478" s="17" t="s">
        <v>136</v>
      </c>
      <c r="E1478" s="16">
        <f t="shared" si="363"/>
        <v>6670643146.5580816</v>
      </c>
      <c r="F1478" s="16">
        <v>5</v>
      </c>
      <c r="G1478" s="22">
        <f t="shared" ref="G1478" si="368">A1478^8.37+A1478^4+100*A1478+100</f>
        <v>3.3516048651543208E+26</v>
      </c>
      <c r="H1478" s="22">
        <f t="shared" si="356"/>
        <v>12250191.901097501</v>
      </c>
      <c r="I1478" s="22">
        <f t="shared" si="358"/>
        <v>3.7074487851494261E+19</v>
      </c>
      <c r="J1478" s="16">
        <v>1</v>
      </c>
      <c r="K1478" s="16">
        <v>11</v>
      </c>
      <c r="L1478" s="16">
        <v>5</v>
      </c>
      <c r="M1478" s="16">
        <v>10000</v>
      </c>
      <c r="N1478" s="16">
        <v>10000</v>
      </c>
      <c r="O1478" s="16">
        <v>30</v>
      </c>
      <c r="P1478" s="16" t="b">
        <v>1</v>
      </c>
      <c r="Q1478" s="16">
        <v>0</v>
      </c>
      <c r="R1478" s="16" t="b">
        <v>0</v>
      </c>
      <c r="S1478" s="16">
        <v>101.000000000008</v>
      </c>
      <c r="T1478" s="16" t="s">
        <v>59</v>
      </c>
      <c r="U1478" s="18">
        <v>1573</v>
      </c>
      <c r="V1478" s="16">
        <v>2545</v>
      </c>
      <c r="W1478" s="22">
        <v>1.07</v>
      </c>
    </row>
    <row r="1479" spans="1:23" x14ac:dyDescent="0.3">
      <c r="A1479" s="15">
        <v>1477</v>
      </c>
      <c r="B1479" s="16" t="s">
        <v>56</v>
      </c>
      <c r="C1479" s="17" t="s">
        <v>136</v>
      </c>
      <c r="E1479" s="16">
        <f t="shared" si="363"/>
        <v>6684663273.9802217</v>
      </c>
      <c r="F1479" s="16">
        <v>5</v>
      </c>
      <c r="G1479" s="22">
        <f t="shared" ref="G1479" si="369">A1479^8.38+A1479^4+100*A1479+100</f>
        <v>3.6258392899413786E+26</v>
      </c>
      <c r="H1479" s="22">
        <f t="shared" si="356"/>
        <v>12267845.650934456</v>
      </c>
      <c r="I1479" s="22">
        <f t="shared" si="358"/>
        <v>3.722746964660437E+19</v>
      </c>
      <c r="J1479" s="16">
        <v>1</v>
      </c>
      <c r="K1479" s="16">
        <v>11</v>
      </c>
      <c r="L1479" s="16">
        <v>5</v>
      </c>
      <c r="M1479" s="16">
        <v>10000</v>
      </c>
      <c r="N1479" s="16">
        <v>10000</v>
      </c>
      <c r="O1479" s="16">
        <v>30</v>
      </c>
      <c r="P1479" s="16" t="b">
        <v>1</v>
      </c>
      <c r="Q1479" s="16">
        <v>0</v>
      </c>
      <c r="R1479" s="16" t="b">
        <v>0</v>
      </c>
      <c r="S1479" s="16">
        <v>101.000000000008</v>
      </c>
      <c r="T1479" s="16" t="s">
        <v>59</v>
      </c>
      <c r="U1479" s="18">
        <v>1574</v>
      </c>
      <c r="V1479" s="16">
        <v>2547</v>
      </c>
      <c r="W1479" s="22">
        <v>1.07</v>
      </c>
    </row>
    <row r="1480" spans="1:23" x14ac:dyDescent="0.3">
      <c r="A1480" s="19">
        <v>1478</v>
      </c>
      <c r="B1480" s="16" t="s">
        <v>56</v>
      </c>
      <c r="C1480" s="17" t="s">
        <v>136</v>
      </c>
      <c r="E1480" s="16">
        <f t="shared" si="363"/>
        <v>6698703349.4104414</v>
      </c>
      <c r="F1480" s="16">
        <v>5</v>
      </c>
      <c r="G1480" s="22">
        <f t="shared" ref="G1480" si="370">A1480^8.39+A1480^4+100*A1480+100</f>
        <v>3.9225501227435666E+26</v>
      </c>
      <c r="H1480" s="22">
        <f t="shared" si="356"/>
        <v>12285512.954596814</v>
      </c>
      <c r="I1480" s="22">
        <f t="shared" si="358"/>
        <v>3.73809785137316E+19</v>
      </c>
      <c r="J1480" s="16">
        <v>1</v>
      </c>
      <c r="K1480" s="16">
        <v>11</v>
      </c>
      <c r="L1480" s="16">
        <v>5</v>
      </c>
      <c r="M1480" s="16">
        <v>10000</v>
      </c>
      <c r="N1480" s="16">
        <v>10000</v>
      </c>
      <c r="O1480" s="16">
        <v>30</v>
      </c>
      <c r="P1480" s="16" t="b">
        <v>1</v>
      </c>
      <c r="Q1480" s="16">
        <v>0</v>
      </c>
      <c r="R1480" s="16" t="b">
        <v>0</v>
      </c>
      <c r="S1480" s="16">
        <v>101.000000000008</v>
      </c>
      <c r="T1480" s="16" t="s">
        <v>59</v>
      </c>
      <c r="U1480" s="18">
        <v>1575</v>
      </c>
      <c r="V1480" s="16">
        <v>2549</v>
      </c>
      <c r="W1480" s="22">
        <v>1.07</v>
      </c>
    </row>
    <row r="1481" spans="1:23" x14ac:dyDescent="0.3">
      <c r="A1481" s="15">
        <v>1479</v>
      </c>
      <c r="B1481" s="16" t="s">
        <v>56</v>
      </c>
      <c r="C1481" s="17" t="s">
        <v>136</v>
      </c>
      <c r="E1481" s="16">
        <f t="shared" si="363"/>
        <v>6712763387.7055817</v>
      </c>
      <c r="F1481" s="16">
        <v>5</v>
      </c>
      <c r="G1481" s="22">
        <f t="shared" ref="G1481" si="371">A1481^8.34+A1481^4+100*A1481+100</f>
        <v>2.7386376292986855E+26</v>
      </c>
      <c r="H1481" s="22">
        <f t="shared" si="356"/>
        <v>12303193.813368998</v>
      </c>
      <c r="I1481" s="22">
        <f t="shared" si="358"/>
        <v>3.7535015910355321E+19</v>
      </c>
      <c r="J1481" s="16">
        <v>1</v>
      </c>
      <c r="K1481" s="16">
        <v>11</v>
      </c>
      <c r="L1481" s="16">
        <v>5</v>
      </c>
      <c r="M1481" s="16">
        <v>10000</v>
      </c>
      <c r="N1481" s="16">
        <v>10000</v>
      </c>
      <c r="O1481" s="16">
        <v>30</v>
      </c>
      <c r="P1481" s="16" t="b">
        <v>1</v>
      </c>
      <c r="Q1481" s="16">
        <v>0</v>
      </c>
      <c r="R1481" s="16" t="b">
        <v>0</v>
      </c>
      <c r="S1481" s="16">
        <v>101.000000000008</v>
      </c>
      <c r="T1481" s="16" t="s">
        <v>59</v>
      </c>
      <c r="U1481" s="18">
        <v>1576</v>
      </c>
      <c r="V1481" s="16">
        <v>2551</v>
      </c>
      <c r="W1481" s="22">
        <v>1.07</v>
      </c>
    </row>
    <row r="1482" spans="1:23" x14ac:dyDescent="0.3">
      <c r="A1482" s="19">
        <v>1480</v>
      </c>
      <c r="B1482" s="16" t="s">
        <v>56</v>
      </c>
      <c r="C1482" s="17" t="s">
        <v>136</v>
      </c>
      <c r="E1482" s="16">
        <f t="shared" si="363"/>
        <v>6726843403.7234468</v>
      </c>
      <c r="F1482" s="16">
        <v>5</v>
      </c>
      <c r="G1482" s="22">
        <f t="shared" ref="G1482" si="372">A1482^8.35+A1482^4+100*A1482+100</f>
        <v>2.9626839417782378E+26</v>
      </c>
      <c r="H1482" s="22">
        <f t="shared" si="356"/>
        <v>12320888.228534529</v>
      </c>
      <c r="I1482" s="22">
        <f t="shared" si="358"/>
        <v>3.7689583296994443E+19</v>
      </c>
      <c r="J1482" s="16">
        <v>1</v>
      </c>
      <c r="K1482" s="16">
        <v>11</v>
      </c>
      <c r="L1482" s="16">
        <v>5</v>
      </c>
      <c r="M1482" s="16">
        <v>10000</v>
      </c>
      <c r="N1482" s="16">
        <v>10000</v>
      </c>
      <c r="O1482" s="16">
        <v>30</v>
      </c>
      <c r="P1482" s="16" t="b">
        <v>1</v>
      </c>
      <c r="Q1482" s="16">
        <v>0</v>
      </c>
      <c r="R1482" s="16" t="b">
        <v>0</v>
      </c>
      <c r="S1482" s="16">
        <v>101.000000000008</v>
      </c>
      <c r="T1482" s="16" t="s">
        <v>59</v>
      </c>
      <c r="U1482" s="18">
        <v>1577</v>
      </c>
      <c r="V1482" s="16">
        <v>2553</v>
      </c>
      <c r="W1482" s="22">
        <v>1.07</v>
      </c>
    </row>
    <row r="1483" spans="1:23" x14ac:dyDescent="0.3">
      <c r="A1483" s="15">
        <v>1481</v>
      </c>
      <c r="B1483" s="16" t="s">
        <v>56</v>
      </c>
      <c r="C1483" s="17" t="s">
        <v>136</v>
      </c>
      <c r="E1483" s="12">
        <f t="shared" si="363"/>
        <v>6740943412.3229456</v>
      </c>
      <c r="F1483" s="16">
        <v>5</v>
      </c>
      <c r="G1483" s="22">
        <f t="shared" ref="G1483" si="373">A1483^8.36+A1483^4+100*A1483+100</f>
        <v>3.2050904433665683E+26</v>
      </c>
      <c r="H1483" s="22">
        <f t="shared" si="356"/>
        <v>12338596.2013763</v>
      </c>
      <c r="I1483" s="22">
        <f t="shared" si="358"/>
        <v>3.784468213721337E+19</v>
      </c>
      <c r="J1483" s="16">
        <v>1</v>
      </c>
      <c r="K1483" s="16">
        <v>11</v>
      </c>
      <c r="L1483" s="16">
        <v>5</v>
      </c>
      <c r="M1483" s="16">
        <v>10000</v>
      </c>
      <c r="N1483" s="16">
        <v>10000</v>
      </c>
      <c r="O1483" s="16">
        <v>30</v>
      </c>
      <c r="P1483" s="16" t="b">
        <v>1</v>
      </c>
      <c r="Q1483" s="16">
        <v>0</v>
      </c>
      <c r="R1483" s="16" t="b">
        <v>0</v>
      </c>
      <c r="S1483" s="16">
        <v>101.000000000008</v>
      </c>
      <c r="T1483" s="16" t="s">
        <v>59</v>
      </c>
      <c r="U1483" s="18">
        <v>1578</v>
      </c>
      <c r="V1483" s="16">
        <v>2555</v>
      </c>
      <c r="W1483" s="22">
        <v>1.07</v>
      </c>
    </row>
    <row r="1484" spans="1:23" x14ac:dyDescent="0.3">
      <c r="A1484" s="19">
        <v>1482</v>
      </c>
      <c r="B1484" s="16" t="s">
        <v>56</v>
      </c>
      <c r="C1484" s="17" t="s">
        <v>136</v>
      </c>
      <c r="E1484" s="16">
        <f t="shared" si="363"/>
        <v>6755063428.3638725</v>
      </c>
      <c r="F1484" s="16">
        <v>5</v>
      </c>
      <c r="G1484" s="22">
        <f t="shared" ref="G1484" si="374">A1484^8.37+A1484^4+100*A1484+100</f>
        <v>3.4673642290996956E+26</v>
      </c>
      <c r="H1484" s="22">
        <f t="shared" si="356"/>
        <v>12356317.733176412</v>
      </c>
      <c r="I1484" s="22">
        <f t="shared" si="358"/>
        <v>3.8000313897624928E+19</v>
      </c>
      <c r="J1484" s="16">
        <v>1</v>
      </c>
      <c r="K1484" s="16">
        <v>11</v>
      </c>
      <c r="L1484" s="16">
        <v>5</v>
      </c>
      <c r="M1484" s="16">
        <v>10000</v>
      </c>
      <c r="N1484" s="16">
        <v>10000</v>
      </c>
      <c r="O1484" s="16">
        <v>30</v>
      </c>
      <c r="P1484" s="16" t="b">
        <v>1</v>
      </c>
      <c r="Q1484" s="16">
        <v>0</v>
      </c>
      <c r="R1484" s="16" t="b">
        <v>0</v>
      </c>
      <c r="S1484" s="16">
        <v>101.000000000008</v>
      </c>
      <c r="T1484" s="16" t="s">
        <v>59</v>
      </c>
      <c r="U1484" s="18">
        <v>1579</v>
      </c>
      <c r="V1484" s="16">
        <v>2557</v>
      </c>
      <c r="W1484" s="22">
        <v>1.07</v>
      </c>
    </row>
    <row r="1485" spans="1:23" x14ac:dyDescent="0.3">
      <c r="A1485" s="15">
        <v>1483</v>
      </c>
      <c r="B1485" s="16" t="s">
        <v>56</v>
      </c>
      <c r="C1485" s="17" t="s">
        <v>136</v>
      </c>
      <c r="E1485" s="12">
        <f t="shared" si="363"/>
        <v>6769203466.7071075</v>
      </c>
      <c r="F1485" s="16">
        <v>5</v>
      </c>
      <c r="G1485" s="22">
        <f t="shared" ref="G1485" si="375">A1485^8.38+A1485^4+100*A1485+100</f>
        <v>3.7511363069557877E+26</v>
      </c>
      <c r="H1485" s="22">
        <f t="shared" si="356"/>
        <v>12374052.825216249</v>
      </c>
      <c r="I1485" s="22">
        <f t="shared" si="358"/>
        <v>3.8156480047895298E+19</v>
      </c>
      <c r="J1485" s="16">
        <v>1</v>
      </c>
      <c r="K1485" s="16">
        <v>11</v>
      </c>
      <c r="L1485" s="16">
        <v>5</v>
      </c>
      <c r="M1485" s="16">
        <v>10000</v>
      </c>
      <c r="N1485" s="16">
        <v>10000</v>
      </c>
      <c r="O1485" s="16">
        <v>30</v>
      </c>
      <c r="P1485" s="16" t="b">
        <v>1</v>
      </c>
      <c r="Q1485" s="16">
        <v>0</v>
      </c>
      <c r="R1485" s="16" t="b">
        <v>0</v>
      </c>
      <c r="S1485" s="16">
        <v>101.000000000008</v>
      </c>
      <c r="T1485" s="16" t="s">
        <v>59</v>
      </c>
      <c r="U1485" s="18">
        <v>1580</v>
      </c>
      <c r="V1485" s="16">
        <v>2559</v>
      </c>
      <c r="W1485" s="22">
        <v>1.07</v>
      </c>
    </row>
    <row r="1486" spans="1:23" x14ac:dyDescent="0.3">
      <c r="A1486" s="19">
        <v>1484</v>
      </c>
      <c r="B1486" s="16" t="s">
        <v>56</v>
      </c>
      <c r="C1486" s="17" t="s">
        <v>136</v>
      </c>
      <c r="E1486" s="16">
        <f t="shared" si="363"/>
        <v>6783363542.2145386</v>
      </c>
      <c r="F1486" s="16">
        <v>5</v>
      </c>
      <c r="G1486" s="22">
        <f t="shared" ref="G1486" si="376">A1486^8.39+A1486^4+100*A1486+100</f>
        <v>4.0581718024083182E+26</v>
      </c>
      <c r="H1486" s="22">
        <f t="shared" si="356"/>
        <v>12391801.478776418</v>
      </c>
      <c r="I1486" s="22">
        <f t="shared" si="358"/>
        <v>3.831318206074853E+19</v>
      </c>
      <c r="J1486" s="16">
        <v>1</v>
      </c>
      <c r="K1486" s="16">
        <v>11</v>
      </c>
      <c r="L1486" s="16">
        <v>5</v>
      </c>
      <c r="M1486" s="16">
        <v>10000</v>
      </c>
      <c r="N1486" s="16">
        <v>10000</v>
      </c>
      <c r="O1486" s="16">
        <v>30</v>
      </c>
      <c r="P1486" s="16" t="b">
        <v>1</v>
      </c>
      <c r="Q1486" s="16">
        <v>0</v>
      </c>
      <c r="R1486" s="16" t="b">
        <v>0</v>
      </c>
      <c r="S1486" s="16">
        <v>101.000000000008</v>
      </c>
      <c r="T1486" s="16" t="s">
        <v>59</v>
      </c>
      <c r="U1486" s="18">
        <v>1581</v>
      </c>
      <c r="V1486" s="16">
        <v>2561</v>
      </c>
      <c r="W1486" s="22">
        <v>1.07</v>
      </c>
    </row>
    <row r="1487" spans="1:23" x14ac:dyDescent="0.3">
      <c r="A1487" s="15">
        <v>1485</v>
      </c>
      <c r="B1487" s="16" t="s">
        <v>56</v>
      </c>
      <c r="C1487" s="17" t="s">
        <v>136</v>
      </c>
      <c r="E1487" s="16">
        <f t="shared" si="363"/>
        <v>6797543669.7489948</v>
      </c>
      <c r="F1487" s="16">
        <v>5</v>
      </c>
      <c r="G1487" s="22">
        <f t="shared" ref="G1487" si="377">A1487^8.34+A1487^4+100*A1487+100</f>
        <v>2.8326872218317656E+26</v>
      </c>
      <c r="H1487" s="22">
        <f t="shared" si="356"/>
        <v>12409563.695136797</v>
      </c>
      <c r="I1487" s="22">
        <f t="shared" si="358"/>
        <v>3.8470421411970359E+19</v>
      </c>
      <c r="J1487" s="16">
        <v>1</v>
      </c>
      <c r="K1487" s="16">
        <v>11</v>
      </c>
      <c r="L1487" s="16">
        <v>5</v>
      </c>
      <c r="M1487" s="16">
        <v>10000</v>
      </c>
      <c r="N1487" s="16">
        <v>10000</v>
      </c>
      <c r="O1487" s="16">
        <v>30</v>
      </c>
      <c r="P1487" s="16" t="b">
        <v>1</v>
      </c>
      <c r="Q1487" s="16">
        <v>0</v>
      </c>
      <c r="R1487" s="16" t="b">
        <v>0</v>
      </c>
      <c r="S1487" s="16">
        <v>101.000000000008</v>
      </c>
      <c r="T1487" s="16" t="s">
        <v>59</v>
      </c>
      <c r="U1487" s="18">
        <v>1582</v>
      </c>
      <c r="V1487" s="16">
        <v>2563</v>
      </c>
      <c r="W1487" s="22">
        <v>1.07</v>
      </c>
    </row>
    <row r="1488" spans="1:23" x14ac:dyDescent="0.3">
      <c r="A1488" s="19">
        <v>1486</v>
      </c>
      <c r="B1488" s="16" t="s">
        <v>56</v>
      </c>
      <c r="C1488" s="17" t="s">
        <v>136</v>
      </c>
      <c r="E1488" s="16">
        <f t="shared" si="363"/>
        <v>6811743864.1743431</v>
      </c>
      <c r="F1488" s="16">
        <v>5</v>
      </c>
      <c r="G1488" s="22">
        <f t="shared" ref="G1488" si="378">A1488^8.35+A1488^4+100*A1488+100</f>
        <v>3.064481886652111E+26</v>
      </c>
      <c r="H1488" s="22">
        <f t="shared" si="356"/>
        <v>12427339.475576527</v>
      </c>
      <c r="I1488" s="22">
        <f t="shared" si="358"/>
        <v>3.8628199580412281E+19</v>
      </c>
      <c r="J1488" s="16">
        <v>1</v>
      </c>
      <c r="K1488" s="16">
        <v>11</v>
      </c>
      <c r="L1488" s="16">
        <v>5</v>
      </c>
      <c r="M1488" s="16">
        <v>10000</v>
      </c>
      <c r="N1488" s="16">
        <v>10000</v>
      </c>
      <c r="O1488" s="16">
        <v>30</v>
      </c>
      <c r="P1488" s="16" t="b">
        <v>1</v>
      </c>
      <c r="Q1488" s="16">
        <v>0</v>
      </c>
      <c r="R1488" s="16" t="b">
        <v>0</v>
      </c>
      <c r="S1488" s="16">
        <v>101.000000000008</v>
      </c>
      <c r="T1488" s="16" t="s">
        <v>59</v>
      </c>
      <c r="U1488" s="18">
        <v>1583</v>
      </c>
      <c r="V1488" s="16">
        <v>2565</v>
      </c>
      <c r="W1488" s="22">
        <v>1.07</v>
      </c>
    </row>
    <row r="1489" spans="1:23" x14ac:dyDescent="0.3">
      <c r="A1489" s="15">
        <v>1487</v>
      </c>
      <c r="B1489" s="16" t="s">
        <v>56</v>
      </c>
      <c r="C1489" s="17" t="s">
        <v>136</v>
      </c>
      <c r="E1489" s="16">
        <f t="shared" si="363"/>
        <v>6825964140.3554382</v>
      </c>
      <c r="F1489" s="16">
        <v>5</v>
      </c>
      <c r="G1489" s="22">
        <f t="shared" ref="G1489" si="379">A1489^8.36+A1489^4+100*A1489+100</f>
        <v>3.3152760546062023E+26</v>
      </c>
      <c r="H1489" s="22">
        <f t="shared" si="356"/>
        <v>12445128.821374021</v>
      </c>
      <c r="I1489" s="22">
        <f t="shared" si="358"/>
        <v>3.878651804799642E+19</v>
      </c>
      <c r="J1489" s="16">
        <v>1</v>
      </c>
      <c r="K1489" s="16">
        <v>11</v>
      </c>
      <c r="L1489" s="16">
        <v>5</v>
      </c>
      <c r="M1489" s="16">
        <v>10000</v>
      </c>
      <c r="N1489" s="16">
        <v>10000</v>
      </c>
      <c r="O1489" s="16">
        <v>30</v>
      </c>
      <c r="P1489" s="16" t="b">
        <v>1</v>
      </c>
      <c r="Q1489" s="16">
        <v>0</v>
      </c>
      <c r="R1489" s="16" t="b">
        <v>0</v>
      </c>
      <c r="S1489" s="16">
        <v>101.000000000008</v>
      </c>
      <c r="T1489" s="16" t="s">
        <v>59</v>
      </c>
      <c r="U1489" s="18">
        <v>1584</v>
      </c>
      <c r="V1489" s="16">
        <v>2567</v>
      </c>
      <c r="W1489" s="22">
        <v>1.07</v>
      </c>
    </row>
    <row r="1490" spans="1:23" x14ac:dyDescent="0.3">
      <c r="A1490" s="19">
        <v>1488</v>
      </c>
      <c r="B1490" s="16" t="s">
        <v>56</v>
      </c>
      <c r="C1490" s="17" t="s">
        <v>136</v>
      </c>
      <c r="E1490" s="16">
        <f t="shared" si="363"/>
        <v>6840204513.1581812</v>
      </c>
      <c r="F1490" s="16">
        <v>5</v>
      </c>
      <c r="G1490" s="22">
        <f t="shared" ref="G1490" si="380">A1490^8.37+A1490^4+100*A1490+100</f>
        <v>3.5866296486164129E+26</v>
      </c>
      <c r="H1490" s="22">
        <f t="shared" si="356"/>
        <v>12462931.73380691</v>
      </c>
      <c r="I1490" s="22">
        <f t="shared" si="358"/>
        <v>3.8945378299720155E+19</v>
      </c>
      <c r="J1490" s="16">
        <v>1</v>
      </c>
      <c r="K1490" s="16">
        <v>11</v>
      </c>
      <c r="L1490" s="16">
        <v>5</v>
      </c>
      <c r="M1490" s="16">
        <v>10000</v>
      </c>
      <c r="N1490" s="16">
        <v>10000</v>
      </c>
      <c r="O1490" s="16">
        <v>30</v>
      </c>
      <c r="P1490" s="16" t="b">
        <v>1</v>
      </c>
      <c r="Q1490" s="16">
        <v>0</v>
      </c>
      <c r="R1490" s="16" t="b">
        <v>0</v>
      </c>
      <c r="S1490" s="16">
        <v>101.000000000008</v>
      </c>
      <c r="T1490" s="16" t="s">
        <v>59</v>
      </c>
      <c r="U1490" s="18">
        <v>1585</v>
      </c>
      <c r="V1490" s="16">
        <v>2569</v>
      </c>
      <c r="W1490" s="22">
        <v>1.07</v>
      </c>
    </row>
    <row r="1491" spans="1:23" x14ac:dyDescent="0.3">
      <c r="A1491" s="15">
        <v>1489</v>
      </c>
      <c r="B1491" s="16" t="s">
        <v>56</v>
      </c>
      <c r="C1491" s="17" t="s">
        <v>136</v>
      </c>
      <c r="E1491" s="12">
        <f t="shared" si="363"/>
        <v>6854464997.4494143</v>
      </c>
      <c r="F1491" s="16">
        <v>5</v>
      </c>
      <c r="G1491" s="22">
        <f t="shared" ref="G1491" si="381">A1491^8.38+A1491^4+100*A1491+100</f>
        <v>3.880230876225962E+26</v>
      </c>
      <c r="H1491" s="22">
        <f t="shared" si="356"/>
        <v>12480748.214152168</v>
      </c>
      <c r="I1491" s="22">
        <f t="shared" si="358"/>
        <v>3.9104781823659385E+19</v>
      </c>
      <c r="J1491" s="16">
        <v>1</v>
      </c>
      <c r="K1491" s="16">
        <v>11</v>
      </c>
      <c r="L1491" s="16">
        <v>5</v>
      </c>
      <c r="M1491" s="16">
        <v>10000</v>
      </c>
      <c r="N1491" s="16">
        <v>10000</v>
      </c>
      <c r="O1491" s="16">
        <v>30</v>
      </c>
      <c r="P1491" s="16" t="b">
        <v>1</v>
      </c>
      <c r="Q1491" s="16">
        <v>0</v>
      </c>
      <c r="R1491" s="16" t="b">
        <v>0</v>
      </c>
      <c r="S1491" s="16">
        <v>101.000000000008</v>
      </c>
      <c r="T1491" s="16" t="s">
        <v>59</v>
      </c>
      <c r="U1491" s="18">
        <v>1586</v>
      </c>
      <c r="V1491" s="16">
        <v>2571</v>
      </c>
      <c r="W1491" s="22">
        <v>1.07</v>
      </c>
    </row>
    <row r="1492" spans="1:23" x14ac:dyDescent="0.3">
      <c r="A1492" s="19">
        <v>1490</v>
      </c>
      <c r="B1492" s="16" t="s">
        <v>56</v>
      </c>
      <c r="C1492" s="17" t="s">
        <v>136</v>
      </c>
      <c r="E1492" s="16">
        <f t="shared" si="363"/>
        <v>6868745608.096981</v>
      </c>
      <c r="F1492" s="16">
        <v>5</v>
      </c>
      <c r="G1492" s="22">
        <f t="shared" ref="G1492" si="382">A1492^8.39+A1492^4+100*A1492+100</f>
        <v>4.1979067964460657E+26</v>
      </c>
      <c r="H1492" s="22">
        <f t="shared" si="356"/>
        <v>12498578.263685904</v>
      </c>
      <c r="I1492" s="22">
        <f t="shared" si="358"/>
        <v>3.9264730110973125E+19</v>
      </c>
      <c r="J1492" s="16">
        <v>1</v>
      </c>
      <c r="K1492" s="16">
        <v>11</v>
      </c>
      <c r="L1492" s="16">
        <v>5</v>
      </c>
      <c r="M1492" s="16">
        <v>10000</v>
      </c>
      <c r="N1492" s="16">
        <v>10000</v>
      </c>
      <c r="O1492" s="16">
        <v>30</v>
      </c>
      <c r="P1492" s="16" t="b">
        <v>1</v>
      </c>
      <c r="Q1492" s="16">
        <v>0</v>
      </c>
      <c r="R1492" s="16" t="b">
        <v>0</v>
      </c>
      <c r="S1492" s="16">
        <v>101.000000000008</v>
      </c>
      <c r="T1492" s="16" t="s">
        <v>59</v>
      </c>
      <c r="U1492" s="18">
        <v>1587</v>
      </c>
      <c r="V1492" s="16">
        <v>2573</v>
      </c>
      <c r="W1492" s="22">
        <v>1.07</v>
      </c>
    </row>
    <row r="1493" spans="1:23" x14ac:dyDescent="0.3">
      <c r="A1493" s="15">
        <v>1491</v>
      </c>
      <c r="B1493" s="16" t="s">
        <v>56</v>
      </c>
      <c r="C1493" s="17" t="s">
        <v>136</v>
      </c>
      <c r="E1493" s="12">
        <f t="shared" si="363"/>
        <v>6883046359.9697475</v>
      </c>
      <c r="F1493" s="16">
        <v>5</v>
      </c>
      <c r="G1493" s="22">
        <f t="shared" ref="G1493" si="383">A1493^8.34+A1493^4+100*A1493+100</f>
        <v>2.9295677521796138E+26</v>
      </c>
      <c r="H1493" s="22">
        <f t="shared" si="356"/>
        <v>12516421.883683592</v>
      </c>
      <c r="I1493" s="22">
        <f t="shared" si="358"/>
        <v>3.9425224655908479E+19</v>
      </c>
      <c r="J1493" s="16">
        <v>1</v>
      </c>
      <c r="K1493" s="16">
        <v>11</v>
      </c>
      <c r="L1493" s="16">
        <v>5</v>
      </c>
      <c r="M1493" s="16">
        <v>10000</v>
      </c>
      <c r="N1493" s="16">
        <v>10000</v>
      </c>
      <c r="O1493" s="16">
        <v>30</v>
      </c>
      <c r="P1493" s="16" t="b">
        <v>1</v>
      </c>
      <c r="Q1493" s="16">
        <v>0</v>
      </c>
      <c r="R1493" s="16" t="b">
        <v>0</v>
      </c>
      <c r="S1493" s="16">
        <v>101.000000000008</v>
      </c>
      <c r="T1493" s="16" t="s">
        <v>59</v>
      </c>
      <c r="U1493" s="18">
        <v>1588</v>
      </c>
      <c r="V1493" s="16">
        <v>2575</v>
      </c>
      <c r="W1493" s="22">
        <v>1.07</v>
      </c>
    </row>
    <row r="1494" spans="1:23" x14ac:dyDescent="0.3">
      <c r="A1494" s="19">
        <v>1492</v>
      </c>
      <c r="B1494" s="16" t="s">
        <v>56</v>
      </c>
      <c r="C1494" s="17" t="s">
        <v>136</v>
      </c>
      <c r="E1494" s="16">
        <f t="shared" si="363"/>
        <v>6897367267.937582</v>
      </c>
      <c r="F1494" s="16">
        <v>5</v>
      </c>
      <c r="G1494" s="22">
        <f t="shared" ref="G1494" si="384">A1494^8.35+A1494^4+100*A1494+100</f>
        <v>3.1693461396905204E+26</v>
      </c>
      <c r="H1494" s="22">
        <f t="shared" si="356"/>
        <v>12534279.075419979</v>
      </c>
      <c r="I1494" s="22">
        <f t="shared" si="358"/>
        <v>3.958626695580468E+19</v>
      </c>
      <c r="J1494" s="16">
        <v>1</v>
      </c>
      <c r="K1494" s="16">
        <v>11</v>
      </c>
      <c r="L1494" s="16">
        <v>5</v>
      </c>
      <c r="M1494" s="16">
        <v>10000</v>
      </c>
      <c r="N1494" s="16">
        <v>10000</v>
      </c>
      <c r="O1494" s="16">
        <v>30</v>
      </c>
      <c r="P1494" s="16" t="b">
        <v>1</v>
      </c>
      <c r="Q1494" s="16">
        <v>0</v>
      </c>
      <c r="R1494" s="16" t="b">
        <v>0</v>
      </c>
      <c r="S1494" s="16">
        <v>101.000000000008</v>
      </c>
      <c r="T1494" s="16" t="s">
        <v>59</v>
      </c>
      <c r="U1494" s="18">
        <v>1589</v>
      </c>
      <c r="V1494" s="16">
        <v>2577</v>
      </c>
      <c r="W1494" s="22">
        <v>1.07</v>
      </c>
    </row>
    <row r="1495" spans="1:23" x14ac:dyDescent="0.3">
      <c r="A1495" s="15">
        <v>1493</v>
      </c>
      <c r="B1495" s="16" t="s">
        <v>56</v>
      </c>
      <c r="C1495" s="17" t="s">
        <v>136</v>
      </c>
      <c r="E1495" s="16">
        <f t="shared" si="363"/>
        <v>6911708346.8713856</v>
      </c>
      <c r="F1495" s="16">
        <v>5</v>
      </c>
      <c r="G1495" s="22">
        <f t="shared" ref="G1495" si="385">A1495^8.36+A1495^4+100*A1495+100</f>
        <v>3.4287829378031383E+26</v>
      </c>
      <c r="H1495" s="22">
        <f t="shared" si="356"/>
        <v>12552149.840169003</v>
      </c>
      <c r="I1495" s="22">
        <f t="shared" si="358"/>
        <v>3.9747858511096963E+19</v>
      </c>
      <c r="J1495" s="16">
        <v>1</v>
      </c>
      <c r="K1495" s="16">
        <v>11</v>
      </c>
      <c r="L1495" s="16">
        <v>5</v>
      </c>
      <c r="M1495" s="16">
        <v>10000</v>
      </c>
      <c r="N1495" s="16">
        <v>10000</v>
      </c>
      <c r="O1495" s="16">
        <v>30</v>
      </c>
      <c r="P1495" s="16" t="b">
        <v>1</v>
      </c>
      <c r="Q1495" s="16">
        <v>0</v>
      </c>
      <c r="R1495" s="16" t="b">
        <v>0</v>
      </c>
      <c r="S1495" s="16">
        <v>101.000000000008</v>
      </c>
      <c r="T1495" s="16" t="s">
        <v>59</v>
      </c>
      <c r="U1495" s="18">
        <v>1590</v>
      </c>
      <c r="V1495" s="16">
        <v>2579</v>
      </c>
      <c r="W1495" s="22">
        <v>1.07</v>
      </c>
    </row>
    <row r="1496" spans="1:23" x14ac:dyDescent="0.3">
      <c r="A1496" s="19">
        <v>1494</v>
      </c>
      <c r="B1496" s="16" t="s">
        <v>56</v>
      </c>
      <c r="C1496" s="17" t="s">
        <v>136</v>
      </c>
      <c r="E1496" s="16">
        <f t="shared" si="363"/>
        <v>6926069611.6429453</v>
      </c>
      <c r="F1496" s="16">
        <v>5</v>
      </c>
      <c r="G1496" s="22">
        <f t="shared" ref="G1496" si="386">A1496^8.37+A1496^4+100*A1496+100</f>
        <v>3.7094925303943659E+26</v>
      </c>
      <c r="H1496" s="22">
        <f t="shared" si="356"/>
        <v>12570034.179203903</v>
      </c>
      <c r="I1496" s="22">
        <f t="shared" si="358"/>
        <v>3.9910000825320882E+19</v>
      </c>
      <c r="J1496" s="16">
        <v>1</v>
      </c>
      <c r="K1496" s="16">
        <v>11</v>
      </c>
      <c r="L1496" s="16">
        <v>5</v>
      </c>
      <c r="M1496" s="16">
        <v>10000</v>
      </c>
      <c r="N1496" s="16">
        <v>10000</v>
      </c>
      <c r="O1496" s="16">
        <v>30</v>
      </c>
      <c r="P1496" s="16" t="b">
        <v>1</v>
      </c>
      <c r="Q1496" s="16">
        <v>0</v>
      </c>
      <c r="R1496" s="16" t="b">
        <v>0</v>
      </c>
      <c r="S1496" s="16">
        <v>101.000000000008</v>
      </c>
      <c r="T1496" s="16" t="s">
        <v>59</v>
      </c>
      <c r="U1496" s="18">
        <v>1591</v>
      </c>
      <c r="V1496" s="16">
        <v>2581</v>
      </c>
      <c r="W1496" s="22">
        <v>1.07</v>
      </c>
    </row>
    <row r="1497" spans="1:23" x14ac:dyDescent="0.3">
      <c r="A1497" s="15">
        <v>1495</v>
      </c>
      <c r="B1497" s="16" t="s">
        <v>56</v>
      </c>
      <c r="C1497" s="17" t="s">
        <v>136</v>
      </c>
      <c r="E1497" s="16">
        <f t="shared" si="363"/>
        <v>6940451077.1251345</v>
      </c>
      <c r="F1497" s="16">
        <v>5</v>
      </c>
      <c r="G1497" s="22">
        <f t="shared" ref="G1497" si="387">A1497^8.38+A1497^4+100*A1497+100</f>
        <v>4.0132220939196109E+26</v>
      </c>
      <c r="H1497" s="22">
        <f t="shared" si="356"/>
        <v>12587932.093797185</v>
      </c>
      <c r="I1497" s="22">
        <f t="shared" si="358"/>
        <v>4.0072695405117284E+19</v>
      </c>
      <c r="J1497" s="16">
        <v>1</v>
      </c>
      <c r="K1497" s="16">
        <v>11</v>
      </c>
      <c r="L1497" s="16">
        <v>5</v>
      </c>
      <c r="M1497" s="16">
        <v>10000</v>
      </c>
      <c r="N1497" s="16">
        <v>10000</v>
      </c>
      <c r="O1497" s="16">
        <v>30</v>
      </c>
      <c r="P1497" s="16" t="b">
        <v>1</v>
      </c>
      <c r="Q1497" s="16">
        <v>0</v>
      </c>
      <c r="R1497" s="16" t="b">
        <v>0</v>
      </c>
      <c r="S1497" s="16">
        <v>101.000000000008</v>
      </c>
      <c r="T1497" s="16" t="s">
        <v>59</v>
      </c>
      <c r="U1497" s="18">
        <v>1592</v>
      </c>
      <c r="V1497" s="16">
        <v>2583</v>
      </c>
      <c r="W1497" s="22">
        <v>1.07</v>
      </c>
    </row>
    <row r="1498" spans="1:23" x14ac:dyDescent="0.3">
      <c r="A1498" s="19">
        <v>1496</v>
      </c>
      <c r="B1498" s="16" t="s">
        <v>56</v>
      </c>
      <c r="C1498" s="17" t="s">
        <v>136</v>
      </c>
      <c r="E1498" s="16">
        <f t="shared" si="363"/>
        <v>6954852758.1917944</v>
      </c>
      <c r="F1498" s="16">
        <v>5</v>
      </c>
      <c r="G1498" s="22">
        <f t="shared" ref="G1498" si="388">A1498^8.39+A1498^4+100*A1498+100</f>
        <v>4.341862537940577E+26</v>
      </c>
      <c r="H1498" s="22">
        <f t="shared" si="356"/>
        <v>12605843.585220637</v>
      </c>
      <c r="I1498" s="22">
        <f t="shared" si="358"/>
        <v>4.0235943760236487E+19</v>
      </c>
      <c r="J1498" s="16">
        <v>1</v>
      </c>
      <c r="K1498" s="16">
        <v>11</v>
      </c>
      <c r="L1498" s="16">
        <v>5</v>
      </c>
      <c r="M1498" s="16">
        <v>10000</v>
      </c>
      <c r="N1498" s="16">
        <v>10000</v>
      </c>
      <c r="O1498" s="16">
        <v>30</v>
      </c>
      <c r="P1498" s="16" t="b">
        <v>1</v>
      </c>
      <c r="Q1498" s="16">
        <v>0</v>
      </c>
      <c r="R1498" s="16" t="b">
        <v>0</v>
      </c>
      <c r="S1498" s="16">
        <v>101.000000000008</v>
      </c>
      <c r="T1498" s="16" t="s">
        <v>59</v>
      </c>
      <c r="U1498" s="18">
        <v>1593</v>
      </c>
      <c r="V1498" s="16">
        <v>2585</v>
      </c>
      <c r="W1498" s="22">
        <v>1.07</v>
      </c>
    </row>
    <row r="1499" spans="1:23" x14ac:dyDescent="0.3">
      <c r="A1499" s="15">
        <v>1497</v>
      </c>
      <c r="B1499" s="16" t="s">
        <v>56</v>
      </c>
      <c r="C1499" s="17" t="s">
        <v>136</v>
      </c>
      <c r="E1499" s="12">
        <f t="shared" si="363"/>
        <v>6969274669.7178135</v>
      </c>
      <c r="F1499" s="16">
        <v>5</v>
      </c>
      <c r="G1499" s="22">
        <f t="shared" ref="G1499" si="389">A1499^8.34+A1499^4+100*A1499+100</f>
        <v>3.0293525239295069E+26</v>
      </c>
      <c r="H1499" s="22">
        <f t="shared" si="356"/>
        <v>12623768.654745318</v>
      </c>
      <c r="I1499" s="22">
        <f t="shared" si="358"/>
        <v>4.0399747403542282E+19</v>
      </c>
      <c r="J1499" s="16">
        <v>1</v>
      </c>
      <c r="K1499" s="16">
        <v>11</v>
      </c>
      <c r="L1499" s="16">
        <v>5</v>
      </c>
      <c r="M1499" s="16">
        <v>10000</v>
      </c>
      <c r="N1499" s="16">
        <v>10000</v>
      </c>
      <c r="O1499" s="16">
        <v>30</v>
      </c>
      <c r="P1499" s="16" t="b">
        <v>1</v>
      </c>
      <c r="Q1499" s="16">
        <v>0</v>
      </c>
      <c r="R1499" s="16" t="b">
        <v>0</v>
      </c>
      <c r="S1499" s="16">
        <v>101.000000000008</v>
      </c>
      <c r="T1499" s="16" t="s">
        <v>59</v>
      </c>
      <c r="U1499" s="18">
        <v>1594</v>
      </c>
      <c r="V1499" s="16">
        <v>2587</v>
      </c>
      <c r="W1499" s="22">
        <v>1.07</v>
      </c>
    </row>
    <row r="1500" spans="1:23" x14ac:dyDescent="0.3">
      <c r="A1500" s="19">
        <v>1498</v>
      </c>
      <c r="B1500" s="16" t="s">
        <v>56</v>
      </c>
      <c r="C1500" s="17" t="s">
        <v>136</v>
      </c>
      <c r="E1500" s="16">
        <f t="shared" si="363"/>
        <v>6983716826.5789318</v>
      </c>
      <c r="F1500" s="16">
        <v>5</v>
      </c>
      <c r="G1500" s="22">
        <f t="shared" ref="G1500" si="390">A1500^8.35+A1500^4+100*A1500+100</f>
        <v>3.2773561718495194E+26</v>
      </c>
      <c r="H1500" s="22">
        <f t="shared" si="356"/>
        <v>12641707.303641494</v>
      </c>
      <c r="I1500" s="22">
        <f t="shared" si="358"/>
        <v>4.0564107851015864E+19</v>
      </c>
      <c r="J1500" s="16">
        <v>1</v>
      </c>
      <c r="K1500" s="16">
        <v>11</v>
      </c>
      <c r="L1500" s="16">
        <v>5</v>
      </c>
      <c r="M1500" s="16">
        <v>10000</v>
      </c>
      <c r="N1500" s="16">
        <v>10000</v>
      </c>
      <c r="O1500" s="16">
        <v>30</v>
      </c>
      <c r="P1500" s="16" t="b">
        <v>1</v>
      </c>
      <c r="Q1500" s="16">
        <v>0</v>
      </c>
      <c r="R1500" s="16" t="b">
        <v>0</v>
      </c>
      <c r="S1500" s="16">
        <v>101.000000000008</v>
      </c>
      <c r="T1500" s="16" t="s">
        <v>59</v>
      </c>
      <c r="U1500" s="18">
        <v>1595</v>
      </c>
      <c r="V1500" s="16">
        <v>2589</v>
      </c>
      <c r="W1500" s="22">
        <v>1.07</v>
      </c>
    </row>
    <row r="1501" spans="1:23" x14ac:dyDescent="0.3">
      <c r="A1501" s="15">
        <v>1499</v>
      </c>
      <c r="B1501" s="16" t="s">
        <v>56</v>
      </c>
      <c r="C1501" s="17" t="s">
        <v>136</v>
      </c>
      <c r="E1501" s="12">
        <f t="shared" si="363"/>
        <v>6998179243.6520672</v>
      </c>
      <c r="F1501" s="16">
        <v>5</v>
      </c>
      <c r="G1501" s="22">
        <f t="shared" ref="G1501" si="391">A1501^8.36+A1501^4+100*A1501+100</f>
        <v>3.5456972506240479E+26</v>
      </c>
      <c r="H1501" s="22">
        <f t="shared" si="356"/>
        <v>12659659.533178793</v>
      </c>
      <c r="I1501" s="22">
        <f t="shared" si="358"/>
        <v>4.0729026621761331E+19</v>
      </c>
      <c r="J1501" s="16">
        <v>1</v>
      </c>
      <c r="K1501" s="16">
        <v>11</v>
      </c>
      <c r="L1501" s="16">
        <v>5</v>
      </c>
      <c r="M1501" s="16">
        <v>10000</v>
      </c>
      <c r="N1501" s="16">
        <v>10000</v>
      </c>
      <c r="O1501" s="16">
        <v>30</v>
      </c>
      <c r="P1501" s="16" t="b">
        <v>1</v>
      </c>
      <c r="Q1501" s="16">
        <v>0</v>
      </c>
      <c r="R1501" s="16" t="b">
        <v>0</v>
      </c>
      <c r="S1501" s="16">
        <v>101.000000000008</v>
      </c>
      <c r="T1501" s="16" t="s">
        <v>59</v>
      </c>
      <c r="U1501" s="18">
        <v>1596</v>
      </c>
      <c r="V1501" s="16">
        <v>2591</v>
      </c>
      <c r="W1501" s="22">
        <v>1.07</v>
      </c>
    </row>
    <row r="1502" spans="1:23" x14ac:dyDescent="0.3">
      <c r="A1502" s="19">
        <v>1500</v>
      </c>
      <c r="B1502" s="16" t="s">
        <v>56</v>
      </c>
      <c r="C1502" s="17" t="s">
        <v>136</v>
      </c>
      <c r="E1502" s="16">
        <f t="shared" si="363"/>
        <v>7012661935.8150005</v>
      </c>
      <c r="F1502" s="16">
        <v>5</v>
      </c>
      <c r="G1502" s="22">
        <f t="shared" ref="G1502" si="392">A1502^8.37+A1502^4+100*A1502+100</f>
        <v>3.8360462819239816E+26</v>
      </c>
      <c r="H1502" s="22">
        <f t="shared" si="356"/>
        <v>12677625.344626043</v>
      </c>
      <c r="I1502" s="22">
        <f t="shared" si="358"/>
        <v>4.0894505238008685E+19</v>
      </c>
      <c r="J1502" s="16">
        <v>1</v>
      </c>
      <c r="K1502" s="16">
        <v>11</v>
      </c>
      <c r="L1502" s="16">
        <v>5</v>
      </c>
      <c r="M1502" s="16">
        <v>10000</v>
      </c>
      <c r="N1502" s="16">
        <v>10000</v>
      </c>
      <c r="O1502" s="16">
        <v>30</v>
      </c>
      <c r="P1502" s="16" t="b">
        <v>1</v>
      </c>
      <c r="Q1502" s="16">
        <v>0</v>
      </c>
      <c r="R1502" s="16" t="b">
        <v>0</v>
      </c>
      <c r="S1502" s="16">
        <v>101.000000000008</v>
      </c>
      <c r="T1502" s="16" t="s">
        <v>59</v>
      </c>
      <c r="U1502" s="18">
        <v>1597</v>
      </c>
      <c r="V1502" s="16">
        <v>2593</v>
      </c>
      <c r="W1502" s="22">
        <v>1.07</v>
      </c>
    </row>
    <row r="1503" spans="1:23" x14ac:dyDescent="0.3">
      <c r="A1503" s="15">
        <v>1501</v>
      </c>
      <c r="B1503" s="16" t="s">
        <v>56</v>
      </c>
      <c r="C1503" s="17" t="s">
        <v>139</v>
      </c>
      <c r="E1503" s="16">
        <f t="shared" si="363"/>
        <v>7027164917.9465284</v>
      </c>
      <c r="F1503" s="16">
        <v>5</v>
      </c>
      <c r="G1503" s="22">
        <f t="shared" ref="G1503" si="393">A1503^8.38+A1503^4+100*A1503+100</f>
        <v>4.1502112279280079E+26</v>
      </c>
      <c r="H1503" s="22">
        <f t="shared" si="356"/>
        <v>12695604.73925137</v>
      </c>
      <c r="I1503" s="22">
        <f t="shared" si="358"/>
        <v>4.1060545225119998E+19</v>
      </c>
      <c r="J1503" s="16">
        <v>1</v>
      </c>
      <c r="K1503" s="16">
        <v>11</v>
      </c>
      <c r="L1503" s="16">
        <v>5</v>
      </c>
      <c r="M1503" s="16">
        <v>10000</v>
      </c>
      <c r="N1503" s="16">
        <v>10000</v>
      </c>
      <c r="O1503" s="16">
        <v>30</v>
      </c>
      <c r="P1503" s="16" t="b">
        <v>1</v>
      </c>
      <c r="Q1503" s="16">
        <v>0</v>
      </c>
      <c r="R1503" s="16" t="b">
        <v>0</v>
      </c>
      <c r="S1503" s="16">
        <v>101.000000000008</v>
      </c>
      <c r="T1503" s="16" t="s">
        <v>59</v>
      </c>
      <c r="U1503" s="18">
        <v>1598</v>
      </c>
      <c r="V1503" s="16">
        <v>2595</v>
      </c>
      <c r="W1503" s="22">
        <v>1.07</v>
      </c>
    </row>
    <row r="1504" spans="1:23" x14ac:dyDescent="0.3">
      <c r="A1504" s="19">
        <v>1502</v>
      </c>
      <c r="B1504" s="16" t="s">
        <v>56</v>
      </c>
      <c r="C1504" s="17" t="s">
        <v>139</v>
      </c>
      <c r="E1504" s="16">
        <f t="shared" si="363"/>
        <v>7041688204.9264927</v>
      </c>
      <c r="F1504" s="16">
        <v>5</v>
      </c>
      <c r="G1504" s="22">
        <f t="shared" ref="G1504" si="394">A1504^8.39+A1504^4+100*A1504+100</f>
        <v>4.4901488172287895E+26</v>
      </c>
      <c r="H1504" s="22">
        <f t="shared" si="356"/>
        <v>12713597.718322199</v>
      </c>
      <c r="I1504" s="22">
        <f t="shared" si="358"/>
        <v>4.1227148111591514E+19</v>
      </c>
      <c r="J1504" s="16">
        <v>1</v>
      </c>
      <c r="K1504" s="16">
        <v>11</v>
      </c>
      <c r="L1504" s="16">
        <v>5</v>
      </c>
      <c r="M1504" s="16">
        <v>10000</v>
      </c>
      <c r="N1504" s="16">
        <v>10000</v>
      </c>
      <c r="O1504" s="16">
        <v>30</v>
      </c>
      <c r="P1504" s="16" t="b">
        <v>1</v>
      </c>
      <c r="Q1504" s="16">
        <v>0</v>
      </c>
      <c r="R1504" s="16" t="b">
        <v>0</v>
      </c>
      <c r="S1504" s="16">
        <v>101.000000000008</v>
      </c>
      <c r="T1504" s="16" t="s">
        <v>59</v>
      </c>
      <c r="U1504" s="18">
        <v>1599</v>
      </c>
      <c r="V1504" s="16">
        <v>2597</v>
      </c>
      <c r="W1504" s="22">
        <v>1.07</v>
      </c>
    </row>
    <row r="1505" spans="1:23" x14ac:dyDescent="0.3">
      <c r="A1505" s="15">
        <v>1503</v>
      </c>
      <c r="B1505" s="16" t="s">
        <v>56</v>
      </c>
      <c r="C1505" s="17" t="s">
        <v>138</v>
      </c>
      <c r="E1505" s="16">
        <f t="shared" si="363"/>
        <v>7056231811.6356869</v>
      </c>
      <c r="F1505" s="16">
        <v>5</v>
      </c>
      <c r="G1505" s="22">
        <f t="shared" ref="G1505" si="395">A1505^8.34+A1505^4+100*A1505+100</f>
        <v>3.1321164329051242E+26</v>
      </c>
      <c r="H1505" s="22">
        <f t="shared" si="356"/>
        <v>12731604.283105183</v>
      </c>
      <c r="I1505" s="22">
        <f t="shared" si="358"/>
        <v>4.139431542905983E+19</v>
      </c>
      <c r="J1505" s="16">
        <v>1</v>
      </c>
      <c r="K1505" s="16">
        <v>11</v>
      </c>
      <c r="L1505" s="16">
        <v>5</v>
      </c>
      <c r="M1505" s="16">
        <v>10000</v>
      </c>
      <c r="N1505" s="16">
        <v>10000</v>
      </c>
      <c r="O1505" s="16">
        <v>30</v>
      </c>
      <c r="P1505" s="16" t="b">
        <v>1</v>
      </c>
      <c r="Q1505" s="16">
        <v>0</v>
      </c>
      <c r="R1505" s="16" t="b">
        <v>0</v>
      </c>
      <c r="S1505" s="16">
        <v>101.000000000008</v>
      </c>
      <c r="T1505" s="16" t="s">
        <v>59</v>
      </c>
      <c r="U1505" s="18">
        <v>1600</v>
      </c>
      <c r="V1505" s="16">
        <v>2599</v>
      </c>
      <c r="W1505" s="22">
        <v>1.07</v>
      </c>
    </row>
    <row r="1506" spans="1:23" x14ac:dyDescent="0.3">
      <c r="A1506" s="19">
        <v>1504</v>
      </c>
      <c r="B1506" s="16" t="s">
        <v>56</v>
      </c>
      <c r="C1506" s="17" t="s">
        <v>138</v>
      </c>
      <c r="E1506" s="16">
        <f t="shared" si="363"/>
        <v>7070795752.9558859</v>
      </c>
      <c r="F1506" s="16">
        <v>5</v>
      </c>
      <c r="G1506" s="22">
        <f t="shared" ref="G1506" si="396">A1506^8.35+A1506^4+100*A1506+100</f>
        <v>3.3885931823797124E+26</v>
      </c>
      <c r="H1506" s="22">
        <f t="shared" si="356"/>
        <v>12749624.434866298</v>
      </c>
      <c r="I1506" s="22">
        <f t="shared" si="358"/>
        <v>4.1562048712305172E+19</v>
      </c>
      <c r="J1506" s="16">
        <v>1</v>
      </c>
      <c r="K1506" s="16">
        <v>11</v>
      </c>
      <c r="L1506" s="16">
        <v>5</v>
      </c>
      <c r="M1506" s="16">
        <v>10000</v>
      </c>
      <c r="N1506" s="16">
        <v>10000</v>
      </c>
      <c r="O1506" s="16">
        <v>30</v>
      </c>
      <c r="P1506" s="16" t="b">
        <v>1</v>
      </c>
      <c r="Q1506" s="16">
        <v>0</v>
      </c>
      <c r="R1506" s="16" t="b">
        <v>0</v>
      </c>
      <c r="S1506" s="16">
        <v>101.000000000008</v>
      </c>
      <c r="T1506" s="16" t="s">
        <v>59</v>
      </c>
      <c r="U1506" s="18">
        <v>1601</v>
      </c>
      <c r="V1506" s="16">
        <v>2601</v>
      </c>
      <c r="W1506" s="22">
        <v>1.07</v>
      </c>
    </row>
    <row r="1507" spans="1:23" x14ac:dyDescent="0.3">
      <c r="A1507" s="15">
        <v>1505</v>
      </c>
      <c r="B1507" s="16" t="s">
        <v>56</v>
      </c>
      <c r="C1507" s="17" t="s">
        <v>138</v>
      </c>
      <c r="E1507" s="12">
        <f t="shared" si="363"/>
        <v>7085380043.7698803</v>
      </c>
      <c r="F1507" s="16">
        <v>5</v>
      </c>
      <c r="G1507" s="22">
        <f t="shared" ref="G1507" si="397">A1507^8.36+A1507^4+100*A1507+100</f>
        <v>3.6661070267185522E+26</v>
      </c>
      <c r="H1507" s="22">
        <f t="shared" si="356"/>
        <v>12767658.174870696</v>
      </c>
      <c r="I1507" s="22">
        <f t="shared" si="358"/>
        <v>4.1730349499256136E+19</v>
      </c>
      <c r="J1507" s="16">
        <v>1</v>
      </c>
      <c r="K1507" s="16">
        <v>11</v>
      </c>
      <c r="L1507" s="16">
        <v>5</v>
      </c>
      <c r="M1507" s="16">
        <v>10000</v>
      </c>
      <c r="N1507" s="16">
        <v>10000</v>
      </c>
      <c r="O1507" s="16">
        <v>30</v>
      </c>
      <c r="P1507" s="16" t="b">
        <v>1</v>
      </c>
      <c r="Q1507" s="16">
        <v>0</v>
      </c>
      <c r="R1507" s="16" t="b">
        <v>0</v>
      </c>
      <c r="S1507" s="16">
        <v>101.000000000008</v>
      </c>
      <c r="T1507" s="16" t="s">
        <v>59</v>
      </c>
      <c r="U1507" s="18">
        <v>1602</v>
      </c>
      <c r="V1507" s="16">
        <v>2603</v>
      </c>
      <c r="W1507" s="22">
        <v>1.07</v>
      </c>
    </row>
    <row r="1508" spans="1:23" x14ac:dyDescent="0.3">
      <c r="A1508" s="19">
        <v>1506</v>
      </c>
      <c r="B1508" s="16" t="s">
        <v>56</v>
      </c>
      <c r="C1508" s="17" t="s">
        <v>138</v>
      </c>
      <c r="E1508" s="16">
        <f t="shared" si="363"/>
        <v>7099984698.9614038</v>
      </c>
      <c r="F1508" s="16">
        <v>5</v>
      </c>
      <c r="G1508" s="22">
        <f t="shared" ref="G1508" si="398">A1508^8.37+A1508^4+100*A1508+100</f>
        <v>3.9663863469920142E+26</v>
      </c>
      <c r="H1508" s="22">
        <f t="shared" si="356"/>
        <v>12785705.504382974</v>
      </c>
      <c r="I1508" s="22">
        <f t="shared" si="358"/>
        <v>4.1899219330994446E+19</v>
      </c>
      <c r="J1508" s="16">
        <v>1</v>
      </c>
      <c r="K1508" s="16">
        <v>11</v>
      </c>
      <c r="L1508" s="16">
        <v>5</v>
      </c>
      <c r="M1508" s="16">
        <v>10000</v>
      </c>
      <c r="N1508" s="16">
        <v>10000</v>
      </c>
      <c r="O1508" s="16">
        <v>30</v>
      </c>
      <c r="P1508" s="16" t="b">
        <v>1</v>
      </c>
      <c r="Q1508" s="16">
        <v>0</v>
      </c>
      <c r="R1508" s="16" t="b">
        <v>0</v>
      </c>
      <c r="S1508" s="16">
        <v>101.000000000008</v>
      </c>
      <c r="T1508" s="16" t="s">
        <v>59</v>
      </c>
      <c r="U1508" s="18">
        <v>1603</v>
      </c>
      <c r="V1508" s="16">
        <v>2605</v>
      </c>
      <c r="W1508" s="22">
        <v>1.07</v>
      </c>
    </row>
    <row r="1509" spans="1:23" x14ac:dyDescent="0.3">
      <c r="A1509" s="15">
        <v>1507</v>
      </c>
      <c r="B1509" s="16" t="s">
        <v>56</v>
      </c>
      <c r="C1509" s="17" t="s">
        <v>138</v>
      </c>
      <c r="E1509" s="12">
        <f t="shared" si="363"/>
        <v>7114609733.415266</v>
      </c>
      <c r="F1509" s="16">
        <v>5</v>
      </c>
      <c r="G1509" s="22">
        <f t="shared" ref="G1509" si="399">A1509^8.38+A1509^4+100*A1509+100</f>
        <v>4.2913017564565714E+26</v>
      </c>
      <c r="H1509" s="22">
        <f t="shared" si="356"/>
        <v>12803766.424666852</v>
      </c>
      <c r="I1509" s="22">
        <f t="shared" si="358"/>
        <v>4.2068659751758201E+19</v>
      </c>
      <c r="J1509" s="16">
        <v>1</v>
      </c>
      <c r="K1509" s="16">
        <v>11</v>
      </c>
      <c r="L1509" s="16">
        <v>5</v>
      </c>
      <c r="M1509" s="16">
        <v>10000</v>
      </c>
      <c r="N1509" s="16">
        <v>10000</v>
      </c>
      <c r="O1509" s="16">
        <v>30</v>
      </c>
      <c r="P1509" s="16" t="b">
        <v>1</v>
      </c>
      <c r="Q1509" s="16">
        <v>0</v>
      </c>
      <c r="R1509" s="16" t="b">
        <v>0</v>
      </c>
      <c r="S1509" s="16">
        <v>101.000000000008</v>
      </c>
      <c r="T1509" s="16" t="s">
        <v>59</v>
      </c>
      <c r="U1509" s="18">
        <v>1604</v>
      </c>
      <c r="V1509" s="16">
        <v>2607</v>
      </c>
      <c r="W1509" s="22">
        <v>1.07</v>
      </c>
    </row>
    <row r="1510" spans="1:23" x14ac:dyDescent="0.3">
      <c r="A1510" s="19">
        <v>1508</v>
      </c>
      <c r="B1510" s="16" t="s">
        <v>56</v>
      </c>
      <c r="C1510" s="17" t="s">
        <v>138</v>
      </c>
      <c r="E1510" s="16">
        <f t="shared" si="363"/>
        <v>7129255162.0171852</v>
      </c>
      <c r="F1510" s="16">
        <v>5</v>
      </c>
      <c r="G1510" s="22">
        <f t="shared" ref="G1510" si="400">A1510^8.39+A1510^4+100*A1510+100</f>
        <v>4.6428778238563796E+26</v>
      </c>
      <c r="H1510" s="22">
        <f t="shared" si="356"/>
        <v>12821840.936985422</v>
      </c>
      <c r="I1510" s="22">
        <f t="shared" si="358"/>
        <v>4.2238672308947296E+19</v>
      </c>
      <c r="J1510" s="16">
        <v>1</v>
      </c>
      <c r="K1510" s="16">
        <v>11</v>
      </c>
      <c r="L1510" s="16">
        <v>5</v>
      </c>
      <c r="M1510" s="16">
        <v>10000</v>
      </c>
      <c r="N1510" s="16">
        <v>10000</v>
      </c>
      <c r="O1510" s="16">
        <v>30</v>
      </c>
      <c r="P1510" s="16" t="b">
        <v>1</v>
      </c>
      <c r="Q1510" s="16">
        <v>0</v>
      </c>
      <c r="R1510" s="16" t="b">
        <v>0</v>
      </c>
      <c r="S1510" s="16">
        <v>101.000000000008</v>
      </c>
      <c r="T1510" s="16" t="s">
        <v>59</v>
      </c>
      <c r="U1510" s="18">
        <v>1605</v>
      </c>
      <c r="V1510" s="16">
        <v>2609</v>
      </c>
      <c r="W1510" s="22">
        <v>1.07</v>
      </c>
    </row>
    <row r="1511" spans="1:23" x14ac:dyDescent="0.3">
      <c r="A1511" s="15">
        <v>1509</v>
      </c>
      <c r="B1511" s="16" t="s">
        <v>56</v>
      </c>
      <c r="C1511" s="17" t="s">
        <v>138</v>
      </c>
      <c r="E1511" s="16">
        <f t="shared" si="363"/>
        <v>7143920999.6538687</v>
      </c>
      <c r="F1511" s="16">
        <v>5</v>
      </c>
      <c r="G1511" s="22">
        <f t="shared" ref="G1511" si="401">A1511^8.34+A1511^4+100*A1511+100</f>
        <v>3.2379359951618547E+26</v>
      </c>
      <c r="H1511" s="22">
        <f t="shared" si="356"/>
        <v>12839929.042600974</v>
      </c>
      <c r="I1511" s="22">
        <f t="shared" si="358"/>
        <v>4.2409258553127518E+19</v>
      </c>
      <c r="J1511" s="16">
        <v>1</v>
      </c>
      <c r="K1511" s="16">
        <v>11</v>
      </c>
      <c r="L1511" s="16">
        <v>5</v>
      </c>
      <c r="M1511" s="16">
        <v>10000</v>
      </c>
      <c r="N1511" s="16">
        <v>10000</v>
      </c>
      <c r="O1511" s="16">
        <v>30</v>
      </c>
      <c r="P1511" s="16" t="b">
        <v>1</v>
      </c>
      <c r="Q1511" s="16">
        <v>0</v>
      </c>
      <c r="R1511" s="16" t="b">
        <v>0</v>
      </c>
      <c r="S1511" s="16">
        <v>101.000000000008</v>
      </c>
      <c r="T1511" s="16" t="s">
        <v>59</v>
      </c>
      <c r="U1511" s="18">
        <v>1606</v>
      </c>
      <c r="V1511" s="16">
        <v>2611</v>
      </c>
      <c r="W1511" s="22">
        <v>1.07</v>
      </c>
    </row>
    <row r="1512" spans="1:23" x14ac:dyDescent="0.3">
      <c r="A1512" s="19">
        <v>1510</v>
      </c>
      <c r="B1512" s="16" t="s">
        <v>56</v>
      </c>
      <c r="C1512" s="17" t="s">
        <v>138</v>
      </c>
      <c r="E1512" s="16">
        <f t="shared" si="363"/>
        <v>7158607261.2130718</v>
      </c>
      <c r="F1512" s="16">
        <v>5</v>
      </c>
      <c r="G1512" s="22">
        <f t="shared" ref="G1512" si="402">A1512^8.35+A1512^4+100*A1512+100</f>
        <v>3.5031401292635455E+26</v>
      </c>
      <c r="H1512" s="22">
        <f t="shared" si="356"/>
        <v>12858030.742775166</v>
      </c>
      <c r="I1512" s="22">
        <f t="shared" si="358"/>
        <v>4.2580420038034809E+19</v>
      </c>
      <c r="J1512" s="16">
        <v>1</v>
      </c>
      <c r="K1512" s="16">
        <v>11</v>
      </c>
      <c r="L1512" s="16">
        <v>5</v>
      </c>
      <c r="M1512" s="16">
        <v>10000</v>
      </c>
      <c r="N1512" s="16">
        <v>10000</v>
      </c>
      <c r="O1512" s="16">
        <v>30</v>
      </c>
      <c r="P1512" s="16" t="b">
        <v>1</v>
      </c>
      <c r="Q1512" s="16">
        <v>0</v>
      </c>
      <c r="R1512" s="16" t="b">
        <v>0</v>
      </c>
      <c r="S1512" s="16">
        <v>101.000000000008</v>
      </c>
      <c r="T1512" s="16" t="s">
        <v>59</v>
      </c>
      <c r="U1512" s="18">
        <v>1607</v>
      </c>
      <c r="V1512" s="16">
        <v>2613</v>
      </c>
      <c r="W1512" s="22">
        <v>1.07</v>
      </c>
    </row>
    <row r="1513" spans="1:23" x14ac:dyDescent="0.3">
      <c r="A1513" s="15">
        <v>1511</v>
      </c>
      <c r="B1513" s="16" t="s">
        <v>56</v>
      </c>
      <c r="C1513" s="17" t="s">
        <v>138</v>
      </c>
      <c r="E1513" s="16">
        <f t="shared" si="363"/>
        <v>7173313961.5835037</v>
      </c>
      <c r="F1513" s="16">
        <v>5</v>
      </c>
      <c r="G1513" s="22">
        <f t="shared" ref="G1513" si="403">A1513^8.36+A1513^4+100*A1513+100</f>
        <v>3.790102208811797E+26</v>
      </c>
      <c r="H1513" s="22">
        <f t="shared" si="356"/>
        <v>12876146.038768889</v>
      </c>
      <c r="I1513" s="22">
        <f t="shared" si="358"/>
        <v>4.2752158320579338E+19</v>
      </c>
      <c r="J1513" s="16">
        <v>1</v>
      </c>
      <c r="K1513" s="16">
        <v>11</v>
      </c>
      <c r="L1513" s="16">
        <v>5</v>
      </c>
      <c r="M1513" s="16">
        <v>10000</v>
      </c>
      <c r="N1513" s="16">
        <v>10000</v>
      </c>
      <c r="O1513" s="16">
        <v>30</v>
      </c>
      <c r="P1513" s="16" t="b">
        <v>1</v>
      </c>
      <c r="Q1513" s="16">
        <v>0</v>
      </c>
      <c r="R1513" s="16" t="b">
        <v>0</v>
      </c>
      <c r="S1513" s="16">
        <v>101.000000000008</v>
      </c>
      <c r="T1513" s="16" t="s">
        <v>59</v>
      </c>
      <c r="U1513" s="18">
        <v>1608</v>
      </c>
      <c r="V1513" s="16">
        <v>2615</v>
      </c>
      <c r="W1513" s="22">
        <v>1.07</v>
      </c>
    </row>
    <row r="1514" spans="1:23" x14ac:dyDescent="0.3">
      <c r="A1514" s="19">
        <v>1512</v>
      </c>
      <c r="B1514" s="16" t="s">
        <v>56</v>
      </c>
      <c r="C1514" s="17" t="s">
        <v>138</v>
      </c>
      <c r="E1514" s="16">
        <f t="shared" si="363"/>
        <v>7188041115.6548347</v>
      </c>
      <c r="F1514" s="16">
        <v>5</v>
      </c>
      <c r="G1514" s="22">
        <f t="shared" ref="G1514" si="404">A1514^8.37+A1514^4+100*A1514+100</f>
        <v>4.1006102416608555E+26</v>
      </c>
      <c r="H1514" s="22">
        <f t="shared" si="356"/>
        <v>12894274.931842305</v>
      </c>
      <c r="I1514" s="22">
        <f t="shared" si="358"/>
        <v>4.2924474960850739E+19</v>
      </c>
      <c r="J1514" s="16">
        <v>1</v>
      </c>
      <c r="K1514" s="16">
        <v>11</v>
      </c>
      <c r="L1514" s="16">
        <v>5</v>
      </c>
      <c r="M1514" s="16">
        <v>10000</v>
      </c>
      <c r="N1514" s="16">
        <v>10000</v>
      </c>
      <c r="O1514" s="16">
        <v>30</v>
      </c>
      <c r="P1514" s="16" t="b">
        <v>1</v>
      </c>
      <c r="Q1514" s="16">
        <v>0</v>
      </c>
      <c r="R1514" s="16" t="b">
        <v>0</v>
      </c>
      <c r="S1514" s="16">
        <v>101.000000000008</v>
      </c>
      <c r="T1514" s="16" t="s">
        <v>59</v>
      </c>
      <c r="U1514" s="18">
        <v>1609</v>
      </c>
      <c r="V1514" s="16">
        <v>2617</v>
      </c>
      <c r="W1514" s="22">
        <v>1.07</v>
      </c>
    </row>
    <row r="1515" spans="1:23" x14ac:dyDescent="0.3">
      <c r="A1515" s="15">
        <v>1513</v>
      </c>
      <c r="B1515" s="16" t="s">
        <v>56</v>
      </c>
      <c r="C1515" s="17" t="s">
        <v>138</v>
      </c>
      <c r="E1515" s="12">
        <f t="shared" si="363"/>
        <v>7202788738.3177824</v>
      </c>
      <c r="F1515" s="16">
        <v>5</v>
      </c>
      <c r="G1515" s="22">
        <f t="shared" ref="G1515" si="405">A1515^8.38+A1515^4+100*A1515+100</f>
        <v>4.43659940714275E+26</v>
      </c>
      <c r="H1515" s="22">
        <f t="shared" si="356"/>
        <v>12912417.423254918</v>
      </c>
      <c r="I1515" s="22">
        <f t="shared" si="358"/>
        <v>4.3097371522121605E+19</v>
      </c>
      <c r="J1515" s="16">
        <v>1</v>
      </c>
      <c r="K1515" s="16">
        <v>11</v>
      </c>
      <c r="L1515" s="16">
        <v>5</v>
      </c>
      <c r="M1515" s="16">
        <v>10000</v>
      </c>
      <c r="N1515" s="16">
        <v>10000</v>
      </c>
      <c r="O1515" s="16">
        <v>30</v>
      </c>
      <c r="P1515" s="16" t="b">
        <v>1</v>
      </c>
      <c r="Q1515" s="16">
        <v>0</v>
      </c>
      <c r="R1515" s="16" t="b">
        <v>0</v>
      </c>
      <c r="S1515" s="16">
        <v>101.000000000008</v>
      </c>
      <c r="T1515" s="16" t="s">
        <v>59</v>
      </c>
      <c r="U1515" s="18">
        <v>1610</v>
      </c>
      <c r="V1515" s="16">
        <v>2619</v>
      </c>
      <c r="W1515" s="22">
        <v>1.07</v>
      </c>
    </row>
    <row r="1516" spans="1:23" x14ac:dyDescent="0.3">
      <c r="A1516" s="19">
        <v>1514</v>
      </c>
      <c r="B1516" s="16" t="s">
        <v>56</v>
      </c>
      <c r="C1516" s="17" t="s">
        <v>138</v>
      </c>
      <c r="E1516" s="16">
        <f t="shared" si="363"/>
        <v>7217556844.4639387</v>
      </c>
      <c r="F1516" s="16">
        <v>5</v>
      </c>
      <c r="G1516" s="22">
        <f t="shared" ref="G1516" si="406">A1516^8.39+A1516^4+100*A1516+100</f>
        <v>4.8001641891078196E+26</v>
      </c>
      <c r="H1516" s="22">
        <f t="shared" si="356"/>
        <v>12930573.514265426</v>
      </c>
      <c r="I1516" s="22">
        <f t="shared" si="358"/>
        <v>4.3270849570852307E+19</v>
      </c>
      <c r="J1516" s="16">
        <v>1</v>
      </c>
      <c r="K1516" s="16">
        <v>11</v>
      </c>
      <c r="L1516" s="16">
        <v>5</v>
      </c>
      <c r="M1516" s="16">
        <v>10000</v>
      </c>
      <c r="N1516" s="16">
        <v>10000</v>
      </c>
      <c r="O1516" s="16">
        <v>30</v>
      </c>
      <c r="P1516" s="16" t="b">
        <v>1</v>
      </c>
      <c r="Q1516" s="16">
        <v>0</v>
      </c>
      <c r="R1516" s="16" t="b">
        <v>0</v>
      </c>
      <c r="S1516" s="16">
        <v>101.000000000008</v>
      </c>
      <c r="T1516" s="16" t="s">
        <v>59</v>
      </c>
      <c r="U1516" s="18">
        <v>1611</v>
      </c>
      <c r="V1516" s="16">
        <v>2621</v>
      </c>
      <c r="W1516" s="22">
        <v>1.07</v>
      </c>
    </row>
    <row r="1517" spans="1:23" x14ac:dyDescent="0.3">
      <c r="A1517" s="15">
        <v>1515</v>
      </c>
      <c r="B1517" s="16" t="s">
        <v>56</v>
      </c>
      <c r="C1517" s="17" t="s">
        <v>138</v>
      </c>
      <c r="E1517" s="12">
        <f t="shared" si="363"/>
        <v>7232345448.9860344</v>
      </c>
      <c r="F1517" s="16">
        <v>5</v>
      </c>
      <c r="G1517" s="22">
        <f t="shared" ref="G1517" si="407">A1517^8.34+A1517^4+100*A1517+100</f>
        <v>3.3468893753589641E+26</v>
      </c>
      <c r="H1517" s="22">
        <f t="shared" si="356"/>
        <v>12948743.206131889</v>
      </c>
      <c r="I1517" s="22">
        <f t="shared" si="358"/>
        <v>4.344491067669522E+19</v>
      </c>
      <c r="J1517" s="16">
        <v>1</v>
      </c>
      <c r="K1517" s="16">
        <v>11</v>
      </c>
      <c r="L1517" s="16">
        <v>5</v>
      </c>
      <c r="M1517" s="16">
        <v>10000</v>
      </c>
      <c r="N1517" s="16">
        <v>10000</v>
      </c>
      <c r="O1517" s="16">
        <v>30</v>
      </c>
      <c r="P1517" s="16" t="b">
        <v>1</v>
      </c>
      <c r="Q1517" s="16">
        <v>0</v>
      </c>
      <c r="R1517" s="16" t="b">
        <v>0</v>
      </c>
      <c r="S1517" s="16">
        <v>101.000000000008</v>
      </c>
      <c r="T1517" s="16" t="s">
        <v>59</v>
      </c>
      <c r="U1517" s="18">
        <v>1612</v>
      </c>
      <c r="V1517" s="16">
        <v>2623</v>
      </c>
      <c r="W1517" s="22">
        <v>1.07</v>
      </c>
    </row>
    <row r="1518" spans="1:23" x14ac:dyDescent="0.3">
      <c r="A1518" s="19">
        <v>1516</v>
      </c>
      <c r="B1518" s="16" t="s">
        <v>56</v>
      </c>
      <c r="C1518" s="17" t="s">
        <v>138</v>
      </c>
      <c r="E1518" s="16">
        <f t="shared" si="363"/>
        <v>7247154566.7776442</v>
      </c>
      <c r="F1518" s="16">
        <v>5</v>
      </c>
      <c r="G1518" s="22">
        <f t="shared" ref="G1518" si="408">A1518^8.35+A1518^4+100*A1518+100</f>
        <v>3.621081760063799E+26</v>
      </c>
      <c r="H1518" s="22">
        <f t="shared" si="356"/>
        <v>12966926.500111647</v>
      </c>
      <c r="I1518" s="22">
        <f t="shared" si="358"/>
        <v>4.3619556412499223E+19</v>
      </c>
      <c r="J1518" s="16">
        <v>1</v>
      </c>
      <c r="K1518" s="16">
        <v>11</v>
      </c>
      <c r="L1518" s="16">
        <v>5</v>
      </c>
      <c r="M1518" s="16">
        <v>10000</v>
      </c>
      <c r="N1518" s="16">
        <v>10000</v>
      </c>
      <c r="O1518" s="16">
        <v>30</v>
      </c>
      <c r="P1518" s="16" t="b">
        <v>1</v>
      </c>
      <c r="Q1518" s="16">
        <v>0</v>
      </c>
      <c r="R1518" s="16" t="b">
        <v>0</v>
      </c>
      <c r="S1518" s="16">
        <v>101.000000000008</v>
      </c>
      <c r="T1518" s="16" t="s">
        <v>59</v>
      </c>
      <c r="U1518" s="18">
        <v>1613</v>
      </c>
      <c r="V1518" s="16">
        <v>2625</v>
      </c>
      <c r="W1518" s="22">
        <v>1.07</v>
      </c>
    </row>
    <row r="1519" spans="1:23" x14ac:dyDescent="0.3">
      <c r="A1519" s="15">
        <v>1517</v>
      </c>
      <c r="B1519" s="16" t="s">
        <v>56</v>
      </c>
      <c r="C1519" s="17" t="s">
        <v>138</v>
      </c>
      <c r="E1519" s="16">
        <f t="shared" si="363"/>
        <v>7261984212.7333946</v>
      </c>
      <c r="F1519" s="16">
        <v>5</v>
      </c>
      <c r="G1519" s="22">
        <f t="shared" ref="G1519" si="409">A1519^8.36+A1519^4+100*A1519+100</f>
        <v>3.9177746822449904E+26</v>
      </c>
      <c r="H1519" s="22">
        <f t="shared" si="356"/>
        <v>12985123.397461256</v>
      </c>
      <c r="I1519" s="22">
        <f t="shared" si="358"/>
        <v>4.3794788354313634E+19</v>
      </c>
      <c r="J1519" s="16">
        <v>1</v>
      </c>
      <c r="K1519" s="16">
        <v>11</v>
      </c>
      <c r="L1519" s="16">
        <v>5</v>
      </c>
      <c r="M1519" s="16">
        <v>10000</v>
      </c>
      <c r="N1519" s="16">
        <v>10000</v>
      </c>
      <c r="O1519" s="16">
        <v>30</v>
      </c>
      <c r="P1519" s="16" t="b">
        <v>1</v>
      </c>
      <c r="Q1519" s="16">
        <v>0</v>
      </c>
      <c r="R1519" s="16" t="b">
        <v>0</v>
      </c>
      <c r="S1519" s="16">
        <v>101.000000000008</v>
      </c>
      <c r="T1519" s="16" t="s">
        <v>59</v>
      </c>
      <c r="U1519" s="18">
        <v>1614</v>
      </c>
      <c r="V1519" s="16">
        <v>2627</v>
      </c>
      <c r="W1519" s="22">
        <v>1.07</v>
      </c>
    </row>
    <row r="1520" spans="1:23" x14ac:dyDescent="0.3">
      <c r="A1520" s="19">
        <v>1518</v>
      </c>
      <c r="B1520" s="16" t="s">
        <v>56</v>
      </c>
      <c r="C1520" s="17" t="s">
        <v>138</v>
      </c>
      <c r="E1520" s="16">
        <f t="shared" si="363"/>
        <v>7276834401.7489023</v>
      </c>
      <c r="F1520" s="16">
        <v>5</v>
      </c>
      <c r="G1520" s="22">
        <f t="shared" ref="G1520" si="410">A1520^8.37+A1520^4+100*A1520+100</f>
        <v>4.2388175907362015E+26</v>
      </c>
      <c r="H1520" s="22">
        <f t="shared" si="356"/>
        <v>13003333.899436621</v>
      </c>
      <c r="I1520" s="22">
        <f t="shared" si="358"/>
        <v>4.3970608081394254E+19</v>
      </c>
      <c r="J1520" s="16">
        <v>1</v>
      </c>
      <c r="K1520" s="16">
        <v>11</v>
      </c>
      <c r="L1520" s="16">
        <v>5</v>
      </c>
      <c r="M1520" s="16">
        <v>10000</v>
      </c>
      <c r="N1520" s="16">
        <v>10000</v>
      </c>
      <c r="O1520" s="16">
        <v>30</v>
      </c>
      <c r="P1520" s="16" t="b">
        <v>1</v>
      </c>
      <c r="Q1520" s="16">
        <v>0</v>
      </c>
      <c r="R1520" s="16" t="b">
        <v>0</v>
      </c>
      <c r="S1520" s="16">
        <v>101.000000000008</v>
      </c>
      <c r="T1520" s="16" t="s">
        <v>59</v>
      </c>
      <c r="U1520" s="18">
        <v>1615</v>
      </c>
      <c r="V1520" s="16">
        <v>2629</v>
      </c>
      <c r="W1520" s="22">
        <v>1.07</v>
      </c>
    </row>
    <row r="1521" spans="1:23" x14ac:dyDescent="0.3">
      <c r="A1521" s="15">
        <v>1519</v>
      </c>
      <c r="B1521" s="16" t="s">
        <v>56</v>
      </c>
      <c r="C1521" s="17" t="s">
        <v>138</v>
      </c>
      <c r="E1521" s="16">
        <f t="shared" si="363"/>
        <v>7291705148.7207289</v>
      </c>
      <c r="F1521" s="16">
        <v>5</v>
      </c>
      <c r="G1521" s="22">
        <f t="shared" ref="G1521" si="411">A1521^8.38+A1521^4+100*A1521+100</f>
        <v>4.5862121967062843E+26</v>
      </c>
      <c r="H1521" s="22">
        <f t="shared" si="356"/>
        <v>13021558.007292977</v>
      </c>
      <c r="I1521" s="22">
        <f t="shared" si="358"/>
        <v>4.4147017176205418E+19</v>
      </c>
      <c r="J1521" s="16">
        <v>1</v>
      </c>
      <c r="K1521" s="16">
        <v>11</v>
      </c>
      <c r="L1521" s="16">
        <v>5</v>
      </c>
      <c r="M1521" s="16">
        <v>10000</v>
      </c>
      <c r="N1521" s="16">
        <v>10000</v>
      </c>
      <c r="O1521" s="16">
        <v>30</v>
      </c>
      <c r="P1521" s="16" t="b">
        <v>1</v>
      </c>
      <c r="Q1521" s="16">
        <v>0</v>
      </c>
      <c r="R1521" s="16" t="b">
        <v>0</v>
      </c>
      <c r="S1521" s="16">
        <v>101.000000000008</v>
      </c>
      <c r="T1521" s="16" t="s">
        <v>59</v>
      </c>
      <c r="U1521" s="18">
        <v>1616</v>
      </c>
      <c r="V1521" s="16">
        <v>2631</v>
      </c>
      <c r="W1521" s="22">
        <v>1.07</v>
      </c>
    </row>
    <row r="1522" spans="1:23" x14ac:dyDescent="0.3">
      <c r="A1522" s="19">
        <v>1520</v>
      </c>
      <c r="B1522" s="16" t="s">
        <v>56</v>
      </c>
      <c r="C1522" s="17" t="s">
        <v>138</v>
      </c>
      <c r="E1522" s="16">
        <f t="shared" si="363"/>
        <v>7306596468.5464401</v>
      </c>
      <c r="F1522" s="16">
        <v>5</v>
      </c>
      <c r="G1522" s="22">
        <f t="shared" ref="G1522" si="412">A1522^8.39+A1522^4+100*A1522+100</f>
        <v>4.962125029116565E+26</v>
      </c>
      <c r="H1522" s="22">
        <f t="shared" si="356"/>
        <v>13039795.722284714</v>
      </c>
      <c r="I1522" s="22">
        <f t="shared" si="358"/>
        <v>4.4324017224425185E+19</v>
      </c>
      <c r="J1522" s="16">
        <v>1</v>
      </c>
      <c r="K1522" s="16">
        <v>11</v>
      </c>
      <c r="L1522" s="16">
        <v>5</v>
      </c>
      <c r="M1522" s="16">
        <v>10000</v>
      </c>
      <c r="N1522" s="16">
        <v>10000</v>
      </c>
      <c r="O1522" s="16">
        <v>30</v>
      </c>
      <c r="P1522" s="16" t="b">
        <v>1</v>
      </c>
      <c r="Q1522" s="16">
        <v>0</v>
      </c>
      <c r="R1522" s="16" t="b">
        <v>0</v>
      </c>
      <c r="S1522" s="16">
        <v>101.000000000008</v>
      </c>
      <c r="T1522" s="16" t="s">
        <v>59</v>
      </c>
      <c r="U1522" s="18">
        <v>1617</v>
      </c>
      <c r="V1522" s="16">
        <v>2633</v>
      </c>
      <c r="W1522" s="22">
        <v>1.07</v>
      </c>
    </row>
    <row r="1523" spans="1:23" x14ac:dyDescent="0.3">
      <c r="A1523" s="15">
        <v>1521</v>
      </c>
      <c r="B1523" s="16" t="s">
        <v>56</v>
      </c>
      <c r="C1523" s="17" t="s">
        <v>138</v>
      </c>
      <c r="E1523" s="12">
        <f t="shared" si="363"/>
        <v>7321508376.1245699</v>
      </c>
      <c r="F1523" s="16">
        <v>5</v>
      </c>
      <c r="G1523" s="22">
        <f t="shared" ref="G1523" si="413">A1523^8.34+A1523^4+100*A1523+100</f>
        <v>3.4590564155127546E+26</v>
      </c>
      <c r="H1523" s="22">
        <f t="shared" si="356"/>
        <v>13058047.045665624</v>
      </c>
      <c r="I1523" s="22">
        <f t="shared" si="358"/>
        <v>4.4501609814951461E+19</v>
      </c>
      <c r="J1523" s="16">
        <v>1</v>
      </c>
      <c r="K1523" s="16">
        <v>11</v>
      </c>
      <c r="L1523" s="16">
        <v>5</v>
      </c>
      <c r="M1523" s="16">
        <v>10000</v>
      </c>
      <c r="N1523" s="16">
        <v>10000</v>
      </c>
      <c r="O1523" s="16">
        <v>30</v>
      </c>
      <c r="P1523" s="16" t="b">
        <v>1</v>
      </c>
      <c r="Q1523" s="16">
        <v>0</v>
      </c>
      <c r="R1523" s="16" t="b">
        <v>0</v>
      </c>
      <c r="S1523" s="16">
        <v>101.000000000008</v>
      </c>
      <c r="T1523" s="16" t="s">
        <v>59</v>
      </c>
      <c r="U1523" s="18">
        <v>1618</v>
      </c>
      <c r="V1523" s="16">
        <v>2635</v>
      </c>
      <c r="W1523" s="22">
        <v>1.07</v>
      </c>
    </row>
    <row r="1524" spans="1:23" x14ac:dyDescent="0.3">
      <c r="A1524" s="19">
        <v>1522</v>
      </c>
      <c r="B1524" s="16" t="s">
        <v>56</v>
      </c>
      <c r="C1524" s="17" t="s">
        <v>138</v>
      </c>
      <c r="E1524" s="16">
        <f t="shared" si="363"/>
        <v>7336440886.3546515</v>
      </c>
      <c r="F1524" s="16">
        <v>5</v>
      </c>
      <c r="G1524" s="22">
        <f t="shared" ref="G1524" si="414">A1524^8.35+A1524^4+100*A1524+100</f>
        <v>3.7425046431871432E+26</v>
      </c>
      <c r="H1524" s="22">
        <f t="shared" si="356"/>
        <v>13076311.978688767</v>
      </c>
      <c r="I1524" s="22">
        <f t="shared" si="358"/>
        <v>4.4679796539904295E+19</v>
      </c>
      <c r="J1524" s="16">
        <v>1</v>
      </c>
      <c r="K1524" s="16">
        <v>11</v>
      </c>
      <c r="L1524" s="16">
        <v>5</v>
      </c>
      <c r="M1524" s="16">
        <v>10000</v>
      </c>
      <c r="N1524" s="16">
        <v>10000</v>
      </c>
      <c r="O1524" s="16">
        <v>30</v>
      </c>
      <c r="P1524" s="16" t="b">
        <v>1</v>
      </c>
      <c r="Q1524" s="16">
        <v>0</v>
      </c>
      <c r="R1524" s="16" t="b">
        <v>0</v>
      </c>
      <c r="S1524" s="16">
        <v>101.000000000008</v>
      </c>
      <c r="T1524" s="16" t="s">
        <v>59</v>
      </c>
      <c r="U1524" s="18">
        <v>1619</v>
      </c>
      <c r="V1524" s="16">
        <v>2637</v>
      </c>
      <c r="W1524" s="22">
        <v>1.07</v>
      </c>
    </row>
    <row r="1525" spans="1:23" x14ac:dyDescent="0.3">
      <c r="A1525" s="15">
        <v>1523</v>
      </c>
      <c r="B1525" s="16" t="s">
        <v>56</v>
      </c>
      <c r="C1525" s="17" t="s">
        <v>138</v>
      </c>
      <c r="E1525" s="12">
        <f t="shared" si="363"/>
        <v>7351394014.1371756</v>
      </c>
      <c r="F1525" s="16">
        <v>5</v>
      </c>
      <c r="G1525" s="22">
        <f t="shared" ref="G1525" si="415">A1525^8.36+A1525^4+100*A1525+100</f>
        <v>4.0492183089685765E+26</v>
      </c>
      <c r="H1525" s="22">
        <f t="shared" si="356"/>
        <v>13094590.522606462</v>
      </c>
      <c r="I1525" s="22">
        <f t="shared" si="358"/>
        <v>4.485857899463082E+19</v>
      </c>
      <c r="J1525" s="16">
        <v>1</v>
      </c>
      <c r="K1525" s="16">
        <v>11</v>
      </c>
      <c r="L1525" s="16">
        <v>5</v>
      </c>
      <c r="M1525" s="16">
        <v>10000</v>
      </c>
      <c r="N1525" s="16">
        <v>10000</v>
      </c>
      <c r="O1525" s="16">
        <v>30</v>
      </c>
      <c r="P1525" s="16" t="b">
        <v>1</v>
      </c>
      <c r="Q1525" s="16">
        <v>0</v>
      </c>
      <c r="R1525" s="16" t="b">
        <v>0</v>
      </c>
      <c r="S1525" s="16">
        <v>101.000000000008</v>
      </c>
      <c r="T1525" s="16" t="s">
        <v>59</v>
      </c>
      <c r="U1525" s="18">
        <v>1620</v>
      </c>
      <c r="V1525" s="16">
        <v>2639</v>
      </c>
      <c r="W1525" s="22">
        <v>1.07</v>
      </c>
    </row>
    <row r="1526" spans="1:23" x14ac:dyDescent="0.3">
      <c r="A1526" s="19">
        <v>1524</v>
      </c>
      <c r="B1526" s="16" t="s">
        <v>56</v>
      </c>
      <c r="C1526" s="17" t="s">
        <v>138</v>
      </c>
      <c r="E1526" s="16">
        <f t="shared" si="363"/>
        <v>7366367774.3736057</v>
      </c>
      <c r="F1526" s="16">
        <v>5</v>
      </c>
      <c r="G1526" s="22">
        <f t="shared" ref="G1526" si="416">A1526^8.37+A1526^4+100*A1526+100</f>
        <v>4.381110164727598E+26</v>
      </c>
      <c r="H1526" s="22">
        <f t="shared" si="356"/>
        <v>13112882.678670373</v>
      </c>
      <c r="I1526" s="22">
        <f t="shared" si="358"/>
        <v>4.5037958777709789E+19</v>
      </c>
      <c r="J1526" s="16">
        <v>1</v>
      </c>
      <c r="K1526" s="16">
        <v>11</v>
      </c>
      <c r="L1526" s="16">
        <v>5</v>
      </c>
      <c r="M1526" s="16">
        <v>10000</v>
      </c>
      <c r="N1526" s="16">
        <v>10000</v>
      </c>
      <c r="O1526" s="16">
        <v>30</v>
      </c>
      <c r="P1526" s="16" t="b">
        <v>1</v>
      </c>
      <c r="Q1526" s="16">
        <v>0</v>
      </c>
      <c r="R1526" s="16" t="b">
        <v>0</v>
      </c>
      <c r="S1526" s="16">
        <v>101.000000000008</v>
      </c>
      <c r="T1526" s="16" t="s">
        <v>59</v>
      </c>
      <c r="U1526" s="18">
        <v>1621</v>
      </c>
      <c r="V1526" s="16">
        <v>2641</v>
      </c>
      <c r="W1526" s="22">
        <v>1.07</v>
      </c>
    </row>
    <row r="1527" spans="1:23" x14ac:dyDescent="0.3">
      <c r="A1527" s="15">
        <v>1525</v>
      </c>
      <c r="B1527" s="16" t="s">
        <v>56</v>
      </c>
      <c r="C1527" s="17" t="s">
        <v>138</v>
      </c>
      <c r="E1527" s="16">
        <f t="shared" si="363"/>
        <v>7381362181.9664373</v>
      </c>
      <c r="F1527" s="16">
        <v>5</v>
      </c>
      <c r="G1527" s="22">
        <f t="shared" ref="G1527" si="417">A1527^8.38+A1527^4+100*A1527+100</f>
        <v>4.7402504711359559E+26</v>
      </c>
      <c r="H1527" s="22">
        <f t="shared" si="356"/>
        <v>13131188.448131412</v>
      </c>
      <c r="I1527" s="22">
        <f t="shared" si="358"/>
        <v>4.521793749095646E+19</v>
      </c>
      <c r="J1527" s="16">
        <v>1</v>
      </c>
      <c r="K1527" s="16">
        <v>11</v>
      </c>
      <c r="L1527" s="16">
        <v>5</v>
      </c>
      <c r="M1527" s="16">
        <v>10000</v>
      </c>
      <c r="N1527" s="16">
        <v>10000</v>
      </c>
      <c r="O1527" s="16">
        <v>30</v>
      </c>
      <c r="P1527" s="16" t="b">
        <v>1</v>
      </c>
      <c r="Q1527" s="16">
        <v>0</v>
      </c>
      <c r="R1527" s="16" t="b">
        <v>0</v>
      </c>
      <c r="S1527" s="16">
        <v>101.000000000008</v>
      </c>
      <c r="T1527" s="16" t="s">
        <v>59</v>
      </c>
      <c r="U1527" s="18">
        <v>1622</v>
      </c>
      <c r="V1527" s="16">
        <v>2643</v>
      </c>
      <c r="W1527" s="22">
        <v>1.07</v>
      </c>
    </row>
    <row r="1528" spans="1:23" x14ac:dyDescent="0.3">
      <c r="A1528" s="19">
        <v>1526</v>
      </c>
      <c r="B1528" s="16" t="s">
        <v>56</v>
      </c>
      <c r="C1528" s="17" t="s">
        <v>138</v>
      </c>
      <c r="E1528" s="16">
        <f t="shared" si="363"/>
        <v>7396377251.8190794</v>
      </c>
      <c r="F1528" s="16">
        <v>5</v>
      </c>
      <c r="G1528" s="22">
        <f t="shared" ref="G1528" si="418">A1528^8.39+A1528^4+100*A1528+100</f>
        <v>5.1288799885600083E+26</v>
      </c>
      <c r="H1528" s="22">
        <f t="shared" si="356"/>
        <v>13149507.832239769</v>
      </c>
      <c r="I1528" s="22">
        <f t="shared" si="358"/>
        <v>4.5398516739426886E+19</v>
      </c>
      <c r="J1528" s="16">
        <v>1</v>
      </c>
      <c r="K1528" s="16">
        <v>11</v>
      </c>
      <c r="L1528" s="16">
        <v>5</v>
      </c>
      <c r="M1528" s="16">
        <v>10000</v>
      </c>
      <c r="N1528" s="16">
        <v>10000</v>
      </c>
      <c r="O1528" s="16">
        <v>30</v>
      </c>
      <c r="P1528" s="16" t="b">
        <v>1</v>
      </c>
      <c r="Q1528" s="16">
        <v>0</v>
      </c>
      <c r="R1528" s="16" t="b">
        <v>0</v>
      </c>
      <c r="S1528" s="16">
        <v>101.000000000008</v>
      </c>
      <c r="T1528" s="16" t="s">
        <v>59</v>
      </c>
      <c r="U1528" s="18">
        <v>1623</v>
      </c>
      <c r="V1528" s="16">
        <v>2645</v>
      </c>
      <c r="W1528" s="22">
        <v>1.07</v>
      </c>
    </row>
    <row r="1529" spans="1:23" x14ac:dyDescent="0.3">
      <c r="A1529" s="15">
        <v>1527</v>
      </c>
      <c r="B1529" s="16" t="s">
        <v>56</v>
      </c>
      <c r="C1529" s="17" t="s">
        <v>138</v>
      </c>
      <c r="E1529" s="16">
        <f t="shared" si="363"/>
        <v>7411412998.8359709</v>
      </c>
      <c r="F1529" s="16">
        <v>5</v>
      </c>
      <c r="G1529" s="22">
        <f t="shared" ref="G1529" si="419">A1529^8.34+A1529^4+100*A1529+100</f>
        <v>3.5745186641340955E+26</v>
      </c>
      <c r="H1529" s="22">
        <f t="shared" si="356"/>
        <v>13167840.832245035</v>
      </c>
      <c r="I1529" s="22">
        <f t="shared" si="358"/>
        <v>4.5579698131421184E+19</v>
      </c>
      <c r="J1529" s="16">
        <v>1</v>
      </c>
      <c r="K1529" s="16">
        <v>11</v>
      </c>
      <c r="L1529" s="16">
        <v>5</v>
      </c>
      <c r="M1529" s="16">
        <v>10000</v>
      </c>
      <c r="N1529" s="16">
        <v>10000</v>
      </c>
      <c r="O1529" s="16">
        <v>30</v>
      </c>
      <c r="P1529" s="16" t="b">
        <v>1</v>
      </c>
      <c r="Q1529" s="16">
        <v>0</v>
      </c>
      <c r="R1529" s="16" t="b">
        <v>0</v>
      </c>
      <c r="S1529" s="16">
        <v>101.000000000008</v>
      </c>
      <c r="T1529" s="16" t="s">
        <v>59</v>
      </c>
      <c r="U1529" s="18">
        <v>1624</v>
      </c>
      <c r="V1529" s="16">
        <v>2647</v>
      </c>
      <c r="W1529" s="22">
        <v>1.07</v>
      </c>
    </row>
    <row r="1530" spans="1:23" x14ac:dyDescent="0.3">
      <c r="A1530" s="19">
        <v>1528</v>
      </c>
      <c r="B1530" s="16" t="s">
        <v>56</v>
      </c>
      <c r="C1530" s="17" t="s">
        <v>138</v>
      </c>
      <c r="E1530" s="16">
        <f t="shared" si="363"/>
        <v>7426469437.9224873</v>
      </c>
      <c r="F1530" s="16">
        <v>5</v>
      </c>
      <c r="G1530" s="22">
        <f t="shared" ref="G1530" si="420">A1530^8.35+A1530^4+100*A1530+100</f>
        <v>3.8674971995664433E+26</v>
      </c>
      <c r="H1530" s="22">
        <f t="shared" si="356"/>
        <v>13186187.449395971</v>
      </c>
      <c r="I1530" s="22">
        <f t="shared" si="358"/>
        <v>4.5761483278489764E+19</v>
      </c>
      <c r="J1530" s="16">
        <v>1</v>
      </c>
      <c r="K1530" s="16">
        <v>11</v>
      </c>
      <c r="L1530" s="16">
        <v>5</v>
      </c>
      <c r="M1530" s="16">
        <v>10000</v>
      </c>
      <c r="N1530" s="16">
        <v>10000</v>
      </c>
      <c r="O1530" s="16">
        <v>30</v>
      </c>
      <c r="P1530" s="16" t="b">
        <v>1</v>
      </c>
      <c r="Q1530" s="16">
        <v>0</v>
      </c>
      <c r="R1530" s="16" t="b">
        <v>0</v>
      </c>
      <c r="S1530" s="16">
        <v>101.000000000008</v>
      </c>
      <c r="T1530" s="16" t="s">
        <v>59</v>
      </c>
      <c r="U1530" s="18">
        <v>1625</v>
      </c>
      <c r="V1530" s="16">
        <v>2649</v>
      </c>
      <c r="W1530" s="22">
        <v>1.07</v>
      </c>
    </row>
    <row r="1531" spans="1:23" x14ac:dyDescent="0.3">
      <c r="A1531" s="15">
        <v>1529</v>
      </c>
      <c r="B1531" s="16" t="s">
        <v>56</v>
      </c>
      <c r="C1531" s="17" t="s">
        <v>138</v>
      </c>
      <c r="E1531" s="12">
        <f t="shared" si="363"/>
        <v>7441546583.9849777</v>
      </c>
      <c r="F1531" s="16">
        <v>5</v>
      </c>
      <c r="G1531" s="22">
        <f t="shared" ref="G1531" si="421">A1531^8.36+A1531^4+100*A1531+100</f>
        <v>4.1845289619913025E+26</v>
      </c>
      <c r="H1531" s="22">
        <f t="shared" si="356"/>
        <v>13204547.684940653</v>
      </c>
      <c r="I1531" s="22">
        <f t="shared" si="358"/>
        <v>4.5943873795436306E+19</v>
      </c>
      <c r="J1531" s="16">
        <v>1</v>
      </c>
      <c r="K1531" s="16">
        <v>11</v>
      </c>
      <c r="L1531" s="16">
        <v>5</v>
      </c>
      <c r="M1531" s="16">
        <v>10000</v>
      </c>
      <c r="N1531" s="16">
        <v>10000</v>
      </c>
      <c r="O1531" s="16">
        <v>30</v>
      </c>
      <c r="P1531" s="16" t="b">
        <v>1</v>
      </c>
      <c r="Q1531" s="16">
        <v>0</v>
      </c>
      <c r="R1531" s="16" t="b">
        <v>0</v>
      </c>
      <c r="S1531" s="16">
        <v>101.000000000008</v>
      </c>
      <c r="T1531" s="16" t="s">
        <v>59</v>
      </c>
      <c r="U1531" s="18">
        <v>1626</v>
      </c>
      <c r="V1531" s="16">
        <v>2651</v>
      </c>
      <c r="W1531" s="22">
        <v>1.07</v>
      </c>
    </row>
    <row r="1532" spans="1:23" x14ac:dyDescent="0.3">
      <c r="A1532" s="19">
        <v>1530</v>
      </c>
      <c r="B1532" s="16" t="s">
        <v>56</v>
      </c>
      <c r="C1532" s="17" t="s">
        <v>138</v>
      </c>
      <c r="E1532" s="16">
        <f t="shared" si="363"/>
        <v>7456644451.9308033</v>
      </c>
      <c r="F1532" s="16">
        <v>5</v>
      </c>
      <c r="G1532" s="22">
        <f t="shared" ref="G1532" si="422">A1532^8.37+A1532^4+100*A1532+100</f>
        <v>4.5275919173064396E+26</v>
      </c>
      <c r="H1532" s="22">
        <f t="shared" ref="H1532:H1595" si="423">(A1532^2.14+50+50*A1532)*2</f>
        <v>13222921.540126592</v>
      </c>
      <c r="I1532" s="22">
        <f t="shared" si="358"/>
        <v>4.6126871300322697E+19</v>
      </c>
      <c r="J1532" s="16">
        <v>1</v>
      </c>
      <c r="K1532" s="16">
        <v>11</v>
      </c>
      <c r="L1532" s="16">
        <v>5</v>
      </c>
      <c r="M1532" s="16">
        <v>10000</v>
      </c>
      <c r="N1532" s="16">
        <v>10000</v>
      </c>
      <c r="O1532" s="16">
        <v>30</v>
      </c>
      <c r="P1532" s="16" t="b">
        <v>1</v>
      </c>
      <c r="Q1532" s="16">
        <v>0</v>
      </c>
      <c r="R1532" s="16" t="b">
        <v>0</v>
      </c>
      <c r="S1532" s="16">
        <v>101.000000000008</v>
      </c>
      <c r="T1532" s="16" t="s">
        <v>59</v>
      </c>
      <c r="U1532" s="18">
        <v>1627</v>
      </c>
      <c r="V1532" s="16">
        <v>2653</v>
      </c>
      <c r="W1532" s="22">
        <v>1.07</v>
      </c>
    </row>
    <row r="1533" spans="1:23" x14ac:dyDescent="0.3">
      <c r="A1533" s="15">
        <v>1531</v>
      </c>
      <c r="B1533" s="16" t="s">
        <v>56</v>
      </c>
      <c r="C1533" s="17" t="s">
        <v>138</v>
      </c>
      <c r="E1533" s="12">
        <f t="shared" si="363"/>
        <v>7471763056.6682739</v>
      </c>
      <c r="F1533" s="16">
        <v>5</v>
      </c>
      <c r="G1533" s="22">
        <f t="shared" ref="G1533" si="424">A1533^8.38+A1533^4+100*A1533+100</f>
        <v>4.8988269464193862E+26</v>
      </c>
      <c r="H1533" s="22">
        <f t="shared" si="423"/>
        <v>13241309.016200401</v>
      </c>
      <c r="I1533" s="22">
        <f t="shared" ref="I1533:I1596" si="425">(A1533^6.08+A1533^4+1000*A1533+100)*2</f>
        <v>4.631047741447426E+19</v>
      </c>
      <c r="J1533" s="16">
        <v>1</v>
      </c>
      <c r="K1533" s="16">
        <v>11</v>
      </c>
      <c r="L1533" s="16">
        <v>5</v>
      </c>
      <c r="M1533" s="16">
        <v>10000</v>
      </c>
      <c r="N1533" s="16">
        <v>10000</v>
      </c>
      <c r="O1533" s="16">
        <v>30</v>
      </c>
      <c r="P1533" s="16" t="b">
        <v>1</v>
      </c>
      <c r="Q1533" s="16">
        <v>0</v>
      </c>
      <c r="R1533" s="16" t="b">
        <v>0</v>
      </c>
      <c r="S1533" s="16">
        <v>101.000000000008</v>
      </c>
      <c r="T1533" s="16" t="s">
        <v>59</v>
      </c>
      <c r="U1533" s="18">
        <v>1628</v>
      </c>
      <c r="V1533" s="16">
        <v>2655</v>
      </c>
      <c r="W1533" s="22">
        <v>1.07</v>
      </c>
    </row>
    <row r="1534" spans="1:23" x14ac:dyDescent="0.3">
      <c r="A1534" s="19">
        <v>1532</v>
      </c>
      <c r="B1534" s="16" t="s">
        <v>56</v>
      </c>
      <c r="C1534" s="17" t="s">
        <v>138</v>
      </c>
      <c r="E1534" s="16">
        <f t="shared" si="363"/>
        <v>7486902413.1066837</v>
      </c>
      <c r="F1534" s="16">
        <v>5</v>
      </c>
      <c r="G1534" s="22">
        <f t="shared" ref="G1534" si="426">A1534^8.39+A1534^4+100*A1534+100</f>
        <v>5.3005512849459868E+26</v>
      </c>
      <c r="H1534" s="22">
        <f t="shared" si="423"/>
        <v>13259710.114408107</v>
      </c>
      <c r="I1534" s="22">
        <f t="shared" si="425"/>
        <v>4.6494693762482446E+19</v>
      </c>
      <c r="J1534" s="16">
        <v>1</v>
      </c>
      <c r="K1534" s="16">
        <v>11</v>
      </c>
      <c r="L1534" s="16">
        <v>5</v>
      </c>
      <c r="M1534" s="16">
        <v>10000</v>
      </c>
      <c r="N1534" s="16">
        <v>10000</v>
      </c>
      <c r="O1534" s="16">
        <v>30</v>
      </c>
      <c r="P1534" s="16" t="b">
        <v>1</v>
      </c>
      <c r="Q1534" s="16">
        <v>0</v>
      </c>
      <c r="R1534" s="16" t="b">
        <v>0</v>
      </c>
      <c r="S1534" s="16">
        <v>101.000000000008</v>
      </c>
      <c r="T1534" s="16" t="s">
        <v>59</v>
      </c>
      <c r="U1534" s="18">
        <v>1629</v>
      </c>
      <c r="V1534" s="16">
        <v>2657</v>
      </c>
      <c r="W1534" s="22">
        <v>1.07</v>
      </c>
    </row>
    <row r="1535" spans="1:23" x14ac:dyDescent="0.3">
      <c r="A1535" s="15">
        <v>1533</v>
      </c>
      <c r="B1535" s="16" t="s">
        <v>56</v>
      </c>
      <c r="C1535" s="17" t="s">
        <v>138</v>
      </c>
      <c r="E1535" s="16">
        <f t="shared" si="363"/>
        <v>7502062536.1563234</v>
      </c>
      <c r="F1535" s="16">
        <v>5</v>
      </c>
      <c r="G1535" s="22">
        <f t="shared" ref="G1535" si="427">A1535^8.34+A1535^4+100*A1535+100</f>
        <v>3.693359405753908E+26</v>
      </c>
      <c r="H1535" s="22">
        <f t="shared" si="423"/>
        <v>13278124.835995059</v>
      </c>
      <c r="I1535" s="22">
        <f t="shared" si="425"/>
        <v>4.6679521972210794E+19</v>
      </c>
      <c r="J1535" s="16">
        <v>1</v>
      </c>
      <c r="K1535" s="16">
        <v>11</v>
      </c>
      <c r="L1535" s="16">
        <v>5</v>
      </c>
      <c r="M1535" s="16">
        <v>10000</v>
      </c>
      <c r="N1535" s="16">
        <v>10000</v>
      </c>
      <c r="O1535" s="16">
        <v>30</v>
      </c>
      <c r="P1535" s="16" t="b">
        <v>1</v>
      </c>
      <c r="Q1535" s="16">
        <v>0</v>
      </c>
      <c r="R1535" s="16" t="b">
        <v>0</v>
      </c>
      <c r="S1535" s="16">
        <v>101.000000000008</v>
      </c>
      <c r="T1535" s="16" t="s">
        <v>59</v>
      </c>
      <c r="U1535" s="18">
        <v>1630</v>
      </c>
      <c r="V1535" s="16">
        <v>2659</v>
      </c>
      <c r="W1535" s="22">
        <v>1.07</v>
      </c>
    </row>
    <row r="1536" spans="1:23" x14ac:dyDescent="0.3">
      <c r="A1536" s="19">
        <v>1534</v>
      </c>
      <c r="B1536" s="16" t="s">
        <v>56</v>
      </c>
      <c r="C1536" s="17" t="s">
        <v>138</v>
      </c>
      <c r="E1536" s="16">
        <f t="shared" si="363"/>
        <v>7517243440.7283907</v>
      </c>
      <c r="F1536" s="16">
        <v>5</v>
      </c>
      <c r="G1536" s="22">
        <f t="shared" ref="G1536" si="428">A1536^8.35+A1536^4+100*A1536+100</f>
        <v>3.9961497347660363E+26</v>
      </c>
      <c r="H1536" s="22">
        <f t="shared" si="423"/>
        <v>13296553.182205813</v>
      </c>
      <c r="I1536" s="22">
        <f t="shared" si="425"/>
        <v>4.6864963674799161E+19</v>
      </c>
      <c r="J1536" s="16">
        <v>1</v>
      </c>
      <c r="K1536" s="16">
        <v>11</v>
      </c>
      <c r="L1536" s="16">
        <v>5</v>
      </c>
      <c r="M1536" s="16">
        <v>10000</v>
      </c>
      <c r="N1536" s="16">
        <v>10000</v>
      </c>
      <c r="O1536" s="16">
        <v>30</v>
      </c>
      <c r="P1536" s="16" t="b">
        <v>1</v>
      </c>
      <c r="Q1536" s="16">
        <v>0</v>
      </c>
      <c r="R1536" s="16" t="b">
        <v>0</v>
      </c>
      <c r="S1536" s="16">
        <v>101.000000000008</v>
      </c>
      <c r="T1536" s="16" t="s">
        <v>59</v>
      </c>
      <c r="U1536" s="18">
        <v>1631</v>
      </c>
      <c r="V1536" s="16">
        <v>2661</v>
      </c>
      <c r="W1536" s="22">
        <v>1.07</v>
      </c>
    </row>
    <row r="1537" spans="1:23" x14ac:dyDescent="0.3">
      <c r="A1537" s="15">
        <v>1535</v>
      </c>
      <c r="B1537" s="16" t="s">
        <v>56</v>
      </c>
      <c r="C1537" s="17" t="s">
        <v>138</v>
      </c>
      <c r="E1537" s="16">
        <f t="shared" si="363"/>
        <v>7532445141.7351065</v>
      </c>
      <c r="F1537" s="16">
        <v>5</v>
      </c>
      <c r="G1537" s="22">
        <f t="shared" ref="G1537" si="429">A1537^8.36+A1537^4+100*A1537+100</f>
        <v>4.3238045602910885E+26</v>
      </c>
      <c r="H1537" s="22">
        <f t="shared" si="423"/>
        <v>13314995.154284317</v>
      </c>
      <c r="I1537" s="22">
        <f t="shared" si="425"/>
        <v>4.7051020504666759E+19</v>
      </c>
      <c r="J1537" s="16">
        <v>1</v>
      </c>
      <c r="K1537" s="16">
        <v>11</v>
      </c>
      <c r="L1537" s="16">
        <v>5</v>
      </c>
      <c r="M1537" s="16">
        <v>10000</v>
      </c>
      <c r="N1537" s="16">
        <v>10000</v>
      </c>
      <c r="O1537" s="16">
        <v>30</v>
      </c>
      <c r="P1537" s="16" t="b">
        <v>1</v>
      </c>
      <c r="Q1537" s="16">
        <v>0</v>
      </c>
      <c r="R1537" s="16" t="b">
        <v>0</v>
      </c>
      <c r="S1537" s="16">
        <v>101.000000000008</v>
      </c>
      <c r="T1537" s="16" t="s">
        <v>59</v>
      </c>
      <c r="U1537" s="18">
        <v>1632</v>
      </c>
      <c r="V1537" s="16">
        <v>2663</v>
      </c>
      <c r="W1537" s="22">
        <v>1.07</v>
      </c>
    </row>
    <row r="1538" spans="1:23" x14ac:dyDescent="0.3">
      <c r="A1538" s="19">
        <v>1536</v>
      </c>
      <c r="B1538" s="16" t="s">
        <v>56</v>
      </c>
      <c r="C1538" s="17" t="s">
        <v>138</v>
      </c>
      <c r="E1538" s="16">
        <f t="shared" ref="E1538:E1601" si="430">A1538^3.1</f>
        <v>7547667654.0897026</v>
      </c>
      <c r="F1538" s="16">
        <v>5</v>
      </c>
      <c r="G1538" s="22">
        <f t="shared" ref="G1538" si="431">A1538^8.37+A1538^4+100*A1538+100</f>
        <v>4.6783690232667223E+26</v>
      </c>
      <c r="H1538" s="22">
        <f t="shared" si="423"/>
        <v>13333450.753473761</v>
      </c>
      <c r="I1538" s="22">
        <f t="shared" si="425"/>
        <v>4.7237694099519447E+19</v>
      </c>
      <c r="J1538" s="16">
        <v>1</v>
      </c>
      <c r="K1538" s="16">
        <v>11</v>
      </c>
      <c r="L1538" s="16">
        <v>5</v>
      </c>
      <c r="M1538" s="16">
        <v>10000</v>
      </c>
      <c r="N1538" s="16">
        <v>10000</v>
      </c>
      <c r="O1538" s="16">
        <v>30</v>
      </c>
      <c r="P1538" s="16" t="b">
        <v>1</v>
      </c>
      <c r="Q1538" s="16">
        <v>0</v>
      </c>
      <c r="R1538" s="16" t="b">
        <v>0</v>
      </c>
      <c r="S1538" s="16">
        <v>101.000000000008</v>
      </c>
      <c r="T1538" s="16" t="s">
        <v>59</v>
      </c>
      <c r="U1538" s="18">
        <v>1633</v>
      </c>
      <c r="V1538" s="16">
        <v>2665</v>
      </c>
      <c r="W1538" s="22">
        <v>1.07</v>
      </c>
    </row>
    <row r="1539" spans="1:23" x14ac:dyDescent="0.3">
      <c r="A1539" s="15">
        <v>1537</v>
      </c>
      <c r="B1539" s="16" t="s">
        <v>56</v>
      </c>
      <c r="C1539" s="17" t="s">
        <v>138</v>
      </c>
      <c r="E1539" s="12">
        <f t="shared" si="430"/>
        <v>7562910992.7062521</v>
      </c>
      <c r="F1539" s="16">
        <v>5</v>
      </c>
      <c r="G1539" s="22">
        <f t="shared" ref="G1539" si="432">A1539^8.38+A1539^4+100*A1539+100</f>
        <v>5.0620567498196633E+26</v>
      </c>
      <c r="H1539" s="22">
        <f t="shared" si="423"/>
        <v>13351919.981016636</v>
      </c>
      <c r="I1539" s="22">
        <f t="shared" si="425"/>
        <v>4.742498610035105E+19</v>
      </c>
      <c r="J1539" s="16">
        <v>1</v>
      </c>
      <c r="K1539" s="16">
        <v>11</v>
      </c>
      <c r="L1539" s="16">
        <v>5</v>
      </c>
      <c r="M1539" s="16">
        <v>10000</v>
      </c>
      <c r="N1539" s="16">
        <v>10000</v>
      </c>
      <c r="O1539" s="16">
        <v>30</v>
      </c>
      <c r="P1539" s="16" t="b">
        <v>1</v>
      </c>
      <c r="Q1539" s="16">
        <v>0</v>
      </c>
      <c r="R1539" s="16" t="b">
        <v>0</v>
      </c>
      <c r="S1539" s="16">
        <v>101.000000000008</v>
      </c>
      <c r="T1539" s="16" t="s">
        <v>59</v>
      </c>
      <c r="U1539" s="18">
        <v>1634</v>
      </c>
      <c r="V1539" s="16">
        <v>2667</v>
      </c>
      <c r="W1539" s="22">
        <v>1.07</v>
      </c>
    </row>
    <row r="1540" spans="1:23" x14ac:dyDescent="0.3">
      <c r="A1540" s="19">
        <v>1538</v>
      </c>
      <c r="B1540" s="16" t="s">
        <v>56</v>
      </c>
      <c r="C1540" s="17" t="s">
        <v>138</v>
      </c>
      <c r="E1540" s="16">
        <f t="shared" si="430"/>
        <v>7578175172.499918</v>
      </c>
      <c r="F1540" s="16">
        <v>5</v>
      </c>
      <c r="G1540" s="22">
        <f t="shared" ref="G1540" si="433">A1540^8.39+A1540^4+100*A1540+100</f>
        <v>5.4772637534956932E+26</v>
      </c>
      <c r="H1540" s="22">
        <f t="shared" si="423"/>
        <v>13370402.8381548</v>
      </c>
      <c r="I1540" s="22">
        <f t="shared" si="425"/>
        <v>4.7612898151449027E+19</v>
      </c>
      <c r="J1540" s="16">
        <v>1</v>
      </c>
      <c r="K1540" s="16">
        <v>11</v>
      </c>
      <c r="L1540" s="16">
        <v>5</v>
      </c>
      <c r="M1540" s="16">
        <v>10000</v>
      </c>
      <c r="N1540" s="16">
        <v>10000</v>
      </c>
      <c r="O1540" s="16">
        <v>30</v>
      </c>
      <c r="P1540" s="16" t="b">
        <v>1</v>
      </c>
      <c r="Q1540" s="16">
        <v>0</v>
      </c>
      <c r="R1540" s="16" t="b">
        <v>0</v>
      </c>
      <c r="S1540" s="16">
        <v>101.000000000008</v>
      </c>
      <c r="T1540" s="16" t="s">
        <v>59</v>
      </c>
      <c r="U1540" s="18">
        <v>1635</v>
      </c>
      <c r="V1540" s="16">
        <v>2669</v>
      </c>
      <c r="W1540" s="22">
        <v>1.07</v>
      </c>
    </row>
    <row r="1541" spans="1:23" x14ac:dyDescent="0.3">
      <c r="A1541" s="15">
        <v>1539</v>
      </c>
      <c r="B1541" s="16" t="s">
        <v>56</v>
      </c>
      <c r="C1541" s="17" t="s">
        <v>138</v>
      </c>
      <c r="E1541" s="12">
        <f t="shared" si="430"/>
        <v>7593460208.3868399</v>
      </c>
      <c r="F1541" s="16">
        <v>5</v>
      </c>
      <c r="G1541" s="22">
        <f t="shared" ref="G1541" si="434">A1541^8.34+A1541^4+100*A1541+100</f>
        <v>3.8156636908402637E+26</v>
      </c>
      <c r="H1541" s="22">
        <f t="shared" si="423"/>
        <v>13388899.326129399</v>
      </c>
      <c r="I1541" s="22">
        <f t="shared" si="425"/>
        <v>4.7801431900401115E+19</v>
      </c>
      <c r="J1541" s="16">
        <v>1</v>
      </c>
      <c r="K1541" s="16">
        <v>11</v>
      </c>
      <c r="L1541" s="16">
        <v>5</v>
      </c>
      <c r="M1541" s="16">
        <v>10000</v>
      </c>
      <c r="N1541" s="16">
        <v>10000</v>
      </c>
      <c r="O1541" s="16">
        <v>30</v>
      </c>
      <c r="P1541" s="16" t="b">
        <v>1</v>
      </c>
      <c r="Q1541" s="16">
        <v>0</v>
      </c>
      <c r="R1541" s="16" t="b">
        <v>0</v>
      </c>
      <c r="S1541" s="16">
        <v>101.000000000008</v>
      </c>
      <c r="T1541" s="16" t="s">
        <v>59</v>
      </c>
      <c r="U1541" s="18">
        <v>1636</v>
      </c>
      <c r="V1541" s="16">
        <v>2671</v>
      </c>
      <c r="W1541" s="22">
        <v>1.07</v>
      </c>
    </row>
    <row r="1542" spans="1:23" x14ac:dyDescent="0.3">
      <c r="A1542" s="19">
        <v>1540</v>
      </c>
      <c r="B1542" s="16" t="s">
        <v>56</v>
      </c>
      <c r="C1542" s="17" t="s">
        <v>138</v>
      </c>
      <c r="E1542" s="16">
        <f t="shared" si="430"/>
        <v>7608766115.284008</v>
      </c>
      <c r="F1542" s="16">
        <v>5</v>
      </c>
      <c r="G1542" s="22">
        <f t="shared" ref="G1542" si="435">A1542^8.35+A1542^4+100*A1542+100</f>
        <v>4.1285544715140573E+26</v>
      </c>
      <c r="H1542" s="22">
        <f t="shared" si="423"/>
        <v>13407409.446180783</v>
      </c>
      <c r="I1542" s="22">
        <f t="shared" si="425"/>
        <v>4.7990588998095307E+19</v>
      </c>
      <c r="J1542" s="16">
        <v>1</v>
      </c>
      <c r="K1542" s="16">
        <v>11</v>
      </c>
      <c r="L1542" s="16">
        <v>5</v>
      </c>
      <c r="M1542" s="16">
        <v>10000</v>
      </c>
      <c r="N1542" s="16">
        <v>10000</v>
      </c>
      <c r="O1542" s="16">
        <v>30</v>
      </c>
      <c r="P1542" s="16" t="b">
        <v>1</v>
      </c>
      <c r="Q1542" s="16">
        <v>0</v>
      </c>
      <c r="R1542" s="16" t="b">
        <v>0</v>
      </c>
      <c r="S1542" s="16">
        <v>101.000000000008</v>
      </c>
      <c r="T1542" s="16" t="s">
        <v>59</v>
      </c>
      <c r="U1542" s="18">
        <v>1637</v>
      </c>
      <c r="V1542" s="16">
        <v>2673</v>
      </c>
      <c r="W1542" s="22">
        <v>1.07</v>
      </c>
    </row>
    <row r="1543" spans="1:23" x14ac:dyDescent="0.3">
      <c r="A1543" s="15">
        <v>1541</v>
      </c>
      <c r="B1543" s="16" t="s">
        <v>56</v>
      </c>
      <c r="C1543" s="17" t="s">
        <v>138</v>
      </c>
      <c r="E1543" s="16">
        <f t="shared" si="430"/>
        <v>7624092908.109499</v>
      </c>
      <c r="F1543" s="16">
        <v>5</v>
      </c>
      <c r="G1543" s="22">
        <f t="shared" ref="G1543" si="436">A1543^8.36+A1543^4+100*A1543+100</f>
        <v>4.4671451041901987E+26</v>
      </c>
      <c r="H1543" s="22">
        <f t="shared" si="423"/>
        <v>13425933.199548788</v>
      </c>
      <c r="I1543" s="22">
        <f t="shared" si="425"/>
        <v>4.8180371098728948E+19</v>
      </c>
      <c r="J1543" s="16">
        <v>1</v>
      </c>
      <c r="K1543" s="16">
        <v>11</v>
      </c>
      <c r="L1543" s="16">
        <v>5</v>
      </c>
      <c r="M1543" s="16">
        <v>10000</v>
      </c>
      <c r="N1543" s="16">
        <v>10000</v>
      </c>
      <c r="O1543" s="16">
        <v>30</v>
      </c>
      <c r="P1543" s="16" t="b">
        <v>1</v>
      </c>
      <c r="Q1543" s="16">
        <v>0</v>
      </c>
      <c r="R1543" s="16" t="b">
        <v>0</v>
      </c>
      <c r="S1543" s="16">
        <v>101.000000000008</v>
      </c>
      <c r="T1543" s="16" t="s">
        <v>59</v>
      </c>
      <c r="U1543" s="18">
        <v>1638</v>
      </c>
      <c r="V1543" s="16">
        <v>2675</v>
      </c>
      <c r="W1543" s="22">
        <v>1.07</v>
      </c>
    </row>
    <row r="1544" spans="1:23" x14ac:dyDescent="0.3">
      <c r="A1544" s="19">
        <v>1542</v>
      </c>
      <c r="B1544" s="16" t="s">
        <v>56</v>
      </c>
      <c r="C1544" s="17" t="s">
        <v>138</v>
      </c>
      <c r="E1544" s="16">
        <f t="shared" si="430"/>
        <v>7639440601.7823248</v>
      </c>
      <c r="F1544" s="16">
        <v>5</v>
      </c>
      <c r="G1544" s="22">
        <f t="shared" ref="G1544" si="437">A1544^8.37+A1544^4+100*A1544+100</f>
        <v>4.8335499169921266E+26</v>
      </c>
      <c r="H1544" s="22">
        <f t="shared" si="423"/>
        <v>13444470.5874724</v>
      </c>
      <c r="I1544" s="22">
        <f t="shared" si="425"/>
        <v>4.8370779859809296E+19</v>
      </c>
      <c r="J1544" s="16">
        <v>1</v>
      </c>
      <c r="K1544" s="16">
        <v>11</v>
      </c>
      <c r="L1544" s="16">
        <v>5</v>
      </c>
      <c r="M1544" s="16">
        <v>10000</v>
      </c>
      <c r="N1544" s="16">
        <v>10000</v>
      </c>
      <c r="O1544" s="16">
        <v>30</v>
      </c>
      <c r="P1544" s="16" t="b">
        <v>1</v>
      </c>
      <c r="Q1544" s="16">
        <v>0</v>
      </c>
      <c r="R1544" s="16" t="b">
        <v>0</v>
      </c>
      <c r="S1544" s="16">
        <v>101.000000000008</v>
      </c>
      <c r="T1544" s="16" t="s">
        <v>59</v>
      </c>
      <c r="U1544" s="18">
        <v>1639</v>
      </c>
      <c r="V1544" s="16">
        <v>2677</v>
      </c>
      <c r="W1544" s="22">
        <v>1.07</v>
      </c>
    </row>
    <row r="1545" spans="1:23" x14ac:dyDescent="0.3">
      <c r="A1545" s="15">
        <v>1543</v>
      </c>
      <c r="B1545" s="16" t="s">
        <v>56</v>
      </c>
      <c r="C1545" s="17" t="s">
        <v>138</v>
      </c>
      <c r="E1545" s="16">
        <f t="shared" si="430"/>
        <v>7654809211.2224522</v>
      </c>
      <c r="F1545" s="16">
        <v>5</v>
      </c>
      <c r="G1545" s="22">
        <f t="shared" ref="G1545" si="438">A1545^8.38+A1545^4+100*A1545+100</f>
        <v>5.2300574617047923E+26</v>
      </c>
      <c r="H1545" s="22">
        <f t="shared" si="423"/>
        <v>13463021.611189971</v>
      </c>
      <c r="I1545" s="22">
        <f t="shared" si="425"/>
        <v>4.8561816942160994E+19</v>
      </c>
      <c r="J1545" s="16">
        <v>1</v>
      </c>
      <c r="K1545" s="16">
        <v>11</v>
      </c>
      <c r="L1545" s="16">
        <v>5</v>
      </c>
      <c r="M1545" s="16">
        <v>10000</v>
      </c>
      <c r="N1545" s="16">
        <v>10000</v>
      </c>
      <c r="O1545" s="16">
        <v>30</v>
      </c>
      <c r="P1545" s="16" t="b">
        <v>1</v>
      </c>
      <c r="Q1545" s="16">
        <v>0</v>
      </c>
      <c r="R1545" s="16" t="b">
        <v>0</v>
      </c>
      <c r="S1545" s="16">
        <v>101.000000000008</v>
      </c>
      <c r="T1545" s="16" t="s">
        <v>59</v>
      </c>
      <c r="U1545" s="18">
        <v>1640</v>
      </c>
      <c r="V1545" s="16">
        <v>2679</v>
      </c>
      <c r="W1545" s="22">
        <v>1.07</v>
      </c>
    </row>
    <row r="1546" spans="1:23" x14ac:dyDescent="0.3">
      <c r="A1546" s="19">
        <v>1544</v>
      </c>
      <c r="B1546" s="16" t="s">
        <v>56</v>
      </c>
      <c r="C1546" s="17" t="s">
        <v>138</v>
      </c>
      <c r="E1546" s="16">
        <f t="shared" si="430"/>
        <v>7670198751.3508139</v>
      </c>
      <c r="F1546" s="16">
        <v>5</v>
      </c>
      <c r="G1546" s="22">
        <f t="shared" ref="G1546" si="439">A1546^8.39+A1546^4+100*A1546+100</f>
        <v>5.6591448926287377E+26</v>
      </c>
      <c r="H1546" s="22">
        <f t="shared" si="423"/>
        <v>13481586.271939209</v>
      </c>
      <c r="I1546" s="22">
        <f t="shared" si="425"/>
        <v>4.8753484009929327E+19</v>
      </c>
      <c r="J1546" s="16">
        <v>1</v>
      </c>
      <c r="K1546" s="16">
        <v>11</v>
      </c>
      <c r="L1546" s="16">
        <v>5</v>
      </c>
      <c r="M1546" s="16">
        <v>10000</v>
      </c>
      <c r="N1546" s="16">
        <v>10000</v>
      </c>
      <c r="O1546" s="16">
        <v>30</v>
      </c>
      <c r="P1546" s="16" t="b">
        <v>1</v>
      </c>
      <c r="Q1546" s="16">
        <v>0</v>
      </c>
      <c r="R1546" s="16" t="b">
        <v>0</v>
      </c>
      <c r="S1546" s="16">
        <v>101.000000000008</v>
      </c>
      <c r="T1546" s="16" t="s">
        <v>59</v>
      </c>
      <c r="U1546" s="18">
        <v>1641</v>
      </c>
      <c r="V1546" s="16">
        <v>2681</v>
      </c>
      <c r="W1546" s="22">
        <v>1.07</v>
      </c>
    </row>
    <row r="1547" spans="1:23" x14ac:dyDescent="0.3">
      <c r="A1547" s="15">
        <v>1545</v>
      </c>
      <c r="B1547" s="16" t="s">
        <v>56</v>
      </c>
      <c r="C1547" s="17" t="s">
        <v>138</v>
      </c>
      <c r="E1547" s="12">
        <f t="shared" si="430"/>
        <v>7685609237.0893269</v>
      </c>
      <c r="F1547" s="16">
        <v>5</v>
      </c>
      <c r="G1547" s="22">
        <f t="shared" ref="G1547" si="440">A1547^8.34+A1547^4+100*A1547+100</f>
        <v>3.9415183661107792E+26</v>
      </c>
      <c r="H1547" s="22">
        <f t="shared" si="423"/>
        <v>13500164.570957031</v>
      </c>
      <c r="I1547" s="22">
        <f t="shared" si="425"/>
        <v>4.894578273058363E+19</v>
      </c>
      <c r="J1547" s="16">
        <v>1</v>
      </c>
      <c r="K1547" s="16">
        <v>11</v>
      </c>
      <c r="L1547" s="16">
        <v>5</v>
      </c>
      <c r="M1547" s="16">
        <v>10000</v>
      </c>
      <c r="N1547" s="16">
        <v>10000</v>
      </c>
      <c r="O1547" s="16">
        <v>30</v>
      </c>
      <c r="P1547" s="16" t="b">
        <v>1</v>
      </c>
      <c r="Q1547" s="16">
        <v>0</v>
      </c>
      <c r="R1547" s="16" t="b">
        <v>0</v>
      </c>
      <c r="S1547" s="16">
        <v>101.000000000008</v>
      </c>
      <c r="T1547" s="16" t="s">
        <v>59</v>
      </c>
      <c r="U1547" s="18">
        <v>1642</v>
      </c>
      <c r="V1547" s="16">
        <v>2683</v>
      </c>
      <c r="W1547" s="22">
        <v>1.07</v>
      </c>
    </row>
    <row r="1548" spans="1:23" x14ac:dyDescent="0.3">
      <c r="A1548" s="19">
        <v>1546</v>
      </c>
      <c r="B1548" s="16" t="s">
        <v>56</v>
      </c>
      <c r="C1548" s="17" t="s">
        <v>138</v>
      </c>
      <c r="E1548" s="16">
        <f t="shared" si="430"/>
        <v>7701040683.3608246</v>
      </c>
      <c r="F1548" s="16">
        <v>5</v>
      </c>
      <c r="G1548" s="22">
        <f t="shared" ref="G1548" si="441">A1548^8.35+A1548^4+100*A1548+100</f>
        <v>4.2648055826649094E+26</v>
      </c>
      <c r="H1548" s="22">
        <f t="shared" si="423"/>
        <v>13518756.509479791</v>
      </c>
      <c r="I1548" s="22">
        <f t="shared" si="425"/>
        <v>4.9138714774924362E+19</v>
      </c>
      <c r="J1548" s="16">
        <v>1</v>
      </c>
      <c r="K1548" s="16">
        <v>11</v>
      </c>
      <c r="L1548" s="16">
        <v>5</v>
      </c>
      <c r="M1548" s="16">
        <v>10000</v>
      </c>
      <c r="N1548" s="16">
        <v>10000</v>
      </c>
      <c r="O1548" s="16">
        <v>30</v>
      </c>
      <c r="P1548" s="16" t="b">
        <v>1</v>
      </c>
      <c r="Q1548" s="16">
        <v>0</v>
      </c>
      <c r="R1548" s="16" t="b">
        <v>0</v>
      </c>
      <c r="S1548" s="16">
        <v>101.000000000008</v>
      </c>
      <c r="T1548" s="16" t="s">
        <v>59</v>
      </c>
      <c r="U1548" s="18">
        <v>1643</v>
      </c>
      <c r="V1548" s="16">
        <v>2685</v>
      </c>
      <c r="W1548" s="22">
        <v>1.07</v>
      </c>
    </row>
    <row r="1549" spans="1:23" x14ac:dyDescent="0.3">
      <c r="A1549" s="15">
        <v>1547</v>
      </c>
      <c r="B1549" s="16" t="s">
        <v>56</v>
      </c>
      <c r="C1549" s="17" t="s">
        <v>138</v>
      </c>
      <c r="E1549" s="12">
        <f t="shared" si="430"/>
        <v>7716493105.0892143</v>
      </c>
      <c r="F1549" s="16">
        <v>5</v>
      </c>
      <c r="G1549" s="22">
        <f t="shared" ref="G1549" si="442">A1549^8.36+A1549^4+100*A1549+100</f>
        <v>4.6146527112004804E+26</v>
      </c>
      <c r="H1549" s="22">
        <f t="shared" si="423"/>
        <v>13537362.088743042</v>
      </c>
      <c r="I1549" s="22">
        <f t="shared" si="425"/>
        <v>4.9332281817084731E+19</v>
      </c>
      <c r="J1549" s="16">
        <v>1</v>
      </c>
      <c r="K1549" s="16">
        <v>11</v>
      </c>
      <c r="L1549" s="16">
        <v>5</v>
      </c>
      <c r="M1549" s="16">
        <v>10000</v>
      </c>
      <c r="N1549" s="16">
        <v>10000</v>
      </c>
      <c r="O1549" s="16">
        <v>30</v>
      </c>
      <c r="P1549" s="16" t="b">
        <v>1</v>
      </c>
      <c r="Q1549" s="16">
        <v>0</v>
      </c>
      <c r="R1549" s="16" t="b">
        <v>0</v>
      </c>
      <c r="S1549" s="16">
        <v>101.000000000008</v>
      </c>
      <c r="T1549" s="16" t="s">
        <v>59</v>
      </c>
      <c r="U1549" s="18">
        <v>1644</v>
      </c>
      <c r="V1549" s="16">
        <v>2687</v>
      </c>
      <c r="W1549" s="22">
        <v>1.07</v>
      </c>
    </row>
    <row r="1550" spans="1:23" x14ac:dyDescent="0.3">
      <c r="A1550" s="19">
        <v>1548</v>
      </c>
      <c r="B1550" s="16" t="s">
        <v>56</v>
      </c>
      <c r="C1550" s="17" t="s">
        <v>138</v>
      </c>
      <c r="E1550" s="16">
        <f t="shared" si="430"/>
        <v>7731966517.1992693</v>
      </c>
      <c r="F1550" s="16">
        <v>5</v>
      </c>
      <c r="G1550" s="22">
        <f t="shared" ref="G1550" si="443">A1550^8.37+A1550^4+100*A1550+100</f>
        <v>4.9932453314354436E+26</v>
      </c>
      <c r="H1550" s="22">
        <f t="shared" si="423"/>
        <v>13555981.309981711</v>
      </c>
      <c r="I1550" s="22">
        <f t="shared" si="425"/>
        <v>4.9526485534537458E+19</v>
      </c>
      <c r="J1550" s="16">
        <v>1</v>
      </c>
      <c r="K1550" s="16">
        <v>11</v>
      </c>
      <c r="L1550" s="16">
        <v>5</v>
      </c>
      <c r="M1550" s="16">
        <v>10000</v>
      </c>
      <c r="N1550" s="16">
        <v>10000</v>
      </c>
      <c r="O1550" s="16">
        <v>30</v>
      </c>
      <c r="P1550" s="16" t="b">
        <v>1</v>
      </c>
      <c r="Q1550" s="16">
        <v>0</v>
      </c>
      <c r="R1550" s="16" t="b">
        <v>0</v>
      </c>
      <c r="S1550" s="16">
        <v>101.000000000008</v>
      </c>
      <c r="T1550" s="16" t="s">
        <v>59</v>
      </c>
      <c r="U1550" s="18">
        <v>1645</v>
      </c>
      <c r="V1550" s="16">
        <v>2689</v>
      </c>
      <c r="W1550" s="22">
        <v>1.07</v>
      </c>
    </row>
    <row r="1551" spans="1:23" x14ac:dyDescent="0.3">
      <c r="A1551" s="15">
        <v>1549</v>
      </c>
      <c r="B1551" s="16" t="s">
        <v>56</v>
      </c>
      <c r="C1551" s="17" t="s">
        <v>138</v>
      </c>
      <c r="E1551" s="16">
        <f t="shared" si="430"/>
        <v>7747460934.6167326</v>
      </c>
      <c r="F1551" s="16">
        <v>5</v>
      </c>
      <c r="G1551" s="22">
        <f t="shared" ref="G1551" si="444">A1551^8.38+A1551^4+100*A1551+100</f>
        <v>5.4029491579349811E+26</v>
      </c>
      <c r="H1551" s="22">
        <f t="shared" si="423"/>
        <v>13574614.174429988</v>
      </c>
      <c r="I1551" s="22">
        <f t="shared" si="425"/>
        <v>4.9721327608097817E+19</v>
      </c>
      <c r="J1551" s="16">
        <v>1</v>
      </c>
      <c r="K1551" s="16">
        <v>11</v>
      </c>
      <c r="L1551" s="16">
        <v>5</v>
      </c>
      <c r="M1551" s="16">
        <v>10000</v>
      </c>
      <c r="N1551" s="16">
        <v>10000</v>
      </c>
      <c r="O1551" s="16">
        <v>30</v>
      </c>
      <c r="P1551" s="16" t="b">
        <v>1</v>
      </c>
      <c r="Q1551" s="16">
        <v>0</v>
      </c>
      <c r="R1551" s="16" t="b">
        <v>0</v>
      </c>
      <c r="S1551" s="16">
        <v>101.000000000008</v>
      </c>
      <c r="T1551" s="16" t="s">
        <v>59</v>
      </c>
      <c r="U1551" s="18">
        <v>1646</v>
      </c>
      <c r="V1551" s="16">
        <v>2691</v>
      </c>
      <c r="W1551" s="22">
        <v>1.07</v>
      </c>
    </row>
    <row r="1552" spans="1:23" x14ac:dyDescent="0.3">
      <c r="A1552" s="19">
        <v>1550</v>
      </c>
      <c r="B1552" s="16" t="s">
        <v>56</v>
      </c>
      <c r="C1552" s="17" t="s">
        <v>138</v>
      </c>
      <c r="E1552" s="16">
        <f t="shared" si="430"/>
        <v>7762976372.2683554</v>
      </c>
      <c r="F1552" s="16">
        <v>5</v>
      </c>
      <c r="G1552" s="22">
        <f t="shared" ref="G1552" si="445">A1552^8.39+A1552^4+100*A1552+100</f>
        <v>5.8463249100561208E+26</v>
      </c>
      <c r="H1552" s="22">
        <f t="shared" si="423"/>
        <v>13593260.683321469</v>
      </c>
      <c r="I1552" s="22">
        <f t="shared" si="425"/>
        <v>4.9916809721929073E+19</v>
      </c>
      <c r="J1552" s="16">
        <v>1</v>
      </c>
      <c r="K1552" s="16">
        <v>11</v>
      </c>
      <c r="L1552" s="16">
        <v>5</v>
      </c>
      <c r="M1552" s="16">
        <v>10000</v>
      </c>
      <c r="N1552" s="16">
        <v>10000</v>
      </c>
      <c r="O1552" s="16">
        <v>30</v>
      </c>
      <c r="P1552" s="16" t="b">
        <v>1</v>
      </c>
      <c r="Q1552" s="16">
        <v>0</v>
      </c>
      <c r="R1552" s="16" t="b">
        <v>0</v>
      </c>
      <c r="S1552" s="16">
        <v>101.000000000008</v>
      </c>
      <c r="T1552" s="16" t="s">
        <v>59</v>
      </c>
      <c r="U1552" s="18">
        <v>1647</v>
      </c>
      <c r="V1552" s="16">
        <v>2693</v>
      </c>
      <c r="W1552" s="22">
        <v>1.07</v>
      </c>
    </row>
    <row r="1553" spans="1:23" x14ac:dyDescent="0.3">
      <c r="A1553" s="15">
        <v>1551</v>
      </c>
      <c r="B1553" s="16" t="s">
        <v>56</v>
      </c>
      <c r="C1553" s="17" t="s">
        <v>138</v>
      </c>
      <c r="E1553" s="16">
        <f t="shared" si="430"/>
        <v>7778512845.0818672</v>
      </c>
      <c r="F1553" s="16">
        <v>5</v>
      </c>
      <c r="G1553" s="22">
        <f t="shared" ref="G1553" si="446">A1553^8.34+A1553^4+100*A1553+100</f>
        <v>4.0710121052436413E+26</v>
      </c>
      <c r="H1553" s="22">
        <f t="shared" si="423"/>
        <v>13611920.837888982</v>
      </c>
      <c r="I1553" s="22">
        <f t="shared" si="425"/>
        <v>5.0112933563546485E+19</v>
      </c>
      <c r="J1553" s="16">
        <v>1</v>
      </c>
      <c r="K1553" s="16">
        <v>11</v>
      </c>
      <c r="L1553" s="16">
        <v>5</v>
      </c>
      <c r="M1553" s="16">
        <v>10000</v>
      </c>
      <c r="N1553" s="16">
        <v>10000</v>
      </c>
      <c r="O1553" s="16">
        <v>30</v>
      </c>
      <c r="P1553" s="16" t="b">
        <v>1</v>
      </c>
      <c r="Q1553" s="16">
        <v>0</v>
      </c>
      <c r="R1553" s="16" t="b">
        <v>0</v>
      </c>
      <c r="S1553" s="16">
        <v>101.000000000008</v>
      </c>
      <c r="T1553" s="16" t="s">
        <v>59</v>
      </c>
      <c r="U1553" s="18">
        <v>1648</v>
      </c>
      <c r="V1553" s="16">
        <v>2695</v>
      </c>
      <c r="W1553" s="22">
        <v>1.07</v>
      </c>
    </row>
    <row r="1554" spans="1:23" x14ac:dyDescent="0.3">
      <c r="A1554" s="19">
        <v>1552</v>
      </c>
      <c r="B1554" s="16" t="s">
        <v>56</v>
      </c>
      <c r="C1554" s="17" t="s">
        <v>138</v>
      </c>
      <c r="E1554" s="16">
        <f t="shared" si="430"/>
        <v>7794070367.985877</v>
      </c>
      <c r="F1554" s="16">
        <v>5</v>
      </c>
      <c r="G1554" s="22">
        <f t="shared" ref="G1554" si="447">A1554^8.35+A1554^4+100*A1554+100</f>
        <v>4.4049992245971891E+26</v>
      </c>
      <c r="H1554" s="22">
        <f t="shared" si="423"/>
        <v>13630594.639364682</v>
      </c>
      <c r="I1554" s="22">
        <f t="shared" si="425"/>
        <v>5.0309700823821328E+19</v>
      </c>
      <c r="J1554" s="16">
        <v>1</v>
      </c>
      <c r="K1554" s="16">
        <v>11</v>
      </c>
      <c r="L1554" s="16">
        <v>5</v>
      </c>
      <c r="M1554" s="16">
        <v>10000</v>
      </c>
      <c r="N1554" s="16">
        <v>10000</v>
      </c>
      <c r="O1554" s="16">
        <v>30</v>
      </c>
      <c r="P1554" s="16" t="b">
        <v>1</v>
      </c>
      <c r="Q1554" s="16">
        <v>0</v>
      </c>
      <c r="R1554" s="16" t="b">
        <v>0</v>
      </c>
      <c r="S1554" s="16">
        <v>101.000000000008</v>
      </c>
      <c r="T1554" s="16" t="s">
        <v>59</v>
      </c>
      <c r="U1554" s="18">
        <v>1649</v>
      </c>
      <c r="V1554" s="16">
        <v>2697</v>
      </c>
      <c r="W1554" s="22">
        <v>1.07</v>
      </c>
    </row>
    <row r="1555" spans="1:23" x14ac:dyDescent="0.3">
      <c r="A1555" s="15">
        <v>1553</v>
      </c>
      <c r="B1555" s="16" t="s">
        <v>56</v>
      </c>
      <c r="C1555" s="17" t="s">
        <v>138</v>
      </c>
      <c r="E1555" s="12">
        <f t="shared" si="430"/>
        <v>7809648955.9100313</v>
      </c>
      <c r="F1555" s="16">
        <v>5</v>
      </c>
      <c r="G1555" s="22">
        <f t="shared" ref="G1555" si="448">A1555^8.36+A1555^4+100*A1555+100</f>
        <v>4.7664316523421693E+26</v>
      </c>
      <c r="H1555" s="22">
        <f t="shared" si="423"/>
        <v>13649282.08898006</v>
      </c>
      <c r="I1555" s="22">
        <f t="shared" si="425"/>
        <v>5.0507113196986442E+19</v>
      </c>
      <c r="J1555" s="16">
        <v>1</v>
      </c>
      <c r="K1555" s="16">
        <v>11</v>
      </c>
      <c r="L1555" s="16">
        <v>5</v>
      </c>
      <c r="M1555" s="16">
        <v>10000</v>
      </c>
      <c r="N1555" s="16">
        <v>10000</v>
      </c>
      <c r="O1555" s="16">
        <v>30</v>
      </c>
      <c r="P1555" s="16" t="b">
        <v>1</v>
      </c>
      <c r="Q1555" s="16">
        <v>0</v>
      </c>
      <c r="R1555" s="16" t="b">
        <v>0</v>
      </c>
      <c r="S1555" s="16">
        <v>101.000000000008</v>
      </c>
      <c r="T1555" s="16" t="s">
        <v>59</v>
      </c>
      <c r="U1555" s="18">
        <v>1650</v>
      </c>
      <c r="V1555" s="16">
        <v>2699</v>
      </c>
      <c r="W1555" s="22">
        <v>1.07</v>
      </c>
    </row>
    <row r="1556" spans="1:23" x14ac:dyDescent="0.3">
      <c r="A1556" s="19">
        <v>1554</v>
      </c>
      <c r="B1556" s="16" t="s">
        <v>56</v>
      </c>
      <c r="C1556" s="17" t="s">
        <v>138</v>
      </c>
      <c r="E1556" s="16">
        <f t="shared" si="430"/>
        <v>7825248623.7849493</v>
      </c>
      <c r="F1556" s="16">
        <v>5</v>
      </c>
      <c r="G1556" s="22">
        <f t="shared" ref="G1556" si="449">A1556^8.37+A1556^4+100*A1556+100</f>
        <v>5.1575683376139928E+26</v>
      </c>
      <c r="H1556" s="22">
        <f t="shared" si="423"/>
        <v>13667983.187965978</v>
      </c>
      <c r="I1556" s="22">
        <f t="shared" si="425"/>
        <v>5.0705172380640944E+19</v>
      </c>
      <c r="J1556" s="16">
        <v>1</v>
      </c>
      <c r="K1556" s="16">
        <v>11</v>
      </c>
      <c r="L1556" s="16">
        <v>5</v>
      </c>
      <c r="M1556" s="16">
        <v>10000</v>
      </c>
      <c r="N1556" s="16">
        <v>10000</v>
      </c>
      <c r="O1556" s="16">
        <v>30</v>
      </c>
      <c r="P1556" s="16" t="b">
        <v>1</v>
      </c>
      <c r="Q1556" s="16">
        <v>0</v>
      </c>
      <c r="R1556" s="16" t="b">
        <v>0</v>
      </c>
      <c r="S1556" s="16">
        <v>101.000000000008</v>
      </c>
      <c r="T1556" s="16" t="s">
        <v>59</v>
      </c>
      <c r="U1556" s="18">
        <v>1651</v>
      </c>
      <c r="V1556" s="16">
        <v>2701</v>
      </c>
      <c r="W1556" s="22">
        <v>1.07</v>
      </c>
    </row>
    <row r="1557" spans="1:23" x14ac:dyDescent="0.3">
      <c r="A1557" s="15">
        <v>1555</v>
      </c>
      <c r="B1557" s="16" t="s">
        <v>56</v>
      </c>
      <c r="C1557" s="17" t="s">
        <v>138</v>
      </c>
      <c r="E1557" s="12">
        <f t="shared" si="430"/>
        <v>7840869386.5421286</v>
      </c>
      <c r="F1557" s="16">
        <v>5</v>
      </c>
      <c r="G1557" s="22">
        <f t="shared" ref="G1557" si="450">A1557^8.38+A1557^4+100*A1557+100</f>
        <v>5.5808544528126881E+26</v>
      </c>
      <c r="H1557" s="22">
        <f t="shared" si="423"/>
        <v>13686697.93755248</v>
      </c>
      <c r="I1557" s="22">
        <f t="shared" si="425"/>
        <v>5.0903880075753218E+19</v>
      </c>
      <c r="J1557" s="16">
        <v>1</v>
      </c>
      <c r="K1557" s="16">
        <v>11</v>
      </c>
      <c r="L1557" s="16">
        <v>5</v>
      </c>
      <c r="M1557" s="16">
        <v>10000</v>
      </c>
      <c r="N1557" s="16">
        <v>10000</v>
      </c>
      <c r="O1557" s="16">
        <v>30</v>
      </c>
      <c r="P1557" s="16" t="b">
        <v>1</v>
      </c>
      <c r="Q1557" s="16">
        <v>0</v>
      </c>
      <c r="R1557" s="16" t="b">
        <v>0</v>
      </c>
      <c r="S1557" s="16">
        <v>101.000000000008</v>
      </c>
      <c r="T1557" s="16" t="s">
        <v>59</v>
      </c>
      <c r="U1557" s="18">
        <v>1652</v>
      </c>
      <c r="V1557" s="16">
        <v>2703</v>
      </c>
      <c r="W1557" s="22">
        <v>1.07</v>
      </c>
    </row>
    <row r="1558" spans="1:23" x14ac:dyDescent="0.3">
      <c r="A1558" s="19">
        <v>1556</v>
      </c>
      <c r="B1558" s="16" t="s">
        <v>56</v>
      </c>
      <c r="C1558" s="17" t="s">
        <v>138</v>
      </c>
      <c r="E1558" s="16">
        <f t="shared" si="430"/>
        <v>7856511259.1141062</v>
      </c>
      <c r="F1558" s="16">
        <v>5</v>
      </c>
      <c r="G1558" s="22">
        <f t="shared" ref="G1558" si="451">A1558^8.39+A1558^4+100*A1558+100</f>
        <v>6.0389367694870127E+26</v>
      </c>
      <c r="H1558" s="22">
        <f t="shared" si="423"/>
        <v>13705426.338969063</v>
      </c>
      <c r="I1558" s="22">
        <f t="shared" si="425"/>
        <v>5.1103237986665669E+19</v>
      </c>
      <c r="J1558" s="16">
        <v>1</v>
      </c>
      <c r="K1558" s="16">
        <v>11</v>
      </c>
      <c r="L1558" s="16">
        <v>5</v>
      </c>
      <c r="M1558" s="16">
        <v>10000</v>
      </c>
      <c r="N1558" s="16">
        <v>10000</v>
      </c>
      <c r="O1558" s="16">
        <v>30</v>
      </c>
      <c r="P1558" s="16" t="b">
        <v>1</v>
      </c>
      <c r="Q1558" s="16">
        <v>0</v>
      </c>
      <c r="R1558" s="16" t="b">
        <v>0</v>
      </c>
      <c r="S1558" s="16">
        <v>101.000000000008</v>
      </c>
      <c r="T1558" s="16" t="s">
        <v>59</v>
      </c>
      <c r="U1558" s="18">
        <v>1653</v>
      </c>
      <c r="V1558" s="16">
        <v>2705</v>
      </c>
      <c r="W1558" s="22">
        <v>1.07</v>
      </c>
    </row>
    <row r="1559" spans="1:23" x14ac:dyDescent="0.3">
      <c r="A1559" s="15">
        <v>1557</v>
      </c>
      <c r="B1559" s="16" t="s">
        <v>56</v>
      </c>
      <c r="C1559" s="17" t="s">
        <v>138</v>
      </c>
      <c r="E1559" s="16">
        <f t="shared" si="430"/>
        <v>7872174256.4343328</v>
      </c>
      <c r="F1559" s="16">
        <v>5</v>
      </c>
      <c r="G1559" s="22">
        <f t="shared" ref="G1559" si="452">A1559^8.34+A1559^4+100*A1559+100</f>
        <v>4.2042354399912787E+26</v>
      </c>
      <c r="H1559" s="22">
        <f t="shared" si="423"/>
        <v>13724168.393444484</v>
      </c>
      <c r="I1559" s="22">
        <f t="shared" si="425"/>
        <v>5.1303247821101711E+19</v>
      </c>
      <c r="J1559" s="16">
        <v>1</v>
      </c>
      <c r="K1559" s="16">
        <v>11</v>
      </c>
      <c r="L1559" s="16">
        <v>5</v>
      </c>
      <c r="M1559" s="16">
        <v>10000</v>
      </c>
      <c r="N1559" s="16">
        <v>10000</v>
      </c>
      <c r="O1559" s="16">
        <v>30</v>
      </c>
      <c r="P1559" s="16" t="b">
        <v>1</v>
      </c>
      <c r="Q1559" s="16">
        <v>0</v>
      </c>
      <c r="R1559" s="16" t="b">
        <v>0</v>
      </c>
      <c r="S1559" s="16">
        <v>101.000000000008</v>
      </c>
      <c r="T1559" s="16" t="s">
        <v>59</v>
      </c>
      <c r="U1559" s="18">
        <v>1654</v>
      </c>
      <c r="V1559" s="16">
        <v>2707</v>
      </c>
      <c r="W1559" s="22">
        <v>1.07</v>
      </c>
    </row>
    <row r="1560" spans="1:23" x14ac:dyDescent="0.3">
      <c r="A1560" s="19">
        <v>1558</v>
      </c>
      <c r="B1560" s="16" t="s">
        <v>56</v>
      </c>
      <c r="C1560" s="17" t="s">
        <v>138</v>
      </c>
      <c r="E1560" s="16">
        <f t="shared" si="430"/>
        <v>7887858393.4372253</v>
      </c>
      <c r="F1560" s="16">
        <v>5</v>
      </c>
      <c r="G1560" s="22">
        <f t="shared" ref="G1560" si="453">A1560^8.35+A1560^4+100*A1560+100</f>
        <v>4.5492335710497327E+26</v>
      </c>
      <c r="H1560" s="22">
        <f t="shared" si="423"/>
        <v>13742924.102206791</v>
      </c>
      <c r="I1560" s="22">
        <f t="shared" si="425"/>
        <v>5.1503911290166575E+19</v>
      </c>
      <c r="J1560" s="16">
        <v>1</v>
      </c>
      <c r="K1560" s="16">
        <v>11</v>
      </c>
      <c r="L1560" s="16">
        <v>5</v>
      </c>
      <c r="M1560" s="16">
        <v>10000</v>
      </c>
      <c r="N1560" s="16">
        <v>10000</v>
      </c>
      <c r="O1560" s="16">
        <v>30</v>
      </c>
      <c r="P1560" s="16" t="b">
        <v>1</v>
      </c>
      <c r="Q1560" s="16">
        <v>0</v>
      </c>
      <c r="R1560" s="16" t="b">
        <v>0</v>
      </c>
      <c r="S1560" s="16">
        <v>101.000000000008</v>
      </c>
      <c r="T1560" s="16" t="s">
        <v>59</v>
      </c>
      <c r="U1560" s="18">
        <v>1655</v>
      </c>
      <c r="V1560" s="16">
        <v>2709</v>
      </c>
      <c r="W1560" s="22">
        <v>1.07</v>
      </c>
    </row>
    <row r="1561" spans="1:23" x14ac:dyDescent="0.3">
      <c r="A1561" s="15">
        <v>1559</v>
      </c>
      <c r="B1561" s="16" t="s">
        <v>56</v>
      </c>
      <c r="C1561" s="17" t="s">
        <v>138</v>
      </c>
      <c r="E1561" s="16">
        <f t="shared" si="430"/>
        <v>7903563685.0582085</v>
      </c>
      <c r="F1561" s="16">
        <v>5</v>
      </c>
      <c r="G1561" s="22">
        <f t="shared" ref="G1561" si="454">A1561^8.36+A1561^4+100*A1561+100</f>
        <v>4.9225883889411316E+26</v>
      </c>
      <c r="H1561" s="22">
        <f t="shared" si="423"/>
        <v>13761693.466483431</v>
      </c>
      <c r="I1561" s="22">
        <f t="shared" si="425"/>
        <v>5.170523010835497E+19</v>
      </c>
      <c r="J1561" s="16">
        <v>1</v>
      </c>
      <c r="K1561" s="16">
        <v>11</v>
      </c>
      <c r="L1561" s="16">
        <v>5</v>
      </c>
      <c r="M1561" s="16">
        <v>10000</v>
      </c>
      <c r="N1561" s="16">
        <v>10000</v>
      </c>
      <c r="O1561" s="16">
        <v>30</v>
      </c>
      <c r="P1561" s="16" t="b">
        <v>1</v>
      </c>
      <c r="Q1561" s="16">
        <v>0</v>
      </c>
      <c r="R1561" s="16" t="b">
        <v>0</v>
      </c>
      <c r="S1561" s="16">
        <v>101.000000000008</v>
      </c>
      <c r="T1561" s="16" t="s">
        <v>59</v>
      </c>
      <c r="U1561" s="18">
        <v>1656</v>
      </c>
      <c r="V1561" s="16">
        <v>2711</v>
      </c>
      <c r="W1561" s="22">
        <v>1.07</v>
      </c>
    </row>
    <row r="1562" spans="1:23" x14ac:dyDescent="0.3">
      <c r="A1562" s="19">
        <v>1560</v>
      </c>
      <c r="B1562" s="16" t="s">
        <v>56</v>
      </c>
      <c r="C1562" s="17" t="s">
        <v>138</v>
      </c>
      <c r="E1562" s="16">
        <f t="shared" si="430"/>
        <v>7919290146.2335987</v>
      </c>
      <c r="F1562" s="16">
        <v>5</v>
      </c>
      <c r="G1562" s="22">
        <f t="shared" ref="G1562" si="455">A1562^8.37+A1562^4+100*A1562+100</f>
        <v>5.3266343846268141E+26</v>
      </c>
      <c r="H1562" s="22">
        <f t="shared" si="423"/>
        <v>13780476.487501139</v>
      </c>
      <c r="I1562" s="22">
        <f t="shared" si="425"/>
        <v>5.190720599355374E+19</v>
      </c>
      <c r="J1562" s="16">
        <v>1</v>
      </c>
      <c r="K1562" s="16">
        <v>11</v>
      </c>
      <c r="L1562" s="16">
        <v>5</v>
      </c>
      <c r="M1562" s="16">
        <v>10000</v>
      </c>
      <c r="N1562" s="16">
        <v>10000</v>
      </c>
      <c r="O1562" s="16">
        <v>30</v>
      </c>
      <c r="P1562" s="16" t="b">
        <v>1</v>
      </c>
      <c r="Q1562" s="16">
        <v>0</v>
      </c>
      <c r="R1562" s="16" t="b">
        <v>0</v>
      </c>
      <c r="S1562" s="16">
        <v>101.000000000008</v>
      </c>
      <c r="T1562" s="16" t="s">
        <v>59</v>
      </c>
      <c r="U1562" s="18">
        <v>1657</v>
      </c>
      <c r="V1562" s="16">
        <v>2713</v>
      </c>
      <c r="W1562" s="22">
        <v>1.07</v>
      </c>
    </row>
    <row r="1563" spans="1:23" x14ac:dyDescent="0.3">
      <c r="A1563" s="15">
        <v>1561</v>
      </c>
      <c r="B1563" s="16" t="s">
        <v>56</v>
      </c>
      <c r="C1563" s="17" t="s">
        <v>138</v>
      </c>
      <c r="E1563" s="12">
        <f t="shared" si="430"/>
        <v>7935037791.9007072</v>
      </c>
      <c r="F1563" s="16">
        <v>5</v>
      </c>
      <c r="G1563" s="22">
        <f t="shared" ref="G1563" si="456">A1563^8.38+A1563^4+100*A1563+100</f>
        <v>5.7638985426010835E+26</v>
      </c>
      <c r="H1563" s="22">
        <f t="shared" si="423"/>
        <v>13799273.166485922</v>
      </c>
      <c r="I1563" s="22">
        <f t="shared" si="425"/>
        <v>5.2109840667046658E+19</v>
      </c>
      <c r="J1563" s="16">
        <v>1</v>
      </c>
      <c r="K1563" s="16">
        <v>11</v>
      </c>
      <c r="L1563" s="16">
        <v>5</v>
      </c>
      <c r="M1563" s="16">
        <v>10000</v>
      </c>
      <c r="N1563" s="16">
        <v>10000</v>
      </c>
      <c r="O1563" s="16">
        <v>30</v>
      </c>
      <c r="P1563" s="16" t="b">
        <v>1</v>
      </c>
      <c r="Q1563" s="16">
        <v>0</v>
      </c>
      <c r="R1563" s="16" t="b">
        <v>0</v>
      </c>
      <c r="S1563" s="16">
        <v>101.000000000008</v>
      </c>
      <c r="T1563" s="16" t="s">
        <v>59</v>
      </c>
      <c r="U1563" s="18">
        <v>1658</v>
      </c>
      <c r="V1563" s="16">
        <v>2715</v>
      </c>
      <c r="W1563" s="22">
        <v>1.07</v>
      </c>
    </row>
    <row r="1564" spans="1:23" x14ac:dyDescent="0.3">
      <c r="A1564" s="19">
        <v>1562</v>
      </c>
      <c r="B1564" s="16" t="s">
        <v>56</v>
      </c>
      <c r="C1564" s="17" t="s">
        <v>138</v>
      </c>
      <c r="E1564" s="16">
        <f t="shared" si="430"/>
        <v>7950806636.9978018</v>
      </c>
      <c r="F1564" s="16">
        <v>5</v>
      </c>
      <c r="G1564" s="22">
        <f t="shared" ref="G1564" si="457">A1564^8.39+A1564^4+100*A1564+100</f>
        <v>6.2371162379549551E+26</v>
      </c>
      <c r="H1564" s="22">
        <f t="shared" si="423"/>
        <v>13818083.50466319</v>
      </c>
      <c r="I1564" s="22">
        <f t="shared" si="425"/>
        <v>5.2313135853520355E+19</v>
      </c>
      <c r="J1564" s="16">
        <v>1</v>
      </c>
      <c r="K1564" s="16">
        <v>11</v>
      </c>
      <c r="L1564" s="16">
        <v>5</v>
      </c>
      <c r="M1564" s="16">
        <v>10000</v>
      </c>
      <c r="N1564" s="16">
        <v>10000</v>
      </c>
      <c r="O1564" s="16">
        <v>30</v>
      </c>
      <c r="P1564" s="16" t="b">
        <v>1</v>
      </c>
      <c r="Q1564" s="16">
        <v>0</v>
      </c>
      <c r="R1564" s="16" t="b">
        <v>0</v>
      </c>
      <c r="S1564" s="16">
        <v>101.000000000008</v>
      </c>
      <c r="T1564" s="16" t="s">
        <v>59</v>
      </c>
      <c r="U1564" s="18">
        <v>1659</v>
      </c>
      <c r="V1564" s="16">
        <v>2717</v>
      </c>
      <c r="W1564" s="22">
        <v>1.07</v>
      </c>
    </row>
    <row r="1565" spans="1:23" x14ac:dyDescent="0.3">
      <c r="A1565" s="15">
        <v>1563</v>
      </c>
      <c r="B1565" s="16" t="s">
        <v>56</v>
      </c>
      <c r="C1565" s="17" t="s">
        <v>138</v>
      </c>
      <c r="E1565" s="12">
        <f t="shared" si="430"/>
        <v>7966596696.4640703</v>
      </c>
      <c r="F1565" s="16">
        <v>5</v>
      </c>
      <c r="G1565" s="22">
        <f t="shared" ref="G1565" si="458">A1565^8.34+A1565^4+100*A1565+100</f>
        <v>4.3412807917002733E+26</v>
      </c>
      <c r="H1565" s="22">
        <f t="shared" si="423"/>
        <v>13836907.503257668</v>
      </c>
      <c r="I1565" s="22">
        <f t="shared" si="425"/>
        <v>5.2517093281066574E+19</v>
      </c>
      <c r="J1565" s="16">
        <v>1</v>
      </c>
      <c r="K1565" s="16">
        <v>11</v>
      </c>
      <c r="L1565" s="16">
        <v>5</v>
      </c>
      <c r="M1565" s="16">
        <v>10000</v>
      </c>
      <c r="N1565" s="16">
        <v>10000</v>
      </c>
      <c r="O1565" s="16">
        <v>30</v>
      </c>
      <c r="P1565" s="16" t="b">
        <v>1</v>
      </c>
      <c r="Q1565" s="16">
        <v>0</v>
      </c>
      <c r="R1565" s="16" t="b">
        <v>0</v>
      </c>
      <c r="S1565" s="16">
        <v>101.000000000008</v>
      </c>
      <c r="T1565" s="16" t="s">
        <v>59</v>
      </c>
      <c r="U1565" s="18">
        <v>1660</v>
      </c>
      <c r="V1565" s="16">
        <v>2719</v>
      </c>
      <c r="W1565" s="22">
        <v>1.07</v>
      </c>
    </row>
    <row r="1566" spans="1:23" x14ac:dyDescent="0.3">
      <c r="A1566" s="19">
        <v>1564</v>
      </c>
      <c r="B1566" s="16" t="s">
        <v>56</v>
      </c>
      <c r="C1566" s="17" t="s">
        <v>138</v>
      </c>
      <c r="E1566" s="16">
        <f t="shared" si="430"/>
        <v>7982407985.2397308</v>
      </c>
      <c r="F1566" s="16">
        <v>5</v>
      </c>
      <c r="G1566" s="22">
        <f t="shared" ref="G1566" si="459">A1566^8.35+A1566^4+100*A1566+100</f>
        <v>4.6976088474010525E+26</v>
      </c>
      <c r="H1566" s="22">
        <f t="shared" si="423"/>
        <v>13855745.163493335</v>
      </c>
      <c r="I1566" s="22">
        <f t="shared" si="425"/>
        <v>5.2721714681188434E+19</v>
      </c>
      <c r="J1566" s="16">
        <v>1</v>
      </c>
      <c r="K1566" s="16">
        <v>11</v>
      </c>
      <c r="L1566" s="16">
        <v>5</v>
      </c>
      <c r="M1566" s="16">
        <v>10000</v>
      </c>
      <c r="N1566" s="16">
        <v>10000</v>
      </c>
      <c r="O1566" s="16">
        <v>30</v>
      </c>
      <c r="P1566" s="16" t="b">
        <v>1</v>
      </c>
      <c r="Q1566" s="16">
        <v>0</v>
      </c>
      <c r="R1566" s="16" t="b">
        <v>0</v>
      </c>
      <c r="S1566" s="16">
        <v>101.000000000008</v>
      </c>
      <c r="T1566" s="16" t="s">
        <v>59</v>
      </c>
      <c r="U1566" s="18">
        <v>1661</v>
      </c>
      <c r="V1566" s="16">
        <v>2721</v>
      </c>
      <c r="W1566" s="22">
        <v>1.07</v>
      </c>
    </row>
    <row r="1567" spans="1:23" x14ac:dyDescent="0.3">
      <c r="A1567" s="15">
        <v>1565</v>
      </c>
      <c r="B1567" s="16" t="s">
        <v>56</v>
      </c>
      <c r="C1567" s="17" t="s">
        <v>138</v>
      </c>
      <c r="E1567" s="16">
        <f t="shared" si="430"/>
        <v>7998240518.2658758</v>
      </c>
      <c r="F1567" s="16">
        <v>5</v>
      </c>
      <c r="G1567" s="22">
        <f t="shared" ref="G1567" si="460">A1567^8.36+A1567^4+100*A1567+100</f>
        <v>5.0832316099086629E+26</v>
      </c>
      <c r="H1567" s="22">
        <f t="shared" si="423"/>
        <v>13874596.486593554</v>
      </c>
      <c r="I1567" s="22">
        <f t="shared" si="425"/>
        <v>5.2927001788804964E+19</v>
      </c>
      <c r="J1567" s="16">
        <v>1</v>
      </c>
      <c r="K1567" s="16">
        <v>11</v>
      </c>
      <c r="L1567" s="16">
        <v>5</v>
      </c>
      <c r="M1567" s="16">
        <v>10000</v>
      </c>
      <c r="N1567" s="16">
        <v>10000</v>
      </c>
      <c r="O1567" s="16">
        <v>30</v>
      </c>
      <c r="P1567" s="16" t="b">
        <v>1</v>
      </c>
      <c r="Q1567" s="16">
        <v>0</v>
      </c>
      <c r="R1567" s="16" t="b">
        <v>0</v>
      </c>
      <c r="S1567" s="16">
        <v>101.000000000008</v>
      </c>
      <c r="T1567" s="16" t="s">
        <v>59</v>
      </c>
      <c r="U1567" s="18">
        <v>1662</v>
      </c>
      <c r="V1567" s="16">
        <v>2723</v>
      </c>
      <c r="W1567" s="22">
        <v>1.07</v>
      </c>
    </row>
    <row r="1568" spans="1:23" x14ac:dyDescent="0.3">
      <c r="A1568" s="19">
        <v>1566</v>
      </c>
      <c r="B1568" s="16" t="s">
        <v>56</v>
      </c>
      <c r="C1568" s="17" t="s">
        <v>138</v>
      </c>
      <c r="E1568" s="16">
        <f t="shared" si="430"/>
        <v>8014094310.4846392</v>
      </c>
      <c r="F1568" s="16">
        <v>5</v>
      </c>
      <c r="G1568" s="22">
        <f t="shared" ref="G1568" si="461">A1568^8.37+A1568^4+100*A1568+100</f>
        <v>5.5005613401976052E+26</v>
      </c>
      <c r="H1568" s="22">
        <f t="shared" si="423"/>
        <v>13893461.47378104</v>
      </c>
      <c r="I1568" s="22">
        <f t="shared" si="425"/>
        <v>5.313295634225442E+19</v>
      </c>
      <c r="J1568" s="16">
        <v>1</v>
      </c>
      <c r="K1568" s="16">
        <v>11</v>
      </c>
      <c r="L1568" s="16">
        <v>5</v>
      </c>
      <c r="M1568" s="16">
        <v>10000</v>
      </c>
      <c r="N1568" s="16">
        <v>10000</v>
      </c>
      <c r="O1568" s="16">
        <v>30</v>
      </c>
      <c r="P1568" s="16" t="b">
        <v>1</v>
      </c>
      <c r="Q1568" s="16">
        <v>0</v>
      </c>
      <c r="R1568" s="16" t="b">
        <v>0</v>
      </c>
      <c r="S1568" s="16">
        <v>101.000000000008</v>
      </c>
      <c r="T1568" s="16" t="s">
        <v>59</v>
      </c>
      <c r="U1568" s="18">
        <v>1663</v>
      </c>
      <c r="V1568" s="16">
        <v>2725</v>
      </c>
      <c r="W1568" s="22">
        <v>1.07</v>
      </c>
    </row>
    <row r="1569" spans="1:23" x14ac:dyDescent="0.3">
      <c r="A1569" s="15">
        <v>1567</v>
      </c>
      <c r="B1569" s="16" t="s">
        <v>56</v>
      </c>
      <c r="C1569" s="17" t="s">
        <v>138</v>
      </c>
      <c r="E1569" s="16">
        <f t="shared" si="430"/>
        <v>8029969376.8390198</v>
      </c>
      <c r="F1569" s="16">
        <v>5</v>
      </c>
      <c r="G1569" s="22">
        <f t="shared" ref="G1569" si="462">A1569^8.38+A1569^4+100*A1569+100</f>
        <v>5.9522092496158184E+26</v>
      </c>
      <c r="H1569" s="22">
        <f t="shared" si="423"/>
        <v>13912340.126277786</v>
      </c>
      <c r="I1569" s="22">
        <f t="shared" si="425"/>
        <v>5.3339580083300254E+19</v>
      </c>
      <c r="J1569" s="16">
        <v>1</v>
      </c>
      <c r="K1569" s="16">
        <v>11</v>
      </c>
      <c r="L1569" s="16">
        <v>5</v>
      </c>
      <c r="M1569" s="16">
        <v>10000</v>
      </c>
      <c r="N1569" s="16">
        <v>10000</v>
      </c>
      <c r="O1569" s="16">
        <v>30</v>
      </c>
      <c r="P1569" s="16" t="b">
        <v>1</v>
      </c>
      <c r="Q1569" s="16">
        <v>0</v>
      </c>
      <c r="R1569" s="16" t="b">
        <v>0</v>
      </c>
      <c r="S1569" s="16">
        <v>101.000000000008</v>
      </c>
      <c r="T1569" s="16" t="s">
        <v>59</v>
      </c>
      <c r="U1569" s="18">
        <v>1664</v>
      </c>
      <c r="V1569" s="16">
        <v>2727</v>
      </c>
      <c r="W1569" s="22">
        <v>1.07</v>
      </c>
    </row>
    <row r="1570" spans="1:23" x14ac:dyDescent="0.3">
      <c r="A1570" s="19">
        <v>1568</v>
      </c>
      <c r="B1570" s="16" t="s">
        <v>56</v>
      </c>
      <c r="C1570" s="17" t="s">
        <v>138</v>
      </c>
      <c r="E1570" s="16">
        <f t="shared" si="430"/>
        <v>8045865732.2730103</v>
      </c>
      <c r="F1570" s="16">
        <v>5</v>
      </c>
      <c r="G1570" s="22">
        <f t="shared" ref="G1570" si="463">A1570^8.39+A1570^4+100*A1570+100</f>
        <v>6.4410019337684343E+26</v>
      </c>
      <c r="H1570" s="22">
        <f t="shared" si="423"/>
        <v>13931232.445305111</v>
      </c>
      <c r="I1570" s="22">
        <f t="shared" si="425"/>
        <v>5.3546874757134123E+19</v>
      </c>
      <c r="J1570" s="16">
        <v>1</v>
      </c>
      <c r="K1570" s="16">
        <v>11</v>
      </c>
      <c r="L1570" s="16">
        <v>5</v>
      </c>
      <c r="M1570" s="16">
        <v>10000</v>
      </c>
      <c r="N1570" s="16">
        <v>10000</v>
      </c>
      <c r="O1570" s="16">
        <v>30</v>
      </c>
      <c r="P1570" s="16" t="b">
        <v>1</v>
      </c>
      <c r="Q1570" s="16">
        <v>0</v>
      </c>
      <c r="R1570" s="16" t="b">
        <v>0</v>
      </c>
      <c r="S1570" s="16">
        <v>101.000000000008</v>
      </c>
      <c r="T1570" s="16" t="s">
        <v>59</v>
      </c>
      <c r="U1570" s="18">
        <v>1665</v>
      </c>
      <c r="V1570" s="16">
        <v>2729</v>
      </c>
      <c r="W1570" s="22">
        <v>1.07</v>
      </c>
    </row>
    <row r="1571" spans="1:23" x14ac:dyDescent="0.3">
      <c r="A1571" s="15">
        <v>1569</v>
      </c>
      <c r="B1571" s="16" t="s">
        <v>56</v>
      </c>
      <c r="C1571" s="17" t="s">
        <v>138</v>
      </c>
      <c r="E1571" s="12">
        <f t="shared" si="430"/>
        <v>8061783391.7315979</v>
      </c>
      <c r="F1571" s="16">
        <v>5</v>
      </c>
      <c r="G1571" s="22">
        <f t="shared" ref="G1571" si="464">A1571^8.34+A1571^4+100*A1571+100</f>
        <v>4.4822425032410594E+26</v>
      </c>
      <c r="H1571" s="22">
        <f t="shared" si="423"/>
        <v>13950138.432083711</v>
      </c>
      <c r="I1571" s="22">
        <f t="shared" si="425"/>
        <v>5.3754842112381854E+19</v>
      </c>
      <c r="J1571" s="16">
        <v>1</v>
      </c>
      <c r="K1571" s="16">
        <v>11</v>
      </c>
      <c r="L1571" s="16">
        <v>5</v>
      </c>
      <c r="M1571" s="16">
        <v>10000</v>
      </c>
      <c r="N1571" s="16">
        <v>10000</v>
      </c>
      <c r="O1571" s="16">
        <v>30</v>
      </c>
      <c r="P1571" s="16" t="b">
        <v>1</v>
      </c>
      <c r="Q1571" s="16">
        <v>0</v>
      </c>
      <c r="R1571" s="16" t="b">
        <v>0</v>
      </c>
      <c r="S1571" s="16">
        <v>101.000000000008</v>
      </c>
      <c r="T1571" s="16" t="s">
        <v>59</v>
      </c>
      <c r="U1571" s="18">
        <v>1666</v>
      </c>
      <c r="V1571" s="16">
        <v>2731</v>
      </c>
      <c r="W1571" s="22">
        <v>1.07</v>
      </c>
    </row>
    <row r="1572" spans="1:23" x14ac:dyDescent="0.3">
      <c r="A1572" s="19">
        <v>1570</v>
      </c>
      <c r="B1572" s="16" t="s">
        <v>56</v>
      </c>
      <c r="C1572" s="17" t="s">
        <v>138</v>
      </c>
      <c r="E1572" s="16">
        <f t="shared" si="430"/>
        <v>8077722370.1606388</v>
      </c>
      <c r="F1572" s="16">
        <v>5</v>
      </c>
      <c r="G1572" s="22">
        <f t="shared" ref="G1572" si="465">A1572^8.35+A1572^4+100*A1572+100</f>
        <v>4.8502273653950072E+26</v>
      </c>
      <c r="H1572" s="22">
        <f t="shared" si="423"/>
        <v>13969058.087833606</v>
      </c>
      <c r="I1572" s="22">
        <f t="shared" si="425"/>
        <v>5.3963483901107585E+19</v>
      </c>
      <c r="J1572" s="16">
        <v>1</v>
      </c>
      <c r="K1572" s="16">
        <v>11</v>
      </c>
      <c r="L1572" s="16">
        <v>5</v>
      </c>
      <c r="M1572" s="16">
        <v>10000</v>
      </c>
      <c r="N1572" s="16">
        <v>10000</v>
      </c>
      <c r="O1572" s="16">
        <v>30</v>
      </c>
      <c r="P1572" s="16" t="b">
        <v>1</v>
      </c>
      <c r="Q1572" s="16">
        <v>0</v>
      </c>
      <c r="R1572" s="16" t="b">
        <v>0</v>
      </c>
      <c r="S1572" s="16">
        <v>101.000000000008</v>
      </c>
      <c r="T1572" s="16" t="s">
        <v>59</v>
      </c>
      <c r="U1572" s="18">
        <v>1667</v>
      </c>
      <c r="V1572" s="16">
        <v>2733</v>
      </c>
      <c r="W1572" s="22">
        <v>1.07</v>
      </c>
    </row>
    <row r="1573" spans="1:23" x14ac:dyDescent="0.3">
      <c r="A1573" s="15">
        <v>1571</v>
      </c>
      <c r="B1573" s="16" t="s">
        <v>56</v>
      </c>
      <c r="C1573" s="17" t="s">
        <v>138</v>
      </c>
      <c r="E1573" s="12">
        <f t="shared" si="430"/>
        <v>8093682682.5070257</v>
      </c>
      <c r="F1573" s="16">
        <v>5</v>
      </c>
      <c r="G1573" s="22">
        <f t="shared" ref="G1573" si="466">A1573^8.36+A1573^4+100*A1573+100</f>
        <v>5.2484722695085404E+26</v>
      </c>
      <c r="H1573" s="22">
        <f t="shared" si="423"/>
        <v>13987991.41377409</v>
      </c>
      <c r="I1573" s="22">
        <f t="shared" si="425"/>
        <v>5.4172801878817915E+19</v>
      </c>
      <c r="J1573" s="16">
        <v>1</v>
      </c>
      <c r="K1573" s="16">
        <v>11</v>
      </c>
      <c r="L1573" s="16">
        <v>5</v>
      </c>
      <c r="M1573" s="16">
        <v>10000</v>
      </c>
      <c r="N1573" s="16">
        <v>10000</v>
      </c>
      <c r="O1573" s="16">
        <v>30</v>
      </c>
      <c r="P1573" s="16" t="b">
        <v>1</v>
      </c>
      <c r="Q1573" s="16">
        <v>0</v>
      </c>
      <c r="R1573" s="16" t="b">
        <v>0</v>
      </c>
      <c r="S1573" s="16">
        <v>101.000000000008</v>
      </c>
      <c r="T1573" s="16" t="s">
        <v>59</v>
      </c>
      <c r="U1573" s="18">
        <v>1668</v>
      </c>
      <c r="V1573" s="16">
        <v>2735</v>
      </c>
      <c r="W1573" s="22">
        <v>1.07</v>
      </c>
    </row>
    <row r="1574" spans="1:23" x14ac:dyDescent="0.3">
      <c r="A1574" s="19">
        <v>1572</v>
      </c>
      <c r="B1574" s="16" t="s">
        <v>56</v>
      </c>
      <c r="C1574" s="17" t="s">
        <v>138</v>
      </c>
      <c r="E1574" s="16">
        <f t="shared" si="430"/>
        <v>8109664343.718564</v>
      </c>
      <c r="F1574" s="16">
        <v>5</v>
      </c>
      <c r="G1574" s="22">
        <f t="shared" ref="G1574" si="467">A1574^8.37+A1574^4+100*A1574+100</f>
        <v>5.6794695317490188E+26</v>
      </c>
      <c r="H1574" s="22">
        <f t="shared" si="423"/>
        <v>14006938.411123835</v>
      </c>
      <c r="I1574" s="22">
        <f t="shared" si="425"/>
        <v>5.4382797804466291E+19</v>
      </c>
      <c r="J1574" s="16">
        <v>1</v>
      </c>
      <c r="K1574" s="16">
        <v>11</v>
      </c>
      <c r="L1574" s="16">
        <v>5</v>
      </c>
      <c r="M1574" s="16">
        <v>10000</v>
      </c>
      <c r="N1574" s="16">
        <v>10000</v>
      </c>
      <c r="O1574" s="16">
        <v>30</v>
      </c>
      <c r="P1574" s="16" t="b">
        <v>1</v>
      </c>
      <c r="Q1574" s="16">
        <v>0</v>
      </c>
      <c r="R1574" s="16" t="b">
        <v>0</v>
      </c>
      <c r="S1574" s="16">
        <v>101.000000000008</v>
      </c>
      <c r="T1574" s="16" t="s">
        <v>59</v>
      </c>
      <c r="U1574" s="18">
        <v>1669</v>
      </c>
      <c r="V1574" s="16">
        <v>2737</v>
      </c>
      <c r="W1574" s="22">
        <v>1.07</v>
      </c>
    </row>
    <row r="1575" spans="1:23" x14ac:dyDescent="0.3">
      <c r="A1575" s="15">
        <v>1573</v>
      </c>
      <c r="B1575" s="16" t="s">
        <v>56</v>
      </c>
      <c r="C1575" s="17" t="s">
        <v>138</v>
      </c>
      <c r="E1575" s="16">
        <f t="shared" si="430"/>
        <v>8125667368.7439699</v>
      </c>
      <c r="F1575" s="16">
        <v>5</v>
      </c>
      <c r="G1575" s="22">
        <f t="shared" ref="G1575" si="468">A1575^8.38+A1575^4+100*A1575+100</f>
        <v>6.1459170668959122E+26</v>
      </c>
      <c r="H1575" s="22">
        <f t="shared" si="423"/>
        <v>14025899.081100859</v>
      </c>
      <c r="I1575" s="22">
        <f t="shared" si="425"/>
        <v>5.4593473440458809E+19</v>
      </c>
      <c r="J1575" s="16">
        <v>1</v>
      </c>
      <c r="K1575" s="16">
        <v>11</v>
      </c>
      <c r="L1575" s="16">
        <v>5</v>
      </c>
      <c r="M1575" s="16">
        <v>10000</v>
      </c>
      <c r="N1575" s="16">
        <v>10000</v>
      </c>
      <c r="O1575" s="16">
        <v>30</v>
      </c>
      <c r="P1575" s="16" t="b">
        <v>1</v>
      </c>
      <c r="Q1575" s="16">
        <v>0</v>
      </c>
      <c r="R1575" s="16" t="b">
        <v>0</v>
      </c>
      <c r="S1575" s="16">
        <v>101.000000000008</v>
      </c>
      <c r="T1575" s="16" t="s">
        <v>59</v>
      </c>
      <c r="U1575" s="18">
        <v>1670</v>
      </c>
      <c r="V1575" s="16">
        <v>2739</v>
      </c>
      <c r="W1575" s="22">
        <v>1.07</v>
      </c>
    </row>
    <row r="1576" spans="1:23" x14ac:dyDescent="0.3">
      <c r="A1576" s="19">
        <v>1574</v>
      </c>
      <c r="B1576" s="16" t="s">
        <v>56</v>
      </c>
      <c r="C1576" s="17" t="s">
        <v>138</v>
      </c>
      <c r="E1576" s="16">
        <f t="shared" si="430"/>
        <v>8141691772.5329771</v>
      </c>
      <c r="F1576" s="16">
        <v>5</v>
      </c>
      <c r="G1576" s="22">
        <f t="shared" ref="G1576" si="469">A1576^8.39+A1576^4+100*A1576+100</f>
        <v>6.6507353750935791E+26</v>
      </c>
      <c r="H1576" s="22">
        <f t="shared" si="423"/>
        <v>14044873.424922459</v>
      </c>
      <c r="I1576" s="22">
        <f t="shared" si="425"/>
        <v>5.4804830552657887E+19</v>
      </c>
      <c r="J1576" s="16">
        <v>1</v>
      </c>
      <c r="K1576" s="16">
        <v>11</v>
      </c>
      <c r="L1576" s="16">
        <v>5</v>
      </c>
      <c r="M1576" s="16">
        <v>10000</v>
      </c>
      <c r="N1576" s="16">
        <v>10000</v>
      </c>
      <c r="O1576" s="16">
        <v>30</v>
      </c>
      <c r="P1576" s="16" t="b">
        <v>1</v>
      </c>
      <c r="Q1576" s="16">
        <v>0</v>
      </c>
      <c r="R1576" s="16" t="b">
        <v>0</v>
      </c>
      <c r="S1576" s="16">
        <v>101.000000000008</v>
      </c>
      <c r="T1576" s="16" t="s">
        <v>59</v>
      </c>
      <c r="U1576" s="18">
        <v>1671</v>
      </c>
      <c r="V1576" s="16">
        <v>2741</v>
      </c>
      <c r="W1576" s="22">
        <v>1.07</v>
      </c>
    </row>
    <row r="1577" spans="1:23" x14ac:dyDescent="0.3">
      <c r="A1577" s="15">
        <v>1575</v>
      </c>
      <c r="B1577" s="16" t="s">
        <v>56</v>
      </c>
      <c r="C1577" s="17" t="s">
        <v>138</v>
      </c>
      <c r="E1577" s="16">
        <f t="shared" si="430"/>
        <v>8157737570.0362711</v>
      </c>
      <c r="F1577" s="16">
        <v>5</v>
      </c>
      <c r="G1577" s="22">
        <f t="shared" ref="G1577" si="470">A1577^8.34+A1577^4+100*A1577+100</f>
        <v>4.6272168713514256E+26</v>
      </c>
      <c r="H1577" s="22">
        <f t="shared" si="423"/>
        <v>14063861.44380533</v>
      </c>
      <c r="I1577" s="22">
        <f t="shared" si="425"/>
        <v>5.5016870910386823E+19</v>
      </c>
      <c r="J1577" s="16">
        <v>1</v>
      </c>
      <c r="K1577" s="16">
        <v>11</v>
      </c>
      <c r="L1577" s="16">
        <v>5</v>
      </c>
      <c r="M1577" s="16">
        <v>10000</v>
      </c>
      <c r="N1577" s="16">
        <v>10000</v>
      </c>
      <c r="O1577" s="16">
        <v>30</v>
      </c>
      <c r="P1577" s="16" t="b">
        <v>1</v>
      </c>
      <c r="Q1577" s="16">
        <v>0</v>
      </c>
      <c r="R1577" s="16" t="b">
        <v>0</v>
      </c>
      <c r="S1577" s="16">
        <v>101.000000000008</v>
      </c>
      <c r="T1577" s="16" t="s">
        <v>59</v>
      </c>
      <c r="U1577" s="18">
        <v>1672</v>
      </c>
      <c r="V1577" s="16">
        <v>2743</v>
      </c>
      <c r="W1577" s="22">
        <v>1.07</v>
      </c>
    </row>
    <row r="1578" spans="1:23" x14ac:dyDescent="0.3">
      <c r="A1578" s="19">
        <v>1576</v>
      </c>
      <c r="B1578" s="16" t="s">
        <v>56</v>
      </c>
      <c r="C1578" s="17" t="s">
        <v>138</v>
      </c>
      <c r="E1578" s="16">
        <f t="shared" si="430"/>
        <v>8173804776.2054024</v>
      </c>
      <c r="F1578" s="16">
        <v>5</v>
      </c>
      <c r="G1578" s="22">
        <f t="shared" ref="G1578" si="471">A1578^8.35+A1578^4+100*A1578+100</f>
        <v>5.0071935583179561E+26</v>
      </c>
      <c r="H1578" s="22">
        <f t="shared" si="423"/>
        <v>14082863.138965469</v>
      </c>
      <c r="I1578" s="22">
        <f t="shared" si="425"/>
        <v>5.5229596286434279E+19</v>
      </c>
      <c r="J1578" s="16">
        <v>1</v>
      </c>
      <c r="K1578" s="16">
        <v>11</v>
      </c>
      <c r="L1578" s="16">
        <v>5</v>
      </c>
      <c r="M1578" s="16">
        <v>10000</v>
      </c>
      <c r="N1578" s="16">
        <v>10000</v>
      </c>
      <c r="O1578" s="16">
        <v>30</v>
      </c>
      <c r="P1578" s="16" t="b">
        <v>1</v>
      </c>
      <c r="Q1578" s="16">
        <v>0</v>
      </c>
      <c r="R1578" s="16" t="b">
        <v>0</v>
      </c>
      <c r="S1578" s="16">
        <v>101.000000000008</v>
      </c>
      <c r="T1578" s="16" t="s">
        <v>59</v>
      </c>
      <c r="U1578" s="18">
        <v>1673</v>
      </c>
      <c r="V1578" s="16">
        <v>2745</v>
      </c>
      <c r="W1578" s="22">
        <v>1.07</v>
      </c>
    </row>
    <row r="1579" spans="1:23" x14ac:dyDescent="0.3">
      <c r="A1579" s="15">
        <v>1577</v>
      </c>
      <c r="B1579" s="16" t="s">
        <v>56</v>
      </c>
      <c r="C1579" s="17" t="s">
        <v>138</v>
      </c>
      <c r="E1579" s="12">
        <f t="shared" si="430"/>
        <v>8189893405.9929819</v>
      </c>
      <c r="F1579" s="16">
        <v>5</v>
      </c>
      <c r="G1579" s="22">
        <f t="shared" ref="G1579" si="472">A1579^8.36+A1579^4+100*A1579+100</f>
        <v>5.4184236256152853E+26</v>
      </c>
      <c r="H1579" s="22">
        <f t="shared" si="423"/>
        <v>14101878.511618176</v>
      </c>
      <c r="I1579" s="22">
        <f t="shared" si="425"/>
        <v>5.5443008457059615E+19</v>
      </c>
      <c r="J1579" s="16">
        <v>1</v>
      </c>
      <c r="K1579" s="16">
        <v>11</v>
      </c>
      <c r="L1579" s="16">
        <v>5</v>
      </c>
      <c r="M1579" s="16">
        <v>10000</v>
      </c>
      <c r="N1579" s="16">
        <v>10000</v>
      </c>
      <c r="O1579" s="16">
        <v>30</v>
      </c>
      <c r="P1579" s="16" t="b">
        <v>1</v>
      </c>
      <c r="Q1579" s="16">
        <v>0</v>
      </c>
      <c r="R1579" s="16" t="b">
        <v>0</v>
      </c>
      <c r="S1579" s="16">
        <v>101.000000000008</v>
      </c>
      <c r="T1579" s="16" t="s">
        <v>59</v>
      </c>
      <c r="U1579" s="18">
        <v>1674</v>
      </c>
      <c r="V1579" s="16">
        <v>2747</v>
      </c>
      <c r="W1579" s="22">
        <v>1.07</v>
      </c>
    </row>
    <row r="1580" spans="1:23" x14ac:dyDescent="0.3">
      <c r="A1580" s="19">
        <v>1578</v>
      </c>
      <c r="B1580" s="16" t="s">
        <v>56</v>
      </c>
      <c r="C1580" s="17" t="s">
        <v>138</v>
      </c>
      <c r="E1580" s="16">
        <f t="shared" si="430"/>
        <v>8206003474.3524981</v>
      </c>
      <c r="F1580" s="16">
        <v>5</v>
      </c>
      <c r="G1580" s="22">
        <f t="shared" ref="G1580" si="473">A1580^8.37+A1580^4+100*A1580+100</f>
        <v>5.8634817880122076E+26</v>
      </c>
      <c r="H1580" s="22">
        <f t="shared" si="423"/>
        <v>14120907.56297816</v>
      </c>
      <c r="I1580" s="22">
        <f t="shared" si="425"/>
        <v>5.5657109201995891E+19</v>
      </c>
      <c r="J1580" s="16">
        <v>1</v>
      </c>
      <c r="K1580" s="16">
        <v>11</v>
      </c>
      <c r="L1580" s="16">
        <v>5</v>
      </c>
      <c r="M1580" s="16">
        <v>10000</v>
      </c>
      <c r="N1580" s="16">
        <v>10000</v>
      </c>
      <c r="O1580" s="16">
        <v>30</v>
      </c>
      <c r="P1580" s="16" t="b">
        <v>1</v>
      </c>
      <c r="Q1580" s="16">
        <v>0</v>
      </c>
      <c r="R1580" s="16" t="b">
        <v>0</v>
      </c>
      <c r="S1580" s="16">
        <v>101.000000000008</v>
      </c>
      <c r="T1580" s="16" t="s">
        <v>59</v>
      </c>
      <c r="U1580" s="18">
        <v>1675</v>
      </c>
      <c r="V1580" s="16">
        <v>2749</v>
      </c>
      <c r="W1580" s="22">
        <v>1.07</v>
      </c>
    </row>
    <row r="1581" spans="1:23" x14ac:dyDescent="0.3">
      <c r="A1581" s="15">
        <v>1579</v>
      </c>
      <c r="B1581" s="16" t="s">
        <v>56</v>
      </c>
      <c r="C1581" s="17" t="s">
        <v>138</v>
      </c>
      <c r="E1581" s="12">
        <f t="shared" si="430"/>
        <v>8222134996.2384043</v>
      </c>
      <c r="F1581" s="16">
        <v>5</v>
      </c>
      <c r="G1581" s="22">
        <f t="shared" ref="G1581" si="474">A1581^8.38+A1581^4+100*A1581+100</f>
        <v>6.345155203458213E+26</v>
      </c>
      <c r="H1581" s="22">
        <f t="shared" si="423"/>
        <v>14139950.294259449</v>
      </c>
      <c r="I1581" s="22">
        <f t="shared" si="425"/>
        <v>5.5871900304457507E+19</v>
      </c>
      <c r="J1581" s="16">
        <v>1</v>
      </c>
      <c r="K1581" s="16">
        <v>11</v>
      </c>
      <c r="L1581" s="16">
        <v>5</v>
      </c>
      <c r="M1581" s="16">
        <v>10000</v>
      </c>
      <c r="N1581" s="16">
        <v>10000</v>
      </c>
      <c r="O1581" s="16">
        <v>30</v>
      </c>
      <c r="P1581" s="16" t="b">
        <v>1</v>
      </c>
      <c r="Q1581" s="16">
        <v>0</v>
      </c>
      <c r="R1581" s="16" t="b">
        <v>0</v>
      </c>
      <c r="S1581" s="16">
        <v>101.000000000008</v>
      </c>
      <c r="T1581" s="16" t="s">
        <v>59</v>
      </c>
      <c r="U1581" s="18">
        <v>1676</v>
      </c>
      <c r="V1581" s="16">
        <v>2751</v>
      </c>
      <c r="W1581" s="22">
        <v>1.07</v>
      </c>
    </row>
    <row r="1582" spans="1:23" x14ac:dyDescent="0.3">
      <c r="A1582" s="19">
        <v>1580</v>
      </c>
      <c r="B1582" s="16" t="s">
        <v>56</v>
      </c>
      <c r="C1582" s="17" t="s">
        <v>138</v>
      </c>
      <c r="E1582" s="16">
        <f t="shared" si="430"/>
        <v>8238287986.6061115</v>
      </c>
      <c r="F1582" s="16">
        <v>5</v>
      </c>
      <c r="G1582" s="22">
        <f t="shared" ref="G1582" si="475">A1582^8.39+A1582^4+100*A1582+100</f>
        <v>6.8664610291725805E+26</v>
      </c>
      <c r="H1582" s="22">
        <f t="shared" si="423"/>
        <v>14159006.706675392</v>
      </c>
      <c r="I1582" s="22">
        <f t="shared" si="425"/>
        <v>5.6087383551140463E+19</v>
      </c>
      <c r="J1582" s="16">
        <v>1</v>
      </c>
      <c r="K1582" s="16">
        <v>11</v>
      </c>
      <c r="L1582" s="16">
        <v>5</v>
      </c>
      <c r="M1582" s="16">
        <v>10000</v>
      </c>
      <c r="N1582" s="16">
        <v>10000</v>
      </c>
      <c r="O1582" s="16">
        <v>30</v>
      </c>
      <c r="P1582" s="16" t="b">
        <v>1</v>
      </c>
      <c r="Q1582" s="16">
        <v>0</v>
      </c>
      <c r="R1582" s="16" t="b">
        <v>0</v>
      </c>
      <c r="S1582" s="16">
        <v>101.000000000008</v>
      </c>
      <c r="T1582" s="16" t="s">
        <v>59</v>
      </c>
      <c r="U1582" s="18">
        <v>1677</v>
      </c>
      <c r="V1582" s="16">
        <v>2753</v>
      </c>
      <c r="W1582" s="22">
        <v>1.07</v>
      </c>
    </row>
    <row r="1583" spans="1:23" x14ac:dyDescent="0.3">
      <c r="A1583" s="15">
        <v>1581</v>
      </c>
      <c r="B1583" s="16" t="s">
        <v>56</v>
      </c>
      <c r="C1583" s="17" t="s">
        <v>138</v>
      </c>
      <c r="E1583" s="16">
        <f t="shared" si="430"/>
        <v>8254462460.4119835</v>
      </c>
      <c r="F1583" s="16">
        <v>5</v>
      </c>
      <c r="G1583" s="22">
        <f t="shared" ref="G1583" si="476">A1583^8.34+A1583^4+100*A1583+100</f>
        <v>4.7763021793970284E+26</v>
      </c>
      <c r="H1583" s="22">
        <f t="shared" si="423"/>
        <v>14178076.801438637</v>
      </c>
      <c r="I1583" s="22">
        <f t="shared" si="425"/>
        <v>5.6303560732230812E+19</v>
      </c>
      <c r="J1583" s="16">
        <v>1</v>
      </c>
      <c r="K1583" s="16">
        <v>11</v>
      </c>
      <c r="L1583" s="16">
        <v>5</v>
      </c>
      <c r="M1583" s="16">
        <v>10000</v>
      </c>
      <c r="N1583" s="16">
        <v>10000</v>
      </c>
      <c r="O1583" s="16">
        <v>30</v>
      </c>
      <c r="P1583" s="16" t="b">
        <v>1</v>
      </c>
      <c r="Q1583" s="16">
        <v>0</v>
      </c>
      <c r="R1583" s="16" t="b">
        <v>0</v>
      </c>
      <c r="S1583" s="16">
        <v>101.000000000008</v>
      </c>
      <c r="T1583" s="16" t="s">
        <v>59</v>
      </c>
      <c r="U1583" s="18">
        <v>1678</v>
      </c>
      <c r="V1583" s="16">
        <v>2755</v>
      </c>
      <c r="W1583" s="22">
        <v>1.07</v>
      </c>
    </row>
    <row r="1584" spans="1:23" x14ac:dyDescent="0.3">
      <c r="A1584" s="19">
        <v>1582</v>
      </c>
      <c r="B1584" s="16" t="s">
        <v>56</v>
      </c>
      <c r="C1584" s="17" t="s">
        <v>138</v>
      </c>
      <c r="E1584" s="16">
        <f t="shared" si="430"/>
        <v>8270658432.6132479</v>
      </c>
      <c r="F1584" s="16">
        <v>5</v>
      </c>
      <c r="G1584" s="22">
        <f t="shared" ref="G1584" si="477">A1584^8.35+A1584^4+100*A1584+100</f>
        <v>5.1686140166302915E+26</v>
      </c>
      <c r="H1584" s="22">
        <f t="shared" si="423"/>
        <v>14197160.579761224</v>
      </c>
      <c r="I1584" s="22">
        <f t="shared" si="425"/>
        <v>5.65204336414073E+19</v>
      </c>
      <c r="J1584" s="16">
        <v>1</v>
      </c>
      <c r="K1584" s="16">
        <v>11</v>
      </c>
      <c r="L1584" s="16">
        <v>5</v>
      </c>
      <c r="M1584" s="16">
        <v>10000</v>
      </c>
      <c r="N1584" s="16">
        <v>10000</v>
      </c>
      <c r="O1584" s="16">
        <v>30</v>
      </c>
      <c r="P1584" s="16" t="b">
        <v>1</v>
      </c>
      <c r="Q1584" s="16">
        <v>0</v>
      </c>
      <c r="R1584" s="16" t="b">
        <v>0</v>
      </c>
      <c r="S1584" s="16">
        <v>101.000000000008</v>
      </c>
      <c r="T1584" s="16" t="s">
        <v>59</v>
      </c>
      <c r="U1584" s="18">
        <v>1679</v>
      </c>
      <c r="V1584" s="16">
        <v>2757</v>
      </c>
      <c r="W1584" s="22">
        <v>1.07</v>
      </c>
    </row>
    <row r="1585" spans="1:23" x14ac:dyDescent="0.3">
      <c r="A1585" s="15">
        <v>1583</v>
      </c>
      <c r="B1585" s="16" t="s">
        <v>56</v>
      </c>
      <c r="C1585" s="17" t="s">
        <v>138</v>
      </c>
      <c r="E1585" s="16">
        <f t="shared" si="430"/>
        <v>8286875918.1682501</v>
      </c>
      <c r="F1585" s="16">
        <v>5</v>
      </c>
      <c r="G1585" s="22">
        <f t="shared" ref="G1585" si="478">A1585^8.36+A1585^4+100*A1585+100</f>
        <v>5.5932012784687502E+26</v>
      </c>
      <c r="H1585" s="22">
        <f t="shared" si="423"/>
        <v>14216258.042854555</v>
      </c>
      <c r="I1585" s="22">
        <f t="shared" si="425"/>
        <v>5.6738004075846705E+19</v>
      </c>
      <c r="J1585" s="16">
        <v>1</v>
      </c>
      <c r="K1585" s="16">
        <v>11</v>
      </c>
      <c r="L1585" s="16">
        <v>5</v>
      </c>
      <c r="M1585" s="16">
        <v>10000</v>
      </c>
      <c r="N1585" s="16">
        <v>10000</v>
      </c>
      <c r="O1585" s="16">
        <v>30</v>
      </c>
      <c r="P1585" s="16" t="b">
        <v>1</v>
      </c>
      <c r="Q1585" s="16">
        <v>0</v>
      </c>
      <c r="R1585" s="16" t="b">
        <v>0</v>
      </c>
      <c r="S1585" s="16">
        <v>101.000000000008</v>
      </c>
      <c r="T1585" s="16" t="s">
        <v>59</v>
      </c>
      <c r="U1585" s="18">
        <v>1680</v>
      </c>
      <c r="V1585" s="16">
        <v>2759</v>
      </c>
      <c r="W1585" s="22">
        <v>1.07</v>
      </c>
    </row>
    <row r="1586" spans="1:23" x14ac:dyDescent="0.3">
      <c r="A1586" s="19">
        <v>1584</v>
      </c>
      <c r="B1586" s="16" t="s">
        <v>56</v>
      </c>
      <c r="C1586" s="17" t="s">
        <v>138</v>
      </c>
      <c r="E1586" s="16">
        <f t="shared" si="430"/>
        <v>8303114932.0361023</v>
      </c>
      <c r="F1586" s="16">
        <v>5</v>
      </c>
      <c r="G1586" s="22">
        <f t="shared" ref="G1586" si="479">A1586^8.37+A1586^4+100*A1586+100</f>
        <v>6.0527234811778184E+26</v>
      </c>
      <c r="H1586" s="22">
        <f t="shared" si="423"/>
        <v>14235369.191929325</v>
      </c>
      <c r="I1586" s="22">
        <f t="shared" si="425"/>
        <v>5.6956273836227191E+19</v>
      </c>
      <c r="J1586" s="16">
        <v>1</v>
      </c>
      <c r="K1586" s="16">
        <v>11</v>
      </c>
      <c r="L1586" s="16">
        <v>5</v>
      </c>
      <c r="M1586" s="16">
        <v>10000</v>
      </c>
      <c r="N1586" s="16">
        <v>10000</v>
      </c>
      <c r="O1586" s="16">
        <v>30</v>
      </c>
      <c r="P1586" s="16" t="b">
        <v>1</v>
      </c>
      <c r="Q1586" s="16">
        <v>0</v>
      </c>
      <c r="R1586" s="16" t="b">
        <v>0</v>
      </c>
      <c r="S1586" s="16">
        <v>101.000000000008</v>
      </c>
      <c r="T1586" s="16" t="s">
        <v>59</v>
      </c>
      <c r="U1586" s="18">
        <v>1681</v>
      </c>
      <c r="V1586" s="16">
        <v>2761</v>
      </c>
      <c r="W1586" s="22">
        <v>1.07</v>
      </c>
    </row>
    <row r="1587" spans="1:23" x14ac:dyDescent="0.3">
      <c r="A1587" s="15">
        <v>1585</v>
      </c>
      <c r="B1587" s="16" t="s">
        <v>56</v>
      </c>
      <c r="C1587" s="17" t="s">
        <v>138</v>
      </c>
      <c r="E1587" s="12">
        <f t="shared" si="430"/>
        <v>8319375489.1769705</v>
      </c>
      <c r="F1587" s="16">
        <v>5</v>
      </c>
      <c r="G1587" s="22">
        <f t="shared" ref="G1587" si="480">A1587^8.38+A1587^4+100*A1587+100</f>
        <v>6.5500596301420083E+26</v>
      </c>
      <c r="H1587" s="22">
        <f t="shared" si="423"/>
        <v>14254494.028195577</v>
      </c>
      <c r="I1587" s="22">
        <f t="shared" si="425"/>
        <v>5.7175244726735315E+19</v>
      </c>
      <c r="J1587" s="16">
        <v>1</v>
      </c>
      <c r="K1587" s="16">
        <v>11</v>
      </c>
      <c r="L1587" s="16">
        <v>5</v>
      </c>
      <c r="M1587" s="16">
        <v>10000</v>
      </c>
      <c r="N1587" s="16">
        <v>10000</v>
      </c>
      <c r="O1587" s="16">
        <v>30</v>
      </c>
      <c r="P1587" s="16" t="b">
        <v>1</v>
      </c>
      <c r="Q1587" s="16">
        <v>0</v>
      </c>
      <c r="R1587" s="16" t="b">
        <v>0</v>
      </c>
      <c r="S1587" s="16">
        <v>101.000000000008</v>
      </c>
      <c r="T1587" s="16" t="s">
        <v>59</v>
      </c>
      <c r="U1587" s="18">
        <v>1682</v>
      </c>
      <c r="V1587" s="16">
        <v>2763</v>
      </c>
      <c r="W1587" s="22">
        <v>1.07</v>
      </c>
    </row>
    <row r="1588" spans="1:23" x14ac:dyDescent="0.3">
      <c r="A1588" s="19">
        <v>1586</v>
      </c>
      <c r="B1588" s="16" t="s">
        <v>56</v>
      </c>
      <c r="C1588" s="17" t="s">
        <v>138</v>
      </c>
      <c r="E1588" s="16">
        <f t="shared" si="430"/>
        <v>8335657604.5519266</v>
      </c>
      <c r="F1588" s="16">
        <v>5</v>
      </c>
      <c r="G1588" s="22">
        <f t="shared" ref="G1588" si="481">A1588^8.39+A1588^4+100*A1588+100</f>
        <v>7.088326362185303E+26</v>
      </c>
      <c r="H1588" s="22">
        <f t="shared" si="423"/>
        <v>14273632.552862719</v>
      </c>
      <c r="I1588" s="22">
        <f t="shared" si="425"/>
        <v>5.7394918555067793E+19</v>
      </c>
      <c r="J1588" s="16">
        <v>1</v>
      </c>
      <c r="K1588" s="16">
        <v>11</v>
      </c>
      <c r="L1588" s="16">
        <v>5</v>
      </c>
      <c r="M1588" s="16">
        <v>10000</v>
      </c>
      <c r="N1588" s="16">
        <v>10000</v>
      </c>
      <c r="O1588" s="16">
        <v>30</v>
      </c>
      <c r="P1588" s="16" t="b">
        <v>1</v>
      </c>
      <c r="Q1588" s="16">
        <v>0</v>
      </c>
      <c r="R1588" s="16" t="b">
        <v>0</v>
      </c>
      <c r="S1588" s="16">
        <v>101.000000000008</v>
      </c>
      <c r="T1588" s="16" t="s">
        <v>59</v>
      </c>
      <c r="U1588" s="18">
        <v>1683</v>
      </c>
      <c r="V1588" s="16">
        <v>2765</v>
      </c>
      <c r="W1588" s="22">
        <v>1.07</v>
      </c>
    </row>
    <row r="1589" spans="1:23" x14ac:dyDescent="0.3">
      <c r="A1589" s="15">
        <v>1587</v>
      </c>
      <c r="B1589" s="16" t="s">
        <v>56</v>
      </c>
      <c r="C1589" s="17" t="s">
        <v>138</v>
      </c>
      <c r="E1589" s="12">
        <f t="shared" si="430"/>
        <v>8351961293.1230021</v>
      </c>
      <c r="F1589" s="16">
        <v>5</v>
      </c>
      <c r="G1589" s="22">
        <f t="shared" ref="G1589" si="482">A1589^8.34+A1589^4+100*A1589+100</f>
        <v>4.9295987305533022E+26</v>
      </c>
      <c r="H1589" s="22">
        <f t="shared" si="423"/>
        <v>14292784.767139543</v>
      </c>
      <c r="I1589" s="22">
        <f t="shared" si="425"/>
        <v>5.7615297132438921E+19</v>
      </c>
      <c r="J1589" s="16">
        <v>1</v>
      </c>
      <c r="K1589" s="16">
        <v>11</v>
      </c>
      <c r="L1589" s="16">
        <v>5</v>
      </c>
      <c r="M1589" s="16">
        <v>10000</v>
      </c>
      <c r="N1589" s="16">
        <v>10000</v>
      </c>
      <c r="O1589" s="16">
        <v>30</v>
      </c>
      <c r="P1589" s="16" t="b">
        <v>1</v>
      </c>
      <c r="Q1589" s="16">
        <v>0</v>
      </c>
      <c r="R1589" s="16" t="b">
        <v>0</v>
      </c>
      <c r="S1589" s="16">
        <v>101.000000000008</v>
      </c>
      <c r="T1589" s="16" t="s">
        <v>59</v>
      </c>
      <c r="U1589" s="18">
        <v>1684</v>
      </c>
      <c r="V1589" s="16">
        <v>2767</v>
      </c>
      <c r="W1589" s="22">
        <v>1.07</v>
      </c>
    </row>
    <row r="1590" spans="1:23" x14ac:dyDescent="0.3">
      <c r="A1590" s="19">
        <v>1588</v>
      </c>
      <c r="B1590" s="16" t="s">
        <v>56</v>
      </c>
      <c r="C1590" s="17" t="s">
        <v>138</v>
      </c>
      <c r="E1590" s="16">
        <f t="shared" si="430"/>
        <v>8368286569.8531237</v>
      </c>
      <c r="F1590" s="16">
        <v>5</v>
      </c>
      <c r="G1590" s="22">
        <f t="shared" ref="G1590" si="483">A1590^8.35+A1590^4+100*A1590+100</f>
        <v>5.3345975240576734E+26</v>
      </c>
      <c r="H1590" s="22">
        <f t="shared" si="423"/>
        <v>14311950.672234042</v>
      </c>
      <c r="I1590" s="22">
        <f t="shared" si="425"/>
        <v>5.7836382273581515E+19</v>
      </c>
      <c r="J1590" s="16">
        <v>1</v>
      </c>
      <c r="K1590" s="16">
        <v>11</v>
      </c>
      <c r="L1590" s="16">
        <v>5</v>
      </c>
      <c r="M1590" s="16">
        <v>10000</v>
      </c>
      <c r="N1590" s="16">
        <v>10000</v>
      </c>
      <c r="O1590" s="16">
        <v>30</v>
      </c>
      <c r="P1590" s="16" t="b">
        <v>1</v>
      </c>
      <c r="Q1590" s="16">
        <v>0</v>
      </c>
      <c r="R1590" s="16" t="b">
        <v>0</v>
      </c>
      <c r="S1590" s="16">
        <v>101.000000000008</v>
      </c>
      <c r="T1590" s="16" t="s">
        <v>59</v>
      </c>
      <c r="U1590" s="18">
        <v>1685</v>
      </c>
      <c r="V1590" s="16">
        <v>2769</v>
      </c>
      <c r="W1590" s="22">
        <v>1.07</v>
      </c>
    </row>
    <row r="1591" spans="1:23" x14ac:dyDescent="0.3">
      <c r="A1591" s="15">
        <v>1589</v>
      </c>
      <c r="B1591" s="16" t="s">
        <v>56</v>
      </c>
      <c r="C1591" s="17" t="s">
        <v>138</v>
      </c>
      <c r="E1591" s="16">
        <f t="shared" si="430"/>
        <v>8384633449.7062626</v>
      </c>
      <c r="F1591" s="16">
        <v>5</v>
      </c>
      <c r="G1591" s="22">
        <f t="shared" ref="G1591" si="484">A1591^8.36+A1591^4+100*A1591+100</f>
        <v>5.7729232099292437E+26</v>
      </c>
      <c r="H1591" s="22">
        <f t="shared" si="423"/>
        <v>14331130.269353718</v>
      </c>
      <c r="I1591" s="22">
        <f t="shared" si="425"/>
        <v>5.8058175796757176E+19</v>
      </c>
      <c r="J1591" s="16">
        <v>1</v>
      </c>
      <c r="K1591" s="16">
        <v>11</v>
      </c>
      <c r="L1591" s="16">
        <v>5</v>
      </c>
      <c r="M1591" s="16">
        <v>10000</v>
      </c>
      <c r="N1591" s="16">
        <v>10000</v>
      </c>
      <c r="O1591" s="16">
        <v>30</v>
      </c>
      <c r="P1591" s="16" t="b">
        <v>1</v>
      </c>
      <c r="Q1591" s="16">
        <v>0</v>
      </c>
      <c r="R1591" s="16" t="b">
        <v>0</v>
      </c>
      <c r="S1591" s="16">
        <v>101.000000000008</v>
      </c>
      <c r="T1591" s="16" t="s">
        <v>59</v>
      </c>
      <c r="U1591" s="18">
        <v>1686</v>
      </c>
      <c r="V1591" s="16">
        <v>2771</v>
      </c>
      <c r="W1591" s="22">
        <v>1.07</v>
      </c>
    </row>
    <row r="1592" spans="1:23" x14ac:dyDescent="0.3">
      <c r="A1592" s="19">
        <v>1590</v>
      </c>
      <c r="B1592" s="16" t="s">
        <v>56</v>
      </c>
      <c r="C1592" s="17" t="s">
        <v>138</v>
      </c>
      <c r="E1592" s="16">
        <f t="shared" si="430"/>
        <v>8401001947.6472225</v>
      </c>
      <c r="F1592" s="16">
        <v>5</v>
      </c>
      <c r="G1592" s="22">
        <f t="shared" ref="G1592" si="485">A1592^8.37+A1592^4+100*A1592+100</f>
        <v>6.2473225695920965E+26</v>
      </c>
      <c r="H1592" s="22">
        <f t="shared" si="423"/>
        <v>14350323.559705313</v>
      </c>
      <c r="I1592" s="22">
        <f t="shared" si="425"/>
        <v>5.8280679523754025E+19</v>
      </c>
      <c r="J1592" s="16">
        <v>1</v>
      </c>
      <c r="K1592" s="16">
        <v>11</v>
      </c>
      <c r="L1592" s="16">
        <v>5</v>
      </c>
      <c r="M1592" s="16">
        <v>10000</v>
      </c>
      <c r="N1592" s="16">
        <v>10000</v>
      </c>
      <c r="O1592" s="16">
        <v>30</v>
      </c>
      <c r="P1592" s="16" t="b">
        <v>1</v>
      </c>
      <c r="Q1592" s="16">
        <v>0</v>
      </c>
      <c r="R1592" s="16" t="b">
        <v>0</v>
      </c>
      <c r="S1592" s="16">
        <v>101.000000000008</v>
      </c>
      <c r="T1592" s="16" t="s">
        <v>59</v>
      </c>
      <c r="U1592" s="18">
        <v>1687</v>
      </c>
      <c r="V1592" s="16">
        <v>2773</v>
      </c>
      <c r="W1592" s="22">
        <v>1.07</v>
      </c>
    </row>
    <row r="1593" spans="1:23" x14ac:dyDescent="0.3">
      <c r="A1593" s="15">
        <v>1591</v>
      </c>
      <c r="B1593" s="16" t="s">
        <v>56</v>
      </c>
      <c r="C1593" s="17" t="s">
        <v>138</v>
      </c>
      <c r="E1593" s="16">
        <f t="shared" si="430"/>
        <v>8417392078.6418142</v>
      </c>
      <c r="F1593" s="16">
        <v>5</v>
      </c>
      <c r="G1593" s="22">
        <f t="shared" ref="G1593" si="486">A1593^8.38+A1593^4+100*A1593+100</f>
        <v>6.7607691260480438E+26</v>
      </c>
      <c r="H1593" s="22">
        <f t="shared" si="423"/>
        <v>14369530.544494987</v>
      </c>
      <c r="I1593" s="22">
        <f t="shared" si="425"/>
        <v>5.8503895279897002E+19</v>
      </c>
      <c r="J1593" s="16">
        <v>1</v>
      </c>
      <c r="K1593" s="16">
        <v>11</v>
      </c>
      <c r="L1593" s="16">
        <v>5</v>
      </c>
      <c r="M1593" s="16">
        <v>10000</v>
      </c>
      <c r="N1593" s="16">
        <v>10000</v>
      </c>
      <c r="O1593" s="16">
        <v>30</v>
      </c>
      <c r="P1593" s="16" t="b">
        <v>1</v>
      </c>
      <c r="Q1593" s="16">
        <v>0</v>
      </c>
      <c r="R1593" s="16" t="b">
        <v>0</v>
      </c>
      <c r="S1593" s="16">
        <v>101.000000000008</v>
      </c>
      <c r="T1593" s="16" t="s">
        <v>59</v>
      </c>
      <c r="U1593" s="18">
        <v>1688</v>
      </c>
      <c r="V1593" s="16">
        <v>2775</v>
      </c>
      <c r="W1593" s="22">
        <v>1.07</v>
      </c>
    </row>
    <row r="1594" spans="1:23" x14ac:dyDescent="0.3">
      <c r="A1594" s="19">
        <v>1592</v>
      </c>
      <c r="B1594" s="16" t="s">
        <v>56</v>
      </c>
      <c r="C1594" s="17" t="s">
        <v>138</v>
      </c>
      <c r="E1594" s="16">
        <f t="shared" si="430"/>
        <v>8433803857.656764</v>
      </c>
      <c r="F1594" s="16">
        <v>5</v>
      </c>
      <c r="G1594" s="22">
        <f t="shared" ref="G1594" si="487">A1594^8.39+A1594^4+100*A1594+100</f>
        <v>7.316481889759197E+26</v>
      </c>
      <c r="H1594" s="22">
        <f t="shared" si="423"/>
        <v>14388751.224928167</v>
      </c>
      <c r="I1594" s="22">
        <f t="shared" si="425"/>
        <v>5.8727824894049624E+19</v>
      </c>
      <c r="J1594" s="16">
        <v>1</v>
      </c>
      <c r="K1594" s="16">
        <v>11</v>
      </c>
      <c r="L1594" s="16">
        <v>5</v>
      </c>
      <c r="M1594" s="16">
        <v>10000</v>
      </c>
      <c r="N1594" s="16">
        <v>10000</v>
      </c>
      <c r="O1594" s="16">
        <v>30</v>
      </c>
      <c r="P1594" s="16" t="b">
        <v>1</v>
      </c>
      <c r="Q1594" s="16">
        <v>0</v>
      </c>
      <c r="R1594" s="16" t="b">
        <v>0</v>
      </c>
      <c r="S1594" s="16">
        <v>101.000000000008</v>
      </c>
      <c r="T1594" s="16" t="s">
        <v>59</v>
      </c>
      <c r="U1594" s="18">
        <v>1689</v>
      </c>
      <c r="V1594" s="16">
        <v>2777</v>
      </c>
      <c r="W1594" s="22">
        <v>1.07</v>
      </c>
    </row>
    <row r="1595" spans="1:23" x14ac:dyDescent="0.3">
      <c r="A1595" s="15">
        <v>1593</v>
      </c>
      <c r="B1595" s="16" t="s">
        <v>56</v>
      </c>
      <c r="C1595" s="17" t="s">
        <v>138</v>
      </c>
      <c r="E1595" s="12">
        <f t="shared" si="430"/>
        <v>8450237299.6597719</v>
      </c>
      <c r="F1595" s="16">
        <v>5</v>
      </c>
      <c r="G1595" s="22">
        <f t="shared" ref="G1595" si="488">A1595^8.34+A1595^4+100*A1595+100</f>
        <v>5.0872088814122728E+26</v>
      </c>
      <c r="H1595" s="22">
        <f t="shared" si="423"/>
        <v>14407985.602209738</v>
      </c>
      <c r="I1595" s="22">
        <f t="shared" si="425"/>
        <v>5.8952470198619832E+19</v>
      </c>
      <c r="J1595" s="16">
        <v>1</v>
      </c>
      <c r="K1595" s="16">
        <v>11</v>
      </c>
      <c r="L1595" s="16">
        <v>5</v>
      </c>
      <c r="M1595" s="16">
        <v>10000</v>
      </c>
      <c r="N1595" s="16">
        <v>10000</v>
      </c>
      <c r="O1595" s="16">
        <v>30</v>
      </c>
      <c r="P1595" s="16" t="b">
        <v>1</v>
      </c>
      <c r="Q1595" s="16">
        <v>0</v>
      </c>
      <c r="R1595" s="16" t="b">
        <v>0</v>
      </c>
      <c r="S1595" s="16">
        <v>101.000000000008</v>
      </c>
      <c r="T1595" s="16" t="s">
        <v>59</v>
      </c>
      <c r="U1595" s="18">
        <v>1690</v>
      </c>
      <c r="V1595" s="16">
        <v>2779</v>
      </c>
      <c r="W1595" s="22">
        <v>1.07</v>
      </c>
    </row>
    <row r="1596" spans="1:23" x14ac:dyDescent="0.3">
      <c r="A1596" s="19">
        <v>1594</v>
      </c>
      <c r="B1596" s="16" t="s">
        <v>56</v>
      </c>
      <c r="C1596" s="17" t="s">
        <v>138</v>
      </c>
      <c r="E1596" s="16">
        <f t="shared" si="430"/>
        <v>8466692419.6194201</v>
      </c>
      <c r="F1596" s="16">
        <v>5</v>
      </c>
      <c r="G1596" s="22">
        <f t="shared" ref="G1596" si="489">A1596^8.35+A1596^4+100*A1596+100</f>
        <v>5.5052550941450603E+26</v>
      </c>
      <c r="H1596" s="22">
        <f t="shared" ref="H1596:H1602" si="490">(A1596^2.14+50+50*A1596)*2</f>
        <v>14427233.677543808</v>
      </c>
      <c r="I1596" s="22">
        <f t="shared" si="425"/>
        <v>5.9177833029562982E+19</v>
      </c>
      <c r="J1596" s="16">
        <v>1</v>
      </c>
      <c r="K1596" s="16">
        <v>11</v>
      </c>
      <c r="L1596" s="16">
        <v>5</v>
      </c>
      <c r="M1596" s="16">
        <v>10000</v>
      </c>
      <c r="N1596" s="16">
        <v>10000</v>
      </c>
      <c r="O1596" s="16">
        <v>30</v>
      </c>
      <c r="P1596" s="16" t="b">
        <v>1</v>
      </c>
      <c r="Q1596" s="16">
        <v>0</v>
      </c>
      <c r="R1596" s="16" t="b">
        <v>0</v>
      </c>
      <c r="S1596" s="16">
        <v>101.000000000008</v>
      </c>
      <c r="T1596" s="16" t="s">
        <v>59</v>
      </c>
      <c r="U1596" s="18">
        <v>1691</v>
      </c>
      <c r="V1596" s="16">
        <v>2781</v>
      </c>
      <c r="W1596" s="22">
        <v>1.07</v>
      </c>
    </row>
    <row r="1597" spans="1:23" x14ac:dyDescent="0.3">
      <c r="A1597" s="15">
        <v>1595</v>
      </c>
      <c r="B1597" s="16" t="s">
        <v>56</v>
      </c>
      <c r="C1597" s="17" t="s">
        <v>138</v>
      </c>
      <c r="E1597" s="12">
        <f t="shared" si="430"/>
        <v>8483169232.5052595</v>
      </c>
      <c r="F1597" s="16">
        <v>5</v>
      </c>
      <c r="G1597" s="22">
        <f t="shared" ref="G1597" si="491">A1597^8.36+A1597^4+100*A1597+100</f>
        <v>5.9577098232372697E+26</v>
      </c>
      <c r="H1597" s="22">
        <f t="shared" si="490"/>
        <v>14446495.452133931</v>
      </c>
      <c r="I1597" s="22">
        <f t="shared" ref="I1597:I1602" si="492">(A1597^6.08+A1597^4+1000*A1597+100)*2</f>
        <v>5.9403915226388972E+19</v>
      </c>
      <c r="J1597" s="16">
        <v>1</v>
      </c>
      <c r="K1597" s="16">
        <v>11</v>
      </c>
      <c r="L1597" s="16">
        <v>5</v>
      </c>
      <c r="M1597" s="16">
        <v>10000</v>
      </c>
      <c r="N1597" s="16">
        <v>10000</v>
      </c>
      <c r="O1597" s="16">
        <v>30</v>
      </c>
      <c r="P1597" s="16" t="b">
        <v>1</v>
      </c>
      <c r="Q1597" s="16">
        <v>0</v>
      </c>
      <c r="R1597" s="16" t="b">
        <v>0</v>
      </c>
      <c r="S1597" s="16">
        <v>101.000000000008</v>
      </c>
      <c r="T1597" s="16" t="s">
        <v>59</v>
      </c>
      <c r="U1597" s="18">
        <v>1692</v>
      </c>
      <c r="V1597" s="16">
        <v>2783</v>
      </c>
      <c r="W1597" s="22">
        <v>1.07</v>
      </c>
    </row>
    <row r="1598" spans="1:23" x14ac:dyDescent="0.3">
      <c r="A1598" s="19">
        <v>1596</v>
      </c>
      <c r="B1598" s="16" t="s">
        <v>56</v>
      </c>
      <c r="C1598" s="17" t="s">
        <v>138</v>
      </c>
      <c r="E1598" s="16">
        <f t="shared" si="430"/>
        <v>8499667753.2878113</v>
      </c>
      <c r="F1598" s="16">
        <v>5</v>
      </c>
      <c r="G1598" s="22">
        <f t="shared" ref="G1598" si="493">A1598^8.37+A1598^4+100*A1598+100</f>
        <v>6.4474096410038512E+26</v>
      </c>
      <c r="H1598" s="22">
        <f t="shared" si="490"/>
        <v>14465770.927182997</v>
      </c>
      <c r="I1598" s="22">
        <f t="shared" si="492"/>
        <v>5.9630718632164385E+19</v>
      </c>
      <c r="J1598" s="16">
        <v>1</v>
      </c>
      <c r="K1598" s="16">
        <v>11</v>
      </c>
      <c r="L1598" s="16">
        <v>5</v>
      </c>
      <c r="M1598" s="16">
        <v>10000</v>
      </c>
      <c r="N1598" s="16">
        <v>10000</v>
      </c>
      <c r="O1598" s="16">
        <v>30</v>
      </c>
      <c r="P1598" s="16" t="b">
        <v>1</v>
      </c>
      <c r="Q1598" s="16">
        <v>0</v>
      </c>
      <c r="R1598" s="16" t="b">
        <v>0</v>
      </c>
      <c r="S1598" s="16">
        <v>101.000000000008</v>
      </c>
      <c r="T1598" s="16" t="s">
        <v>59</v>
      </c>
      <c r="U1598" s="18">
        <v>1693</v>
      </c>
      <c r="V1598" s="16">
        <v>2785</v>
      </c>
      <c r="W1598" s="22">
        <v>1.07</v>
      </c>
    </row>
    <row r="1599" spans="1:23" x14ac:dyDescent="0.3">
      <c r="A1599" s="15">
        <v>1597</v>
      </c>
      <c r="B1599" s="16" t="s">
        <v>56</v>
      </c>
      <c r="C1599" s="17" t="s">
        <v>138</v>
      </c>
      <c r="E1599" s="16">
        <f t="shared" si="430"/>
        <v>8516187996.9384995</v>
      </c>
      <c r="F1599" s="16">
        <v>5</v>
      </c>
      <c r="G1599" s="22">
        <f t="shared" ref="G1599" si="494">A1599^8.38+A1599^4+100*A1599+100</f>
        <v>6.9774253255778518E+26</v>
      </c>
      <c r="H1599" s="22">
        <f t="shared" si="490"/>
        <v>14485060.10389317</v>
      </c>
      <c r="I1599" s="22">
        <f t="shared" si="492"/>
        <v>5.9858245093519196E+19</v>
      </c>
      <c r="J1599" s="16">
        <v>1</v>
      </c>
      <c r="K1599" s="16">
        <v>11</v>
      </c>
      <c r="L1599" s="16">
        <v>5</v>
      </c>
      <c r="M1599" s="16">
        <v>10000</v>
      </c>
      <c r="N1599" s="16">
        <v>10000</v>
      </c>
      <c r="O1599" s="16">
        <v>30</v>
      </c>
      <c r="P1599" s="16" t="b">
        <v>1</v>
      </c>
      <c r="Q1599" s="16">
        <v>0</v>
      </c>
      <c r="R1599" s="16" t="b">
        <v>0</v>
      </c>
      <c r="S1599" s="16">
        <v>101.000000000008</v>
      </c>
      <c r="T1599" s="16" t="s">
        <v>59</v>
      </c>
      <c r="U1599" s="18">
        <v>1694</v>
      </c>
      <c r="V1599" s="16">
        <v>2787</v>
      </c>
      <c r="W1599" s="22">
        <v>1.07</v>
      </c>
    </row>
    <row r="1600" spans="1:23" x14ac:dyDescent="0.3">
      <c r="A1600" s="19">
        <v>1598</v>
      </c>
      <c r="B1600" s="16" t="s">
        <v>56</v>
      </c>
      <c r="C1600" s="17" t="s">
        <v>138</v>
      </c>
      <c r="E1600" s="16">
        <f t="shared" si="430"/>
        <v>8532729978.429656</v>
      </c>
      <c r="F1600" s="16">
        <v>5</v>
      </c>
      <c r="G1600" s="22">
        <f t="shared" ref="G1600" si="495">A1600^8.39+A1600^4+100*A1600+100</f>
        <v>7.5510812281335516E+26</v>
      </c>
      <c r="H1600" s="22">
        <f t="shared" si="490"/>
        <v>14504362.983466096</v>
      </c>
      <c r="I1600" s="22">
        <f t="shared" si="492"/>
        <v>6.0086496460649366E+19</v>
      </c>
      <c r="J1600" s="16">
        <v>1</v>
      </c>
      <c r="K1600" s="16">
        <v>11</v>
      </c>
      <c r="L1600" s="16">
        <v>5</v>
      </c>
      <c r="M1600" s="16">
        <v>10000</v>
      </c>
      <c r="N1600" s="16">
        <v>10000</v>
      </c>
      <c r="O1600" s="16">
        <v>30</v>
      </c>
      <c r="P1600" s="16" t="b">
        <v>1</v>
      </c>
      <c r="Q1600" s="16">
        <v>0</v>
      </c>
      <c r="R1600" s="16" t="b">
        <v>0</v>
      </c>
      <c r="S1600" s="16">
        <v>101.000000000008</v>
      </c>
      <c r="T1600" s="16" t="s">
        <v>59</v>
      </c>
      <c r="U1600" s="18">
        <v>1695</v>
      </c>
      <c r="V1600" s="16">
        <v>2789</v>
      </c>
      <c r="W1600" s="22">
        <v>1.07</v>
      </c>
    </row>
    <row r="1601" spans="1:23" x14ac:dyDescent="0.3">
      <c r="A1601" s="15">
        <v>1599</v>
      </c>
      <c r="B1601" s="16" t="s">
        <v>56</v>
      </c>
      <c r="C1601" s="17" t="s">
        <v>138</v>
      </c>
      <c r="E1601" s="16">
        <f t="shared" si="430"/>
        <v>8549293712.7346668</v>
      </c>
      <c r="F1601" s="16">
        <v>5</v>
      </c>
      <c r="G1601" s="22">
        <f t="shared" ref="G1601" si="496">A1601^8.34+A1601^4+100*A1601+100</f>
        <v>5.2492370760179416E+26</v>
      </c>
      <c r="H1601" s="22">
        <f t="shared" si="490"/>
        <v>14523679.567102674</v>
      </c>
      <c r="I1601" s="22">
        <f t="shared" si="492"/>
        <v>6.031547458732399E+19</v>
      </c>
      <c r="J1601" s="16">
        <v>1</v>
      </c>
      <c r="K1601" s="16">
        <v>11</v>
      </c>
      <c r="L1601" s="16">
        <v>5</v>
      </c>
      <c r="M1601" s="16">
        <v>10000</v>
      </c>
      <c r="N1601" s="16">
        <v>10000</v>
      </c>
      <c r="O1601" s="16">
        <v>30</v>
      </c>
      <c r="P1601" s="16" t="b">
        <v>1</v>
      </c>
      <c r="Q1601" s="16">
        <v>0</v>
      </c>
      <c r="R1601" s="16" t="b">
        <v>0</v>
      </c>
      <c r="S1601" s="16">
        <v>101.000000000008</v>
      </c>
      <c r="T1601" s="16" t="s">
        <v>59</v>
      </c>
      <c r="U1601" s="18">
        <v>1696</v>
      </c>
      <c r="V1601" s="16">
        <v>2791</v>
      </c>
      <c r="W1601" s="22">
        <v>1.07</v>
      </c>
    </row>
    <row r="1602" spans="1:23" x14ac:dyDescent="0.3">
      <c r="A1602" s="19">
        <v>1600</v>
      </c>
      <c r="B1602" s="16" t="s">
        <v>56</v>
      </c>
      <c r="C1602" s="17" t="s">
        <v>138</v>
      </c>
      <c r="E1602" s="16">
        <f t="shared" ref="E1602" si="497">A1602^3.1</f>
        <v>8565879214.8276997</v>
      </c>
      <c r="F1602" s="16">
        <v>5</v>
      </c>
      <c r="G1602" s="22">
        <f t="shared" ref="G1602" si="498">A1602^8.35+A1602^4+100*A1602+100</f>
        <v>5.6807000072783041E+26</v>
      </c>
      <c r="H1602" s="22">
        <f t="shared" si="490"/>
        <v>14543009.856003175</v>
      </c>
      <c r="I1602" s="22">
        <f t="shared" si="492"/>
        <v>6.0545181330887516E+19</v>
      </c>
      <c r="J1602" s="16">
        <v>1</v>
      </c>
      <c r="K1602" s="16">
        <v>11</v>
      </c>
      <c r="L1602" s="16">
        <v>5</v>
      </c>
      <c r="M1602" s="16">
        <v>10000</v>
      </c>
      <c r="N1602" s="16">
        <v>10000</v>
      </c>
      <c r="O1602" s="16">
        <v>30</v>
      </c>
      <c r="P1602" s="16" t="b">
        <v>1</v>
      </c>
      <c r="Q1602" s="16">
        <v>0</v>
      </c>
      <c r="R1602" s="16" t="b">
        <v>0</v>
      </c>
      <c r="S1602" s="16">
        <v>101.000000000008</v>
      </c>
      <c r="T1602" s="16" t="s">
        <v>59</v>
      </c>
      <c r="U1602" s="18">
        <v>1697</v>
      </c>
      <c r="V1602" s="16">
        <v>2793</v>
      </c>
      <c r="W1602" s="22">
        <v>1.07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A316-5F03-4EC7-868D-2EB63F2513E2}">
  <dimension ref="A1:R19"/>
  <sheetViews>
    <sheetView workbookViewId="0">
      <selection activeCell="E10" sqref="E10"/>
    </sheetView>
  </sheetViews>
  <sheetFormatPr defaultRowHeight="16.5" x14ac:dyDescent="0.3"/>
  <sheetData>
    <row r="1" spans="1:18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0</v>
      </c>
      <c r="C2" s="2" t="s">
        <v>18</v>
      </c>
      <c r="D2" t="s">
        <v>36</v>
      </c>
      <c r="E2" s="4">
        <f>A2^3+1</f>
        <v>1</v>
      </c>
      <c r="F2">
        <v>1</v>
      </c>
      <c r="G2" s="1">
        <f>A2^6+A2^4+100*A2+50</f>
        <v>50</v>
      </c>
      <c r="H2" s="3">
        <f>A2^2+50+50*A2</f>
        <v>50</v>
      </c>
      <c r="I2">
        <v>50</v>
      </c>
      <c r="J2">
        <v>1</v>
      </c>
      <c r="K2">
        <v>11</v>
      </c>
      <c r="L2">
        <v>5</v>
      </c>
      <c r="M2">
        <v>7000</v>
      </c>
      <c r="N2">
        <v>7000</v>
      </c>
      <c r="O2">
        <v>30</v>
      </c>
      <c r="P2" t="b">
        <v>1</v>
      </c>
      <c r="Q2">
        <v>2.5</v>
      </c>
      <c r="R2" t="b">
        <v>0</v>
      </c>
    </row>
    <row r="3" spans="1:18" x14ac:dyDescent="0.3">
      <c r="A3">
        <v>1</v>
      </c>
      <c r="B3">
        <v>1</v>
      </c>
      <c r="C3" s="2" t="s">
        <v>19</v>
      </c>
      <c r="D3" t="s">
        <v>37</v>
      </c>
      <c r="E3" s="4">
        <f t="shared" ref="E3:E4" si="0">A3^3+1</f>
        <v>2</v>
      </c>
      <c r="F3">
        <v>1.1000000000000001</v>
      </c>
      <c r="G3" s="1">
        <f t="shared" ref="G3:G4" si="1">A3^6+A3^4+100*A3+50</f>
        <v>152</v>
      </c>
      <c r="H3" s="3">
        <f t="shared" ref="H3:H4" si="2">A3^2+50+50*A3</f>
        <v>101</v>
      </c>
      <c r="I3">
        <f>I2*J3</f>
        <v>55.000000000000007</v>
      </c>
      <c r="J3">
        <v>1.1000000000000001</v>
      </c>
      <c r="K3">
        <v>11</v>
      </c>
      <c r="L3">
        <v>5</v>
      </c>
      <c r="M3">
        <v>7000</v>
      </c>
      <c r="N3">
        <v>7000</v>
      </c>
      <c r="O3">
        <v>30</v>
      </c>
      <c r="P3" t="b">
        <v>1</v>
      </c>
      <c r="Q3">
        <v>2.5</v>
      </c>
      <c r="R3" t="b">
        <v>0</v>
      </c>
    </row>
    <row r="4" spans="1:18" x14ac:dyDescent="0.3">
      <c r="A4">
        <v>2</v>
      </c>
      <c r="B4">
        <v>2</v>
      </c>
      <c r="C4" s="2" t="s">
        <v>20</v>
      </c>
      <c r="D4" t="s">
        <v>38</v>
      </c>
      <c r="E4" s="4">
        <f t="shared" si="0"/>
        <v>9</v>
      </c>
      <c r="F4">
        <v>1.2</v>
      </c>
      <c r="G4" s="1">
        <f t="shared" si="1"/>
        <v>330</v>
      </c>
      <c r="H4" s="3">
        <f t="shared" si="2"/>
        <v>154</v>
      </c>
      <c r="I4">
        <f>I3*J4</f>
        <v>66</v>
      </c>
      <c r="J4">
        <v>1.2</v>
      </c>
      <c r="K4">
        <v>11</v>
      </c>
      <c r="L4">
        <v>5</v>
      </c>
      <c r="M4">
        <v>7000</v>
      </c>
      <c r="N4">
        <v>7000</v>
      </c>
      <c r="O4">
        <v>30</v>
      </c>
      <c r="P4" t="b">
        <v>1</v>
      </c>
      <c r="Q4">
        <v>2.5</v>
      </c>
      <c r="R4" t="b">
        <v>0</v>
      </c>
    </row>
    <row r="5" spans="1:18" x14ac:dyDescent="0.3">
      <c r="A5">
        <v>3</v>
      </c>
      <c r="B5">
        <v>3</v>
      </c>
      <c r="C5" s="2" t="s">
        <v>21</v>
      </c>
      <c r="D5" t="s">
        <v>39</v>
      </c>
      <c r="E5" s="4">
        <f>A5^3+1</f>
        <v>28</v>
      </c>
      <c r="F5">
        <v>1.3</v>
      </c>
      <c r="G5" s="1">
        <f>A5^6.2+A5^4+100*A5+100</f>
        <v>1389.1378549797128</v>
      </c>
      <c r="H5" s="3">
        <f>A5^2.1+50+50*A5</f>
        <v>210.04510856630515</v>
      </c>
      <c r="I5">
        <f>I4*J5</f>
        <v>85.8</v>
      </c>
      <c r="J5">
        <v>1.3</v>
      </c>
      <c r="K5">
        <v>11</v>
      </c>
      <c r="L5">
        <v>5</v>
      </c>
      <c r="M5">
        <v>7000</v>
      </c>
      <c r="N5">
        <v>12000</v>
      </c>
      <c r="O5">
        <v>60</v>
      </c>
      <c r="P5" t="b">
        <v>1</v>
      </c>
      <c r="Q5">
        <v>2</v>
      </c>
      <c r="R5" t="b">
        <v>0</v>
      </c>
    </row>
    <row r="6" spans="1:18" x14ac:dyDescent="0.3">
      <c r="A6">
        <v>4</v>
      </c>
      <c r="B6">
        <v>4</v>
      </c>
      <c r="C6" s="2" t="s">
        <v>22</v>
      </c>
      <c r="D6" t="s">
        <v>40</v>
      </c>
      <c r="E6" s="4">
        <f t="shared" ref="E6:E7" si="3">A6^3+1</f>
        <v>65</v>
      </c>
      <c r="F6">
        <v>1.4</v>
      </c>
      <c r="G6" s="1">
        <f t="shared" ref="G6:G7" si="4">A6^6.2+A6^4+100*A6+100</f>
        <v>6160.704402525771</v>
      </c>
      <c r="H6" s="3">
        <f t="shared" ref="H6:H7" si="5">A6^2.1+50+50*A6</f>
        <v>268.37917367995254</v>
      </c>
      <c r="I6">
        <f>I5*J6</f>
        <v>120.11999999999999</v>
      </c>
      <c r="J6">
        <v>1.4</v>
      </c>
      <c r="K6">
        <v>11</v>
      </c>
      <c r="L6">
        <v>5</v>
      </c>
      <c r="M6">
        <v>7000</v>
      </c>
      <c r="N6">
        <v>12000</v>
      </c>
      <c r="O6">
        <v>60</v>
      </c>
      <c r="P6" t="b">
        <v>1</v>
      </c>
      <c r="Q6">
        <v>2</v>
      </c>
      <c r="R6" t="b">
        <v>0</v>
      </c>
    </row>
    <row r="7" spans="1:18" x14ac:dyDescent="0.3">
      <c r="A7">
        <v>5</v>
      </c>
      <c r="B7">
        <v>5</v>
      </c>
      <c r="C7" s="2" t="s">
        <v>23</v>
      </c>
      <c r="D7" t="s">
        <v>41</v>
      </c>
      <c r="E7" s="4">
        <f t="shared" si="3"/>
        <v>126</v>
      </c>
      <c r="F7">
        <v>1.5</v>
      </c>
      <c r="G7" s="1">
        <f t="shared" si="4"/>
        <v>22783.275960331455</v>
      </c>
      <c r="H7" s="3">
        <f t="shared" si="5"/>
        <v>329.36547357720048</v>
      </c>
      <c r="I7">
        <f t="shared" ref="I7:I18" si="6">I6*J7</f>
        <v>180.17999999999998</v>
      </c>
      <c r="J7">
        <v>1.5</v>
      </c>
      <c r="K7">
        <v>11</v>
      </c>
      <c r="L7">
        <v>5</v>
      </c>
      <c r="M7">
        <v>7000</v>
      </c>
      <c r="N7">
        <v>12000</v>
      </c>
      <c r="O7">
        <v>60</v>
      </c>
      <c r="P7" t="b">
        <v>1</v>
      </c>
      <c r="Q7">
        <v>2</v>
      </c>
      <c r="R7" t="b">
        <v>0</v>
      </c>
    </row>
    <row r="8" spans="1:18" x14ac:dyDescent="0.3">
      <c r="A8">
        <v>6</v>
      </c>
      <c r="B8">
        <v>6</v>
      </c>
      <c r="C8" s="2" t="s">
        <v>24</v>
      </c>
      <c r="D8" t="s">
        <v>42</v>
      </c>
      <c r="E8" s="4">
        <f>A8^3.4+1</f>
        <v>443.29726239311128</v>
      </c>
      <c r="F8">
        <v>1.6</v>
      </c>
      <c r="G8" s="1">
        <f>A8^6.5+A8^4+100*A8+100</f>
        <v>116279.39343929201</v>
      </c>
      <c r="H8" s="3">
        <f>A8^2.2+50+50*A8</f>
        <v>401.51488691978921</v>
      </c>
      <c r="I8">
        <f>I7*J8</f>
        <v>288.28799999999995</v>
      </c>
      <c r="J8">
        <v>1.6</v>
      </c>
      <c r="K8">
        <v>11</v>
      </c>
      <c r="L8">
        <v>5</v>
      </c>
      <c r="M8">
        <v>7000</v>
      </c>
      <c r="N8">
        <v>17000</v>
      </c>
      <c r="O8">
        <v>90</v>
      </c>
      <c r="P8" t="b">
        <v>1</v>
      </c>
      <c r="Q8">
        <v>1.5</v>
      </c>
      <c r="R8" t="b">
        <v>0</v>
      </c>
    </row>
    <row r="9" spans="1:18" x14ac:dyDescent="0.3">
      <c r="A9">
        <v>7</v>
      </c>
      <c r="B9">
        <v>7</v>
      </c>
      <c r="C9" s="2" t="s">
        <v>25</v>
      </c>
      <c r="D9" t="s">
        <v>43</v>
      </c>
      <c r="E9" s="4">
        <f t="shared" ref="E9:E10" si="7">A9^3.4+1</f>
        <v>748.02190359759345</v>
      </c>
      <c r="F9">
        <v>1.7</v>
      </c>
      <c r="G9" s="1">
        <f t="shared" ref="G9:G10" si="8">A9^6.5+A9^4+100*A9+100</f>
        <v>314470.99599543802</v>
      </c>
      <c r="H9" s="3">
        <f t="shared" ref="H9:H10" si="9">A9^2.2+50+50*A9</f>
        <v>472.31288491813308</v>
      </c>
      <c r="I9">
        <f t="shared" si="6"/>
        <v>490.0895999999999</v>
      </c>
      <c r="J9">
        <v>1.7</v>
      </c>
      <c r="K9">
        <v>11</v>
      </c>
      <c r="L9">
        <v>5</v>
      </c>
      <c r="M9">
        <v>7000</v>
      </c>
      <c r="N9">
        <v>17000</v>
      </c>
      <c r="O9">
        <v>90</v>
      </c>
      <c r="P9" t="b">
        <v>1</v>
      </c>
      <c r="Q9">
        <v>1.5</v>
      </c>
      <c r="R9" t="b">
        <v>0</v>
      </c>
    </row>
    <row r="10" spans="1:18" x14ac:dyDescent="0.3">
      <c r="A10">
        <v>8</v>
      </c>
      <c r="B10">
        <v>8</v>
      </c>
      <c r="C10" s="2" t="s">
        <v>26</v>
      </c>
      <c r="D10" t="s">
        <v>44</v>
      </c>
      <c r="E10" s="4">
        <f t="shared" si="7"/>
        <v>1177.2671155169628</v>
      </c>
      <c r="F10">
        <v>1.8</v>
      </c>
      <c r="G10" s="1">
        <f t="shared" si="8"/>
        <v>746451.20018946461</v>
      </c>
      <c r="H10" s="3">
        <f t="shared" si="9"/>
        <v>547.00586025666541</v>
      </c>
      <c r="I10">
        <f t="shared" si="6"/>
        <v>882.16127999999981</v>
      </c>
      <c r="J10">
        <v>1.8</v>
      </c>
      <c r="K10">
        <v>11</v>
      </c>
      <c r="L10">
        <v>5</v>
      </c>
      <c r="M10">
        <v>7000</v>
      </c>
      <c r="N10">
        <v>17000</v>
      </c>
      <c r="O10">
        <v>90</v>
      </c>
      <c r="P10" t="b">
        <v>1</v>
      </c>
      <c r="Q10">
        <v>1.5</v>
      </c>
      <c r="R10" t="b">
        <v>0</v>
      </c>
    </row>
    <row r="11" spans="1:18" x14ac:dyDescent="0.3">
      <c r="A11">
        <v>9</v>
      </c>
      <c r="B11">
        <v>9</v>
      </c>
      <c r="C11" s="2" t="s">
        <v>27</v>
      </c>
      <c r="D11" t="s">
        <v>45</v>
      </c>
      <c r="E11" s="4">
        <f>A11^4+1</f>
        <v>6562</v>
      </c>
      <c r="F11">
        <v>1.9</v>
      </c>
      <c r="G11" s="1">
        <f>A11^6.8+A11^4+100*A11+100</f>
        <v>3089677.5974217472</v>
      </c>
      <c r="H11" s="3">
        <f>A11^2.3+50+50*A11</f>
        <v>656.58774563947281</v>
      </c>
      <c r="I11">
        <f t="shared" si="6"/>
        <v>1676.1064319999996</v>
      </c>
      <c r="J11">
        <v>1.9</v>
      </c>
      <c r="K11">
        <v>11</v>
      </c>
      <c r="L11">
        <v>5</v>
      </c>
      <c r="M11">
        <v>7000</v>
      </c>
      <c r="N11">
        <v>22000</v>
      </c>
      <c r="O11">
        <v>120</v>
      </c>
      <c r="P11" t="b">
        <v>1</v>
      </c>
      <c r="Q11">
        <v>1</v>
      </c>
      <c r="R11" t="b">
        <v>0</v>
      </c>
    </row>
    <row r="12" spans="1:18" x14ac:dyDescent="0.3">
      <c r="A12">
        <v>10</v>
      </c>
      <c r="B12">
        <v>10</v>
      </c>
      <c r="C12" s="2" t="s">
        <v>28</v>
      </c>
      <c r="D12" t="s">
        <v>46</v>
      </c>
      <c r="E12" s="4">
        <f t="shared" ref="E12" si="10">A12^4+1</f>
        <v>10001</v>
      </c>
      <c r="F12">
        <v>2</v>
      </c>
      <c r="G12" s="1">
        <f t="shared" ref="G12:G13" si="11">A12^6.8+A12^4+100*A12+100</f>
        <v>6320673.4448019378</v>
      </c>
      <c r="H12" s="3">
        <f t="shared" ref="H12:H13" si="12">A12^2.3+50+50*A12</f>
        <v>749.52623149688804</v>
      </c>
      <c r="I12">
        <f t="shared" si="6"/>
        <v>3352.2128639999992</v>
      </c>
      <c r="J12">
        <v>2</v>
      </c>
      <c r="K12">
        <v>11</v>
      </c>
      <c r="L12">
        <v>5</v>
      </c>
      <c r="M12">
        <v>7000</v>
      </c>
      <c r="N12">
        <v>22000</v>
      </c>
      <c r="O12">
        <v>120</v>
      </c>
      <c r="P12" t="b">
        <v>1</v>
      </c>
      <c r="Q12">
        <v>1</v>
      </c>
      <c r="R12" t="b">
        <v>0</v>
      </c>
    </row>
    <row r="13" spans="1:18" x14ac:dyDescent="0.3">
      <c r="A13">
        <v>11</v>
      </c>
      <c r="B13">
        <v>11</v>
      </c>
      <c r="C13" s="2" t="s">
        <v>29</v>
      </c>
      <c r="D13" t="s">
        <v>47</v>
      </c>
      <c r="E13" s="4">
        <f>A13^4+1</f>
        <v>14642</v>
      </c>
      <c r="F13">
        <v>2.1</v>
      </c>
      <c r="G13" s="1">
        <f t="shared" si="11"/>
        <v>12079255.738876555</v>
      </c>
      <c r="H13" s="3">
        <f t="shared" si="12"/>
        <v>848.42950605272017</v>
      </c>
      <c r="I13">
        <f t="shared" si="6"/>
        <v>7039.6470143999986</v>
      </c>
      <c r="J13">
        <v>2.1</v>
      </c>
      <c r="K13">
        <v>11</v>
      </c>
      <c r="L13">
        <v>5</v>
      </c>
      <c r="M13">
        <v>7000</v>
      </c>
      <c r="N13">
        <v>22000</v>
      </c>
      <c r="O13">
        <v>120</v>
      </c>
      <c r="P13" t="b">
        <v>1</v>
      </c>
      <c r="Q13">
        <v>1</v>
      </c>
      <c r="R13" t="b">
        <v>0</v>
      </c>
    </row>
    <row r="14" spans="1:18" x14ac:dyDescent="0.3">
      <c r="A14">
        <v>12</v>
      </c>
      <c r="B14">
        <v>12</v>
      </c>
      <c r="C14" s="2" t="s">
        <v>30</v>
      </c>
      <c r="D14" t="s">
        <v>48</v>
      </c>
      <c r="E14" s="4">
        <f t="shared" ref="E14:E15" si="13">A14^4.2+1</f>
        <v>34085.837936869219</v>
      </c>
      <c r="F14">
        <v>2.2000000000000002</v>
      </c>
      <c r="G14" s="1">
        <f>A14^7.2+A14^4+100*A14+100</f>
        <v>58920635.954910047</v>
      </c>
      <c r="H14" s="3">
        <f>A14^2.4+50+50*A14</f>
        <v>1039.0764910939365</v>
      </c>
      <c r="I14">
        <f t="shared" si="6"/>
        <v>15487.223431679999</v>
      </c>
      <c r="J14">
        <v>2.2000000000000002</v>
      </c>
      <c r="K14">
        <v>11</v>
      </c>
      <c r="L14">
        <v>5</v>
      </c>
      <c r="M14">
        <v>7000</v>
      </c>
      <c r="N14">
        <v>27000</v>
      </c>
      <c r="O14">
        <v>150</v>
      </c>
      <c r="P14" t="b">
        <v>1</v>
      </c>
      <c r="Q14">
        <v>0.5</v>
      </c>
      <c r="R14" t="b">
        <v>0</v>
      </c>
    </row>
    <row r="15" spans="1:18" x14ac:dyDescent="0.3">
      <c r="A15">
        <v>13</v>
      </c>
      <c r="B15">
        <v>13</v>
      </c>
      <c r="C15" s="2" t="s">
        <v>31</v>
      </c>
      <c r="D15" t="s">
        <v>49</v>
      </c>
      <c r="E15" s="4">
        <f t="shared" si="13"/>
        <v>47705.800028334583</v>
      </c>
      <c r="F15">
        <v>2.2999999999999998</v>
      </c>
      <c r="G15" s="1">
        <f t="shared" ref="G15:G16" si="14">A15^7.2+A15^4+100*A15+100</f>
        <v>104837406.66225113</v>
      </c>
      <c r="H15" s="3">
        <f t="shared" ref="H15:H16" si="15">A15^2.4+50+50*A15</f>
        <v>1171.4808366652555</v>
      </c>
      <c r="I15">
        <f t="shared" si="6"/>
        <v>35620.613892863992</v>
      </c>
      <c r="J15">
        <v>2.2999999999999998</v>
      </c>
      <c r="K15">
        <v>11</v>
      </c>
      <c r="L15">
        <v>5</v>
      </c>
      <c r="M15">
        <v>7000</v>
      </c>
      <c r="N15">
        <v>27000</v>
      </c>
      <c r="O15">
        <v>150</v>
      </c>
      <c r="P15" t="b">
        <v>1</v>
      </c>
      <c r="Q15">
        <v>0.5</v>
      </c>
      <c r="R15" t="b">
        <v>0</v>
      </c>
    </row>
    <row r="16" spans="1:18" x14ac:dyDescent="0.3">
      <c r="A16">
        <v>14</v>
      </c>
      <c r="B16">
        <v>14</v>
      </c>
      <c r="C16" s="2" t="s">
        <v>32</v>
      </c>
      <c r="D16" t="s">
        <v>50</v>
      </c>
      <c r="E16" s="4">
        <f>A16^4.2+1</f>
        <v>65124.502489230697</v>
      </c>
      <c r="F16">
        <v>2.4</v>
      </c>
      <c r="G16" s="1">
        <f t="shared" si="14"/>
        <v>178738806.83044854</v>
      </c>
      <c r="H16" s="3">
        <f t="shared" si="15"/>
        <v>1313.2578921815143</v>
      </c>
      <c r="I16">
        <f t="shared" si="6"/>
        <v>85489.473342873578</v>
      </c>
      <c r="J16">
        <v>2.4</v>
      </c>
      <c r="K16">
        <v>11</v>
      </c>
      <c r="L16">
        <v>5</v>
      </c>
      <c r="M16">
        <v>7000</v>
      </c>
      <c r="N16">
        <v>27000</v>
      </c>
      <c r="O16">
        <v>150</v>
      </c>
      <c r="P16" t="b">
        <v>1</v>
      </c>
      <c r="Q16">
        <v>0.5</v>
      </c>
      <c r="R16" t="b">
        <v>0</v>
      </c>
    </row>
    <row r="17" spans="1:18" x14ac:dyDescent="0.3">
      <c r="A17">
        <v>15</v>
      </c>
      <c r="B17">
        <v>15</v>
      </c>
      <c r="C17" s="2" t="s">
        <v>33</v>
      </c>
      <c r="D17" t="s">
        <v>51</v>
      </c>
      <c r="E17" s="4">
        <f>A17^4.4+1</f>
        <v>149556.20754005323</v>
      </c>
      <c r="F17">
        <v>2.5</v>
      </c>
      <c r="G17" s="1">
        <f>A17^7.5+A17^4+100*A17+100</f>
        <v>661787738.91840768</v>
      </c>
      <c r="H17" s="3">
        <f>A17^2.5+50+50*A17</f>
        <v>1671.4212528966691</v>
      </c>
      <c r="I17">
        <f t="shared" si="6"/>
        <v>213723.68335718394</v>
      </c>
      <c r="J17">
        <v>2.5</v>
      </c>
      <c r="K17">
        <v>11</v>
      </c>
      <c r="L17">
        <v>5</v>
      </c>
      <c r="M17">
        <v>7000</v>
      </c>
      <c r="N17">
        <v>32000</v>
      </c>
      <c r="O17">
        <v>180</v>
      </c>
      <c r="P17" t="b">
        <v>1</v>
      </c>
      <c r="Q17">
        <v>0</v>
      </c>
      <c r="R17" t="b">
        <v>0</v>
      </c>
    </row>
    <row r="18" spans="1:18" x14ac:dyDescent="0.3">
      <c r="A18">
        <v>16</v>
      </c>
      <c r="B18">
        <v>16</v>
      </c>
      <c r="C18" s="2" t="s">
        <v>34</v>
      </c>
      <c r="D18" t="s">
        <v>52</v>
      </c>
      <c r="E18" s="4">
        <f t="shared" ref="E18:E19" si="16">A18^4.4+1</f>
        <v>198669.00180565086</v>
      </c>
      <c r="F18">
        <v>2.6</v>
      </c>
      <c r="G18" s="1">
        <f t="shared" ref="G18:G19" si="17">A18^7.5+A18^4+100*A18+100</f>
        <v>1073809059.999999</v>
      </c>
      <c r="H18" s="3">
        <f t="shared" ref="H18:H19" si="18">A18^2.5+50+50*A18</f>
        <v>1874</v>
      </c>
      <c r="I18">
        <f t="shared" si="6"/>
        <v>555681.57672867831</v>
      </c>
      <c r="J18">
        <v>2.6</v>
      </c>
      <c r="K18">
        <v>11</v>
      </c>
      <c r="L18">
        <v>5</v>
      </c>
      <c r="M18">
        <v>7000</v>
      </c>
      <c r="N18">
        <v>32000</v>
      </c>
      <c r="O18">
        <v>180</v>
      </c>
      <c r="P18" t="b">
        <v>1</v>
      </c>
      <c r="Q18">
        <v>0</v>
      </c>
      <c r="R18" t="b">
        <v>0</v>
      </c>
    </row>
    <row r="19" spans="1:18" x14ac:dyDescent="0.3">
      <c r="A19">
        <v>17</v>
      </c>
      <c r="B19">
        <v>17</v>
      </c>
      <c r="C19" s="2" t="s">
        <v>35</v>
      </c>
      <c r="D19" t="s">
        <v>53</v>
      </c>
      <c r="E19" s="4">
        <f t="shared" si="16"/>
        <v>259404.15509694448</v>
      </c>
      <c r="F19">
        <v>2.7</v>
      </c>
      <c r="G19" s="1">
        <f t="shared" si="17"/>
        <v>1691955012.0547845</v>
      </c>
      <c r="H19" s="3">
        <f t="shared" si="18"/>
        <v>2091.5775258035037</v>
      </c>
      <c r="I19">
        <f>I18*J19</f>
        <v>1500340.2571674315</v>
      </c>
      <c r="J19">
        <v>2.7</v>
      </c>
      <c r="K19">
        <v>11</v>
      </c>
      <c r="L19">
        <v>5</v>
      </c>
      <c r="M19">
        <v>7000</v>
      </c>
      <c r="N19">
        <v>32000</v>
      </c>
      <c r="O19">
        <v>180</v>
      </c>
      <c r="P19" t="b">
        <v>1</v>
      </c>
      <c r="Q19">
        <v>0</v>
      </c>
      <c r="R19" t="b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0F820-0912-4CEA-8DB1-D718FA1F209F}">
  <dimension ref="A1:D301"/>
  <sheetViews>
    <sheetView topLeftCell="A283" workbookViewId="0">
      <selection activeCell="W267" sqref="W267"/>
    </sheetView>
  </sheetViews>
  <sheetFormatPr defaultRowHeight="16.5" x14ac:dyDescent="0.3"/>
  <cols>
    <col min="2" max="2" width="13.125" bestFit="1" customWidth="1"/>
    <col min="4" max="4" width="13.125" bestFit="1" customWidth="1"/>
  </cols>
  <sheetData>
    <row r="1" spans="1:2" x14ac:dyDescent="0.3">
      <c r="A1">
        <v>0</v>
      </c>
      <c r="B1">
        <f>1.2^A1</f>
        <v>1</v>
      </c>
    </row>
    <row r="2" spans="1:2" x14ac:dyDescent="0.3">
      <c r="A2">
        <v>1</v>
      </c>
      <c r="B2">
        <f t="shared" ref="B2:B65" si="0">1.2^A2</f>
        <v>1.2</v>
      </c>
    </row>
    <row r="3" spans="1:2" x14ac:dyDescent="0.3">
      <c r="A3">
        <v>2</v>
      </c>
      <c r="B3">
        <f t="shared" si="0"/>
        <v>1.44</v>
      </c>
    </row>
    <row r="4" spans="1:2" x14ac:dyDescent="0.3">
      <c r="A4">
        <v>3</v>
      </c>
      <c r="B4">
        <f t="shared" si="0"/>
        <v>1.728</v>
      </c>
    </row>
    <row r="5" spans="1:2" x14ac:dyDescent="0.3">
      <c r="A5">
        <v>4</v>
      </c>
      <c r="B5">
        <f t="shared" si="0"/>
        <v>2.0735999999999999</v>
      </c>
    </row>
    <row r="6" spans="1:2" x14ac:dyDescent="0.3">
      <c r="A6">
        <v>5</v>
      </c>
      <c r="B6">
        <f t="shared" si="0"/>
        <v>2.4883199999999999</v>
      </c>
    </row>
    <row r="7" spans="1:2" x14ac:dyDescent="0.3">
      <c r="A7">
        <v>6</v>
      </c>
      <c r="B7">
        <f t="shared" si="0"/>
        <v>2.9859839999999997</v>
      </c>
    </row>
    <row r="8" spans="1:2" x14ac:dyDescent="0.3">
      <c r="A8">
        <v>7</v>
      </c>
      <c r="B8">
        <f t="shared" si="0"/>
        <v>3.5831807999999996</v>
      </c>
    </row>
    <row r="9" spans="1:2" x14ac:dyDescent="0.3">
      <c r="A9">
        <v>8</v>
      </c>
      <c r="B9">
        <f t="shared" si="0"/>
        <v>4.2998169599999994</v>
      </c>
    </row>
    <row r="10" spans="1:2" x14ac:dyDescent="0.3">
      <c r="A10">
        <v>9</v>
      </c>
      <c r="B10">
        <f t="shared" si="0"/>
        <v>5.1597803519999994</v>
      </c>
    </row>
    <row r="11" spans="1:2" x14ac:dyDescent="0.3">
      <c r="A11">
        <v>10</v>
      </c>
      <c r="B11">
        <f t="shared" si="0"/>
        <v>6.1917364223999991</v>
      </c>
    </row>
    <row r="12" spans="1:2" x14ac:dyDescent="0.3">
      <c r="A12">
        <v>11</v>
      </c>
      <c r="B12">
        <f t="shared" si="0"/>
        <v>7.4300837068799988</v>
      </c>
    </row>
    <row r="13" spans="1:2" x14ac:dyDescent="0.3">
      <c r="A13">
        <v>12</v>
      </c>
      <c r="B13">
        <f t="shared" si="0"/>
        <v>8.9161004482559978</v>
      </c>
    </row>
    <row r="14" spans="1:2" x14ac:dyDescent="0.3">
      <c r="A14">
        <v>13</v>
      </c>
      <c r="B14">
        <f t="shared" si="0"/>
        <v>10.699320537907198</v>
      </c>
    </row>
    <row r="15" spans="1:2" x14ac:dyDescent="0.3">
      <c r="A15">
        <v>14</v>
      </c>
      <c r="B15">
        <f t="shared" si="0"/>
        <v>12.839184645488636</v>
      </c>
    </row>
    <row r="16" spans="1:2" x14ac:dyDescent="0.3">
      <c r="A16">
        <v>15</v>
      </c>
      <c r="B16">
        <f t="shared" si="0"/>
        <v>15.407021574586365</v>
      </c>
    </row>
    <row r="17" spans="1:2" x14ac:dyDescent="0.3">
      <c r="A17">
        <v>16</v>
      </c>
      <c r="B17">
        <f t="shared" si="0"/>
        <v>18.488425889503635</v>
      </c>
    </row>
    <row r="18" spans="1:2" x14ac:dyDescent="0.3">
      <c r="A18">
        <v>17</v>
      </c>
      <c r="B18">
        <f t="shared" si="0"/>
        <v>22.186111067404362</v>
      </c>
    </row>
    <row r="19" spans="1:2" x14ac:dyDescent="0.3">
      <c r="A19">
        <v>18</v>
      </c>
      <c r="B19">
        <f t="shared" si="0"/>
        <v>26.623333280885234</v>
      </c>
    </row>
    <row r="20" spans="1:2" x14ac:dyDescent="0.3">
      <c r="A20">
        <v>19</v>
      </c>
      <c r="B20">
        <f t="shared" si="0"/>
        <v>31.947999937062281</v>
      </c>
    </row>
    <row r="21" spans="1:2" x14ac:dyDescent="0.3">
      <c r="A21">
        <v>20</v>
      </c>
      <c r="B21">
        <f t="shared" si="0"/>
        <v>38.337599924474738</v>
      </c>
    </row>
    <row r="22" spans="1:2" x14ac:dyDescent="0.3">
      <c r="A22">
        <v>21</v>
      </c>
      <c r="B22">
        <f t="shared" si="0"/>
        <v>46.005119909369682</v>
      </c>
    </row>
    <row r="23" spans="1:2" x14ac:dyDescent="0.3">
      <c r="A23">
        <v>22</v>
      </c>
      <c r="B23">
        <f t="shared" si="0"/>
        <v>55.206143891243613</v>
      </c>
    </row>
    <row r="24" spans="1:2" x14ac:dyDescent="0.3">
      <c r="A24">
        <v>23</v>
      </c>
      <c r="B24">
        <f t="shared" si="0"/>
        <v>66.247372669492336</v>
      </c>
    </row>
    <row r="25" spans="1:2" x14ac:dyDescent="0.3">
      <c r="A25">
        <v>24</v>
      </c>
      <c r="B25">
        <f t="shared" si="0"/>
        <v>79.4968472033908</v>
      </c>
    </row>
    <row r="26" spans="1:2" x14ac:dyDescent="0.3">
      <c r="A26">
        <v>25</v>
      </c>
      <c r="B26">
        <f t="shared" si="0"/>
        <v>95.396216644068971</v>
      </c>
    </row>
    <row r="27" spans="1:2" x14ac:dyDescent="0.3">
      <c r="A27">
        <v>26</v>
      </c>
      <c r="B27">
        <f t="shared" si="0"/>
        <v>114.47545997288276</v>
      </c>
    </row>
    <row r="28" spans="1:2" x14ac:dyDescent="0.3">
      <c r="A28">
        <v>27</v>
      </c>
      <c r="B28">
        <f t="shared" si="0"/>
        <v>137.37055196745931</v>
      </c>
    </row>
    <row r="29" spans="1:2" x14ac:dyDescent="0.3">
      <c r="A29">
        <v>28</v>
      </c>
      <c r="B29">
        <f t="shared" si="0"/>
        <v>164.84466236095116</v>
      </c>
    </row>
    <row r="30" spans="1:2" x14ac:dyDescent="0.3">
      <c r="A30">
        <v>29</v>
      </c>
      <c r="B30">
        <f t="shared" si="0"/>
        <v>197.81359483314139</v>
      </c>
    </row>
    <row r="31" spans="1:2" x14ac:dyDescent="0.3">
      <c r="A31">
        <v>30</v>
      </c>
      <c r="B31">
        <f t="shared" si="0"/>
        <v>237.37631379976966</v>
      </c>
    </row>
    <row r="32" spans="1:2" x14ac:dyDescent="0.3">
      <c r="A32">
        <v>31</v>
      </c>
      <c r="B32">
        <f t="shared" si="0"/>
        <v>284.85157655972358</v>
      </c>
    </row>
    <row r="33" spans="1:2" x14ac:dyDescent="0.3">
      <c r="A33">
        <v>32</v>
      </c>
      <c r="B33">
        <f t="shared" si="0"/>
        <v>341.82189187166824</v>
      </c>
    </row>
    <row r="34" spans="1:2" x14ac:dyDescent="0.3">
      <c r="A34">
        <v>33</v>
      </c>
      <c r="B34">
        <f t="shared" si="0"/>
        <v>410.18627024600187</v>
      </c>
    </row>
    <row r="35" spans="1:2" x14ac:dyDescent="0.3">
      <c r="A35">
        <v>34</v>
      </c>
      <c r="B35">
        <f t="shared" si="0"/>
        <v>492.22352429520225</v>
      </c>
    </row>
    <row r="36" spans="1:2" x14ac:dyDescent="0.3">
      <c r="A36">
        <v>35</v>
      </c>
      <c r="B36">
        <f t="shared" si="0"/>
        <v>590.66822915424268</v>
      </c>
    </row>
    <row r="37" spans="1:2" x14ac:dyDescent="0.3">
      <c r="A37">
        <v>36</v>
      </c>
      <c r="B37">
        <f t="shared" si="0"/>
        <v>708.80187498509122</v>
      </c>
    </row>
    <row r="38" spans="1:2" x14ac:dyDescent="0.3">
      <c r="A38">
        <v>37</v>
      </c>
      <c r="B38">
        <f t="shared" si="0"/>
        <v>850.56224998210951</v>
      </c>
    </row>
    <row r="39" spans="1:2" x14ac:dyDescent="0.3">
      <c r="A39">
        <v>38</v>
      </c>
      <c r="B39">
        <f t="shared" si="0"/>
        <v>1020.6746999785313</v>
      </c>
    </row>
    <row r="40" spans="1:2" x14ac:dyDescent="0.3">
      <c r="A40">
        <v>39</v>
      </c>
      <c r="B40">
        <f t="shared" si="0"/>
        <v>1224.8096399742376</v>
      </c>
    </row>
    <row r="41" spans="1:2" x14ac:dyDescent="0.3">
      <c r="A41">
        <v>40</v>
      </c>
      <c r="B41">
        <f t="shared" si="0"/>
        <v>1469.771567969085</v>
      </c>
    </row>
    <row r="42" spans="1:2" x14ac:dyDescent="0.3">
      <c r="A42">
        <v>41</v>
      </c>
      <c r="B42">
        <f t="shared" si="0"/>
        <v>1763.725881562902</v>
      </c>
    </row>
    <row r="43" spans="1:2" x14ac:dyDescent="0.3">
      <c r="A43">
        <v>42</v>
      </c>
      <c r="B43">
        <f t="shared" si="0"/>
        <v>2116.4710578754825</v>
      </c>
    </row>
    <row r="44" spans="1:2" x14ac:dyDescent="0.3">
      <c r="A44">
        <v>43</v>
      </c>
      <c r="B44">
        <f t="shared" si="0"/>
        <v>2539.7652694505787</v>
      </c>
    </row>
    <row r="45" spans="1:2" x14ac:dyDescent="0.3">
      <c r="A45">
        <v>44</v>
      </c>
      <c r="B45">
        <f t="shared" si="0"/>
        <v>3047.7183233406945</v>
      </c>
    </row>
    <row r="46" spans="1:2" x14ac:dyDescent="0.3">
      <c r="A46">
        <v>45</v>
      </c>
      <c r="B46">
        <f t="shared" si="0"/>
        <v>3657.2619880088337</v>
      </c>
    </row>
    <row r="47" spans="1:2" x14ac:dyDescent="0.3">
      <c r="A47">
        <v>46</v>
      </c>
      <c r="B47">
        <f t="shared" si="0"/>
        <v>4388.7143856105995</v>
      </c>
    </row>
    <row r="48" spans="1:2" x14ac:dyDescent="0.3">
      <c r="A48">
        <v>47</v>
      </c>
      <c r="B48">
        <f t="shared" si="0"/>
        <v>5266.4572627327198</v>
      </c>
    </row>
    <row r="49" spans="1:2" x14ac:dyDescent="0.3">
      <c r="A49">
        <v>48</v>
      </c>
      <c r="B49">
        <f t="shared" si="0"/>
        <v>6319.7487152792628</v>
      </c>
    </row>
    <row r="50" spans="1:2" x14ac:dyDescent="0.3">
      <c r="A50">
        <v>49</v>
      </c>
      <c r="B50">
        <f t="shared" si="0"/>
        <v>7583.6984583351159</v>
      </c>
    </row>
    <row r="51" spans="1:2" x14ac:dyDescent="0.3">
      <c r="A51">
        <v>50</v>
      </c>
      <c r="B51">
        <f t="shared" si="0"/>
        <v>9100.4381500021391</v>
      </c>
    </row>
    <row r="52" spans="1:2" x14ac:dyDescent="0.3">
      <c r="A52">
        <v>51</v>
      </c>
      <c r="B52">
        <f t="shared" si="0"/>
        <v>10920.525780002567</v>
      </c>
    </row>
    <row r="53" spans="1:2" x14ac:dyDescent="0.3">
      <c r="A53">
        <v>52</v>
      </c>
      <c r="B53">
        <f t="shared" si="0"/>
        <v>13104.630936003081</v>
      </c>
    </row>
    <row r="54" spans="1:2" x14ac:dyDescent="0.3">
      <c r="A54">
        <v>53</v>
      </c>
      <c r="B54">
        <f t="shared" si="0"/>
        <v>15725.557123203695</v>
      </c>
    </row>
    <row r="55" spans="1:2" x14ac:dyDescent="0.3">
      <c r="A55">
        <v>54</v>
      </c>
      <c r="B55">
        <f t="shared" si="0"/>
        <v>18870.668547844434</v>
      </c>
    </row>
    <row r="56" spans="1:2" x14ac:dyDescent="0.3">
      <c r="A56">
        <v>55</v>
      </c>
      <c r="B56">
        <f t="shared" si="0"/>
        <v>22644.802257413317</v>
      </c>
    </row>
    <row r="57" spans="1:2" x14ac:dyDescent="0.3">
      <c r="A57">
        <v>56</v>
      </c>
      <c r="B57">
        <f t="shared" si="0"/>
        <v>27173.762708895982</v>
      </c>
    </row>
    <row r="58" spans="1:2" x14ac:dyDescent="0.3">
      <c r="A58">
        <v>57</v>
      </c>
      <c r="B58">
        <f t="shared" si="0"/>
        <v>32608.515250675184</v>
      </c>
    </row>
    <row r="59" spans="1:2" x14ac:dyDescent="0.3">
      <c r="A59">
        <v>58</v>
      </c>
      <c r="B59">
        <f t="shared" si="0"/>
        <v>39130.218300810215</v>
      </c>
    </row>
    <row r="60" spans="1:2" x14ac:dyDescent="0.3">
      <c r="A60">
        <v>59</v>
      </c>
      <c r="B60">
        <f t="shared" si="0"/>
        <v>46956.261960972261</v>
      </c>
    </row>
    <row r="61" spans="1:2" x14ac:dyDescent="0.3">
      <c r="A61">
        <v>60</v>
      </c>
      <c r="B61">
        <f t="shared" si="0"/>
        <v>56347.514353166705</v>
      </c>
    </row>
    <row r="62" spans="1:2" x14ac:dyDescent="0.3">
      <c r="A62">
        <v>61</v>
      </c>
      <c r="B62">
        <f t="shared" si="0"/>
        <v>67617.017223800052</v>
      </c>
    </row>
    <row r="63" spans="1:2" x14ac:dyDescent="0.3">
      <c r="A63">
        <v>62</v>
      </c>
      <c r="B63">
        <f t="shared" si="0"/>
        <v>81140.420668560051</v>
      </c>
    </row>
    <row r="64" spans="1:2" x14ac:dyDescent="0.3">
      <c r="A64">
        <v>63</v>
      </c>
      <c r="B64">
        <f t="shared" si="0"/>
        <v>97368.504802272058</v>
      </c>
    </row>
    <row r="65" spans="1:2" x14ac:dyDescent="0.3">
      <c r="A65">
        <v>64</v>
      </c>
      <c r="B65">
        <f t="shared" si="0"/>
        <v>116842.20576272646</v>
      </c>
    </row>
    <row r="66" spans="1:2" x14ac:dyDescent="0.3">
      <c r="A66">
        <v>65</v>
      </c>
      <c r="B66">
        <f t="shared" ref="B66:B129" si="1">1.2^A66</f>
        <v>140210.64691527173</v>
      </c>
    </row>
    <row r="67" spans="1:2" x14ac:dyDescent="0.3">
      <c r="A67">
        <v>66</v>
      </c>
      <c r="B67">
        <f t="shared" si="1"/>
        <v>168252.77629832609</v>
      </c>
    </row>
    <row r="68" spans="1:2" x14ac:dyDescent="0.3">
      <c r="A68">
        <v>67</v>
      </c>
      <c r="B68">
        <f t="shared" si="1"/>
        <v>201903.33155799133</v>
      </c>
    </row>
    <row r="69" spans="1:2" x14ac:dyDescent="0.3">
      <c r="A69">
        <v>68</v>
      </c>
      <c r="B69">
        <f t="shared" si="1"/>
        <v>242283.99786958957</v>
      </c>
    </row>
    <row r="70" spans="1:2" x14ac:dyDescent="0.3">
      <c r="A70">
        <v>69</v>
      </c>
      <c r="B70">
        <f t="shared" si="1"/>
        <v>290740.79744350747</v>
      </c>
    </row>
    <row r="71" spans="1:2" x14ac:dyDescent="0.3">
      <c r="A71">
        <v>70</v>
      </c>
      <c r="B71">
        <f t="shared" si="1"/>
        <v>348888.95693220897</v>
      </c>
    </row>
    <row r="72" spans="1:2" x14ac:dyDescent="0.3">
      <c r="A72">
        <v>71</v>
      </c>
      <c r="B72">
        <f t="shared" si="1"/>
        <v>418666.74831865076</v>
      </c>
    </row>
    <row r="73" spans="1:2" x14ac:dyDescent="0.3">
      <c r="A73">
        <v>72</v>
      </c>
      <c r="B73">
        <f t="shared" si="1"/>
        <v>502400.09798238089</v>
      </c>
    </row>
    <row r="74" spans="1:2" x14ac:dyDescent="0.3">
      <c r="A74">
        <v>73</v>
      </c>
      <c r="B74">
        <f t="shared" si="1"/>
        <v>602880.11757885711</v>
      </c>
    </row>
    <row r="75" spans="1:2" x14ac:dyDescent="0.3">
      <c r="A75">
        <v>74</v>
      </c>
      <c r="B75">
        <f t="shared" si="1"/>
        <v>723456.14109462849</v>
      </c>
    </row>
    <row r="76" spans="1:2" x14ac:dyDescent="0.3">
      <c r="A76">
        <v>75</v>
      </c>
      <c r="B76">
        <f t="shared" si="1"/>
        <v>868147.36931355414</v>
      </c>
    </row>
    <row r="77" spans="1:2" x14ac:dyDescent="0.3">
      <c r="A77">
        <v>76</v>
      </c>
      <c r="B77">
        <f t="shared" si="1"/>
        <v>1041776.8431762649</v>
      </c>
    </row>
    <row r="78" spans="1:2" x14ac:dyDescent="0.3">
      <c r="A78">
        <v>77</v>
      </c>
      <c r="B78">
        <f t="shared" si="1"/>
        <v>1250132.2118115181</v>
      </c>
    </row>
    <row r="79" spans="1:2" x14ac:dyDescent="0.3">
      <c r="A79">
        <v>78</v>
      </c>
      <c r="B79">
        <f t="shared" si="1"/>
        <v>1500158.6541738214</v>
      </c>
    </row>
    <row r="80" spans="1:2" x14ac:dyDescent="0.3">
      <c r="A80">
        <v>79</v>
      </c>
      <c r="B80">
        <f t="shared" si="1"/>
        <v>1800190.3850085859</v>
      </c>
    </row>
    <row r="81" spans="1:2" x14ac:dyDescent="0.3">
      <c r="A81">
        <v>80</v>
      </c>
      <c r="B81">
        <f t="shared" si="1"/>
        <v>2160228.4620103026</v>
      </c>
    </row>
    <row r="82" spans="1:2" x14ac:dyDescent="0.3">
      <c r="A82">
        <v>81</v>
      </c>
      <c r="B82">
        <f t="shared" si="1"/>
        <v>2592274.1544123632</v>
      </c>
    </row>
    <row r="83" spans="1:2" x14ac:dyDescent="0.3">
      <c r="A83">
        <v>82</v>
      </c>
      <c r="B83">
        <f t="shared" si="1"/>
        <v>3110728.9852948356</v>
      </c>
    </row>
    <row r="84" spans="1:2" x14ac:dyDescent="0.3">
      <c r="A84">
        <v>83</v>
      </c>
      <c r="B84">
        <f t="shared" si="1"/>
        <v>3732874.782353803</v>
      </c>
    </row>
    <row r="85" spans="1:2" x14ac:dyDescent="0.3">
      <c r="A85">
        <v>84</v>
      </c>
      <c r="B85">
        <f t="shared" si="1"/>
        <v>4479449.738824564</v>
      </c>
    </row>
    <row r="86" spans="1:2" x14ac:dyDescent="0.3">
      <c r="A86">
        <v>85</v>
      </c>
      <c r="B86">
        <f t="shared" si="1"/>
        <v>5375339.6865894757</v>
      </c>
    </row>
    <row r="87" spans="1:2" x14ac:dyDescent="0.3">
      <c r="A87">
        <v>86</v>
      </c>
      <c r="B87">
        <f t="shared" si="1"/>
        <v>6450407.6239073705</v>
      </c>
    </row>
    <row r="88" spans="1:2" x14ac:dyDescent="0.3">
      <c r="A88">
        <v>87</v>
      </c>
      <c r="B88">
        <f t="shared" si="1"/>
        <v>7740489.1486888444</v>
      </c>
    </row>
    <row r="89" spans="1:2" x14ac:dyDescent="0.3">
      <c r="A89">
        <v>88</v>
      </c>
      <c r="B89">
        <f t="shared" si="1"/>
        <v>9288586.9784266129</v>
      </c>
    </row>
    <row r="90" spans="1:2" x14ac:dyDescent="0.3">
      <c r="A90">
        <v>89</v>
      </c>
      <c r="B90">
        <f t="shared" si="1"/>
        <v>11146304.374111937</v>
      </c>
    </row>
    <row r="91" spans="1:2" x14ac:dyDescent="0.3">
      <c r="A91">
        <v>90</v>
      </c>
      <c r="B91">
        <f t="shared" si="1"/>
        <v>13375565.248934325</v>
      </c>
    </row>
    <row r="92" spans="1:2" x14ac:dyDescent="0.3">
      <c r="A92">
        <v>91</v>
      </c>
      <c r="B92">
        <f t="shared" si="1"/>
        <v>16050678.298721189</v>
      </c>
    </row>
    <row r="93" spans="1:2" x14ac:dyDescent="0.3">
      <c r="A93">
        <v>92</v>
      </c>
      <c r="B93">
        <f t="shared" si="1"/>
        <v>19260813.958465423</v>
      </c>
    </row>
    <row r="94" spans="1:2" x14ac:dyDescent="0.3">
      <c r="A94">
        <v>93</v>
      </c>
      <c r="B94">
        <f t="shared" si="1"/>
        <v>23112976.750158511</v>
      </c>
    </row>
    <row r="95" spans="1:2" x14ac:dyDescent="0.3">
      <c r="A95">
        <v>94</v>
      </c>
      <c r="B95">
        <f t="shared" si="1"/>
        <v>27735572.100190211</v>
      </c>
    </row>
    <row r="96" spans="1:2" x14ac:dyDescent="0.3">
      <c r="A96">
        <v>95</v>
      </c>
      <c r="B96">
        <f t="shared" si="1"/>
        <v>33282686.520228252</v>
      </c>
    </row>
    <row r="97" spans="1:2" x14ac:dyDescent="0.3">
      <c r="A97">
        <v>96</v>
      </c>
      <c r="B97">
        <f t="shared" si="1"/>
        <v>39939223.824273899</v>
      </c>
    </row>
    <row r="98" spans="1:2" x14ac:dyDescent="0.3">
      <c r="A98">
        <v>97</v>
      </c>
      <c r="B98">
        <f t="shared" si="1"/>
        <v>47927068.589128673</v>
      </c>
    </row>
    <row r="99" spans="1:2" x14ac:dyDescent="0.3">
      <c r="A99">
        <v>98</v>
      </c>
      <c r="B99">
        <f t="shared" si="1"/>
        <v>57512482.306954406</v>
      </c>
    </row>
    <row r="100" spans="1:2" x14ac:dyDescent="0.3">
      <c r="A100">
        <v>99</v>
      </c>
      <c r="B100">
        <f t="shared" si="1"/>
        <v>69014978.768345281</v>
      </c>
    </row>
    <row r="101" spans="1:2" x14ac:dyDescent="0.3">
      <c r="A101">
        <v>100</v>
      </c>
      <c r="B101">
        <f t="shared" si="1"/>
        <v>82817974.52201435</v>
      </c>
    </row>
    <row r="102" spans="1:2" x14ac:dyDescent="0.3">
      <c r="A102">
        <v>101</v>
      </c>
      <c r="B102">
        <f t="shared" si="1"/>
        <v>99381569.426417217</v>
      </c>
    </row>
    <row r="103" spans="1:2" x14ac:dyDescent="0.3">
      <c r="A103">
        <v>102</v>
      </c>
      <c r="B103">
        <f t="shared" si="1"/>
        <v>119257883.31170064</v>
      </c>
    </row>
    <row r="104" spans="1:2" x14ac:dyDescent="0.3">
      <c r="A104">
        <v>103</v>
      </c>
      <c r="B104">
        <f t="shared" si="1"/>
        <v>143109459.97404078</v>
      </c>
    </row>
    <row r="105" spans="1:2" x14ac:dyDescent="0.3">
      <c r="A105">
        <v>104</v>
      </c>
      <c r="B105">
        <f t="shared" si="1"/>
        <v>171731351.96884894</v>
      </c>
    </row>
    <row r="106" spans="1:2" x14ac:dyDescent="0.3">
      <c r="A106">
        <v>105</v>
      </c>
      <c r="B106">
        <f t="shared" si="1"/>
        <v>206077622.36261871</v>
      </c>
    </row>
    <row r="107" spans="1:2" x14ac:dyDescent="0.3">
      <c r="A107">
        <v>106</v>
      </c>
      <c r="B107">
        <f t="shared" si="1"/>
        <v>247293146.83514246</v>
      </c>
    </row>
    <row r="108" spans="1:2" x14ac:dyDescent="0.3">
      <c r="A108">
        <v>107</v>
      </c>
      <c r="B108">
        <f t="shared" si="1"/>
        <v>296751776.20217091</v>
      </c>
    </row>
    <row r="109" spans="1:2" x14ac:dyDescent="0.3">
      <c r="A109">
        <v>108</v>
      </c>
      <c r="B109">
        <f t="shared" si="1"/>
        <v>356102131.44260514</v>
      </c>
    </row>
    <row r="110" spans="1:2" x14ac:dyDescent="0.3">
      <c r="A110">
        <v>109</v>
      </c>
      <c r="B110">
        <f t="shared" si="1"/>
        <v>427322557.73112619</v>
      </c>
    </row>
    <row r="111" spans="1:2" x14ac:dyDescent="0.3">
      <c r="A111">
        <v>110</v>
      </c>
      <c r="B111">
        <f t="shared" si="1"/>
        <v>512787069.27735132</v>
      </c>
    </row>
    <row r="112" spans="1:2" x14ac:dyDescent="0.3">
      <c r="A112">
        <v>111</v>
      </c>
      <c r="B112">
        <f t="shared" si="1"/>
        <v>615344483.13282156</v>
      </c>
    </row>
    <row r="113" spans="1:2" x14ac:dyDescent="0.3">
      <c r="A113">
        <v>112</v>
      </c>
      <c r="B113">
        <f t="shared" si="1"/>
        <v>738413379.75938582</v>
      </c>
    </row>
    <row r="114" spans="1:2" x14ac:dyDescent="0.3">
      <c r="A114">
        <v>113</v>
      </c>
      <c r="B114">
        <f t="shared" si="1"/>
        <v>886096055.71126306</v>
      </c>
    </row>
    <row r="115" spans="1:2" x14ac:dyDescent="0.3">
      <c r="A115">
        <v>114</v>
      </c>
      <c r="B115">
        <f t="shared" si="1"/>
        <v>1063315266.8535156</v>
      </c>
    </row>
    <row r="116" spans="1:2" x14ac:dyDescent="0.3">
      <c r="A116">
        <v>115</v>
      </c>
      <c r="B116">
        <f t="shared" si="1"/>
        <v>1275978320.2242188</v>
      </c>
    </row>
    <row r="117" spans="1:2" x14ac:dyDescent="0.3">
      <c r="A117">
        <v>116</v>
      </c>
      <c r="B117">
        <f t="shared" si="1"/>
        <v>1531173984.2690625</v>
      </c>
    </row>
    <row r="118" spans="1:2" x14ac:dyDescent="0.3">
      <c r="A118">
        <v>117</v>
      </c>
      <c r="B118">
        <f t="shared" si="1"/>
        <v>1837408781.1228747</v>
      </c>
    </row>
    <row r="119" spans="1:2" x14ac:dyDescent="0.3">
      <c r="A119">
        <v>118</v>
      </c>
      <c r="B119">
        <f t="shared" si="1"/>
        <v>2204890537.3474498</v>
      </c>
    </row>
    <row r="120" spans="1:2" x14ac:dyDescent="0.3">
      <c r="A120">
        <v>119</v>
      </c>
      <c r="B120">
        <f t="shared" si="1"/>
        <v>2645868644.8169394</v>
      </c>
    </row>
    <row r="121" spans="1:2" x14ac:dyDescent="0.3">
      <c r="A121">
        <v>120</v>
      </c>
      <c r="B121">
        <f t="shared" si="1"/>
        <v>3175042373.7803273</v>
      </c>
    </row>
    <row r="122" spans="1:2" x14ac:dyDescent="0.3">
      <c r="A122">
        <v>121</v>
      </c>
      <c r="B122">
        <f t="shared" si="1"/>
        <v>3810050848.5363936</v>
      </c>
    </row>
    <row r="123" spans="1:2" x14ac:dyDescent="0.3">
      <c r="A123">
        <v>122</v>
      </c>
      <c r="B123">
        <f t="shared" si="1"/>
        <v>4572061018.2436714</v>
      </c>
    </row>
    <row r="124" spans="1:2" x14ac:dyDescent="0.3">
      <c r="A124">
        <v>123</v>
      </c>
      <c r="B124">
        <f t="shared" si="1"/>
        <v>5486473221.8924065</v>
      </c>
    </row>
    <row r="125" spans="1:2" x14ac:dyDescent="0.3">
      <c r="A125">
        <v>124</v>
      </c>
      <c r="B125">
        <f t="shared" si="1"/>
        <v>6583767866.2708864</v>
      </c>
    </row>
    <row r="126" spans="1:2" x14ac:dyDescent="0.3">
      <c r="A126">
        <v>125</v>
      </c>
      <c r="B126">
        <f t="shared" si="1"/>
        <v>7900521439.5250645</v>
      </c>
    </row>
    <row r="127" spans="1:2" x14ac:dyDescent="0.3">
      <c r="A127">
        <v>126</v>
      </c>
      <c r="B127">
        <f t="shared" si="1"/>
        <v>9480625727.4300766</v>
      </c>
    </row>
    <row r="128" spans="1:2" x14ac:dyDescent="0.3">
      <c r="A128">
        <v>127</v>
      </c>
      <c r="B128">
        <f t="shared" si="1"/>
        <v>11376750872.916092</v>
      </c>
    </row>
    <row r="129" spans="1:2" x14ac:dyDescent="0.3">
      <c r="A129">
        <v>128</v>
      </c>
      <c r="B129">
        <f t="shared" si="1"/>
        <v>13652101047.499308</v>
      </c>
    </row>
    <row r="130" spans="1:2" x14ac:dyDescent="0.3">
      <c r="A130">
        <v>129</v>
      </c>
      <c r="B130">
        <f t="shared" ref="B130:B193" si="2">1.2^A130</f>
        <v>16382521256.999168</v>
      </c>
    </row>
    <row r="131" spans="1:2" x14ac:dyDescent="0.3">
      <c r="A131">
        <v>130</v>
      </c>
      <c r="B131">
        <f t="shared" si="2"/>
        <v>19659025508.399002</v>
      </c>
    </row>
    <row r="132" spans="1:2" x14ac:dyDescent="0.3">
      <c r="A132">
        <v>131</v>
      </c>
      <c r="B132">
        <f t="shared" si="2"/>
        <v>23590830610.078804</v>
      </c>
    </row>
    <row r="133" spans="1:2" x14ac:dyDescent="0.3">
      <c r="A133">
        <v>132</v>
      </c>
      <c r="B133">
        <f t="shared" si="2"/>
        <v>28308996732.094563</v>
      </c>
    </row>
    <row r="134" spans="1:2" x14ac:dyDescent="0.3">
      <c r="A134">
        <v>133</v>
      </c>
      <c r="B134">
        <f t="shared" si="2"/>
        <v>33970796078.513474</v>
      </c>
    </row>
    <row r="135" spans="1:2" x14ac:dyDescent="0.3">
      <c r="A135">
        <v>134</v>
      </c>
      <c r="B135">
        <f t="shared" si="2"/>
        <v>40764955294.216171</v>
      </c>
    </row>
    <row r="136" spans="1:2" x14ac:dyDescent="0.3">
      <c r="A136">
        <v>135</v>
      </c>
      <c r="B136">
        <f t="shared" si="2"/>
        <v>48917946353.059402</v>
      </c>
    </row>
    <row r="137" spans="1:2" x14ac:dyDescent="0.3">
      <c r="A137">
        <v>136</v>
      </c>
      <c r="B137">
        <f t="shared" si="2"/>
        <v>58701535623.67128</v>
      </c>
    </row>
    <row r="138" spans="1:2" x14ac:dyDescent="0.3">
      <c r="A138">
        <v>137</v>
      </c>
      <c r="B138">
        <f t="shared" si="2"/>
        <v>70441842748.405533</v>
      </c>
    </row>
    <row r="139" spans="1:2" x14ac:dyDescent="0.3">
      <c r="A139">
        <v>138</v>
      </c>
      <c r="B139">
        <f t="shared" si="2"/>
        <v>84530211298.086639</v>
      </c>
    </row>
    <row r="140" spans="1:2" x14ac:dyDescent="0.3">
      <c r="A140">
        <v>139</v>
      </c>
      <c r="B140">
        <f t="shared" si="2"/>
        <v>101436253557.70396</v>
      </c>
    </row>
    <row r="141" spans="1:2" x14ac:dyDescent="0.3">
      <c r="A141">
        <v>140</v>
      </c>
      <c r="B141">
        <f t="shared" si="2"/>
        <v>121723504269.24475</v>
      </c>
    </row>
    <row r="142" spans="1:2" x14ac:dyDescent="0.3">
      <c r="A142">
        <v>141</v>
      </c>
      <c r="B142">
        <f t="shared" si="2"/>
        <v>146068205123.09372</v>
      </c>
    </row>
    <row r="143" spans="1:2" x14ac:dyDescent="0.3">
      <c r="A143">
        <v>142</v>
      </c>
      <c r="B143">
        <f t="shared" si="2"/>
        <v>175281846147.71243</v>
      </c>
    </row>
    <row r="144" spans="1:2" x14ac:dyDescent="0.3">
      <c r="A144">
        <v>143</v>
      </c>
      <c r="B144">
        <f t="shared" si="2"/>
        <v>210338215377.25494</v>
      </c>
    </row>
    <row r="145" spans="1:2" x14ac:dyDescent="0.3">
      <c r="A145">
        <v>144</v>
      </c>
      <c r="B145">
        <f t="shared" si="2"/>
        <v>252405858452.7059</v>
      </c>
    </row>
    <row r="146" spans="1:2" x14ac:dyDescent="0.3">
      <c r="A146">
        <v>145</v>
      </c>
      <c r="B146">
        <f t="shared" si="2"/>
        <v>302887030143.24707</v>
      </c>
    </row>
    <row r="147" spans="1:2" x14ac:dyDescent="0.3">
      <c r="A147">
        <v>146</v>
      </c>
      <c r="B147">
        <f t="shared" si="2"/>
        <v>363464436171.89648</v>
      </c>
    </row>
    <row r="148" spans="1:2" x14ac:dyDescent="0.3">
      <c r="A148">
        <v>147</v>
      </c>
      <c r="B148">
        <f t="shared" si="2"/>
        <v>436157323406.27576</v>
      </c>
    </row>
    <row r="149" spans="1:2" x14ac:dyDescent="0.3">
      <c r="A149">
        <v>148</v>
      </c>
      <c r="B149">
        <f t="shared" si="2"/>
        <v>523388788087.53094</v>
      </c>
    </row>
    <row r="150" spans="1:2" x14ac:dyDescent="0.3">
      <c r="A150">
        <v>149</v>
      </c>
      <c r="B150">
        <f t="shared" si="2"/>
        <v>628066545705.03711</v>
      </c>
    </row>
    <row r="151" spans="1:2" x14ac:dyDescent="0.3">
      <c r="A151">
        <v>150</v>
      </c>
      <c r="B151">
        <f t="shared" si="2"/>
        <v>753679854846.04443</v>
      </c>
    </row>
    <row r="152" spans="1:2" x14ac:dyDescent="0.3">
      <c r="A152">
        <v>151</v>
      </c>
      <c r="B152">
        <f t="shared" si="2"/>
        <v>904415825815.2533</v>
      </c>
    </row>
    <row r="153" spans="1:2" x14ac:dyDescent="0.3">
      <c r="A153">
        <v>152</v>
      </c>
      <c r="B153">
        <f t="shared" si="2"/>
        <v>1085298990978.304</v>
      </c>
    </row>
    <row r="154" spans="1:2" x14ac:dyDescent="0.3">
      <c r="A154">
        <v>153</v>
      </c>
      <c r="B154">
        <f t="shared" si="2"/>
        <v>1302358789173.9648</v>
      </c>
    </row>
    <row r="155" spans="1:2" x14ac:dyDescent="0.3">
      <c r="A155">
        <v>154</v>
      </c>
      <c r="B155">
        <f t="shared" si="2"/>
        <v>1562830547008.7578</v>
      </c>
    </row>
    <row r="156" spans="1:2" x14ac:dyDescent="0.3">
      <c r="A156">
        <v>155</v>
      </c>
      <c r="B156">
        <f t="shared" si="2"/>
        <v>1875396656410.5093</v>
      </c>
    </row>
    <row r="157" spans="1:2" x14ac:dyDescent="0.3">
      <c r="A157">
        <v>156</v>
      </c>
      <c r="B157">
        <f t="shared" si="2"/>
        <v>2250475987692.6108</v>
      </c>
    </row>
    <row r="158" spans="1:2" x14ac:dyDescent="0.3">
      <c r="A158">
        <v>157</v>
      </c>
      <c r="B158">
        <f t="shared" si="2"/>
        <v>2700571185231.1333</v>
      </c>
    </row>
    <row r="159" spans="1:2" x14ac:dyDescent="0.3">
      <c r="A159">
        <v>158</v>
      </c>
      <c r="B159">
        <f t="shared" si="2"/>
        <v>3240685422277.3599</v>
      </c>
    </row>
    <row r="160" spans="1:2" x14ac:dyDescent="0.3">
      <c r="A160">
        <v>159</v>
      </c>
      <c r="B160">
        <f t="shared" si="2"/>
        <v>3888822506732.8315</v>
      </c>
    </row>
    <row r="161" spans="1:2" x14ac:dyDescent="0.3">
      <c r="A161">
        <v>160</v>
      </c>
      <c r="B161">
        <f t="shared" si="2"/>
        <v>4666587008079.3975</v>
      </c>
    </row>
    <row r="162" spans="1:2" x14ac:dyDescent="0.3">
      <c r="A162">
        <v>161</v>
      </c>
      <c r="B162">
        <f t="shared" si="2"/>
        <v>5599904409695.2764</v>
      </c>
    </row>
    <row r="163" spans="1:2" x14ac:dyDescent="0.3">
      <c r="A163">
        <v>162</v>
      </c>
      <c r="B163">
        <f t="shared" si="2"/>
        <v>6719885291634.332</v>
      </c>
    </row>
    <row r="164" spans="1:2" x14ac:dyDescent="0.3">
      <c r="A164">
        <v>163</v>
      </c>
      <c r="B164">
        <f t="shared" si="2"/>
        <v>8063862349961.1973</v>
      </c>
    </row>
    <row r="165" spans="1:2" x14ac:dyDescent="0.3">
      <c r="A165">
        <v>164</v>
      </c>
      <c r="B165">
        <f t="shared" si="2"/>
        <v>9676634819953.4375</v>
      </c>
    </row>
    <row r="166" spans="1:2" x14ac:dyDescent="0.3">
      <c r="A166">
        <v>165</v>
      </c>
      <c r="B166">
        <f t="shared" si="2"/>
        <v>11611961783944.125</v>
      </c>
    </row>
    <row r="167" spans="1:2" x14ac:dyDescent="0.3">
      <c r="A167">
        <v>166</v>
      </c>
      <c r="B167">
        <f t="shared" si="2"/>
        <v>13934354140732.949</v>
      </c>
    </row>
    <row r="168" spans="1:2" x14ac:dyDescent="0.3">
      <c r="A168">
        <v>167</v>
      </c>
      <c r="B168">
        <f t="shared" si="2"/>
        <v>16721224968879.539</v>
      </c>
    </row>
    <row r="169" spans="1:2" x14ac:dyDescent="0.3">
      <c r="A169">
        <v>168</v>
      </c>
      <c r="B169">
        <f t="shared" si="2"/>
        <v>20065469962655.445</v>
      </c>
    </row>
    <row r="170" spans="1:2" x14ac:dyDescent="0.3">
      <c r="A170">
        <v>169</v>
      </c>
      <c r="B170">
        <f t="shared" si="2"/>
        <v>24078563955186.535</v>
      </c>
    </row>
    <row r="171" spans="1:2" x14ac:dyDescent="0.3">
      <c r="A171">
        <v>170</v>
      </c>
      <c r="B171">
        <f t="shared" si="2"/>
        <v>28894276746223.844</v>
      </c>
    </row>
    <row r="172" spans="1:2" x14ac:dyDescent="0.3">
      <c r="A172">
        <v>171</v>
      </c>
      <c r="B172">
        <f t="shared" si="2"/>
        <v>34673132095468.605</v>
      </c>
    </row>
    <row r="173" spans="1:2" x14ac:dyDescent="0.3">
      <c r="A173">
        <v>172</v>
      </c>
      <c r="B173">
        <f t="shared" si="2"/>
        <v>41607758514562.328</v>
      </c>
    </row>
    <row r="174" spans="1:2" x14ac:dyDescent="0.3">
      <c r="A174">
        <v>173</v>
      </c>
      <c r="B174">
        <f t="shared" si="2"/>
        <v>49929310217474.797</v>
      </c>
    </row>
    <row r="175" spans="1:2" x14ac:dyDescent="0.3">
      <c r="A175">
        <v>174</v>
      </c>
      <c r="B175">
        <f t="shared" si="2"/>
        <v>59915172260969.742</v>
      </c>
    </row>
    <row r="176" spans="1:2" x14ac:dyDescent="0.3">
      <c r="A176">
        <v>175</v>
      </c>
      <c r="B176">
        <f t="shared" si="2"/>
        <v>71898206713163.703</v>
      </c>
    </row>
    <row r="177" spans="1:2" x14ac:dyDescent="0.3">
      <c r="A177">
        <v>176</v>
      </c>
      <c r="B177">
        <f t="shared" si="2"/>
        <v>86277848055796.422</v>
      </c>
    </row>
    <row r="178" spans="1:2" x14ac:dyDescent="0.3">
      <c r="A178">
        <v>177</v>
      </c>
      <c r="B178">
        <f t="shared" si="2"/>
        <v>103533417666955.72</v>
      </c>
    </row>
    <row r="179" spans="1:2" x14ac:dyDescent="0.3">
      <c r="A179">
        <v>178</v>
      </c>
      <c r="B179">
        <f t="shared" si="2"/>
        <v>124240101200346.86</v>
      </c>
    </row>
    <row r="180" spans="1:2" x14ac:dyDescent="0.3">
      <c r="A180">
        <v>179</v>
      </c>
      <c r="B180">
        <f t="shared" si="2"/>
        <v>149088121440416.22</v>
      </c>
    </row>
    <row r="181" spans="1:2" x14ac:dyDescent="0.3">
      <c r="A181">
        <v>180</v>
      </c>
      <c r="B181">
        <f t="shared" si="2"/>
        <v>178905745728499.5</v>
      </c>
    </row>
    <row r="182" spans="1:2" x14ac:dyDescent="0.3">
      <c r="A182">
        <v>181</v>
      </c>
      <c r="B182">
        <f t="shared" si="2"/>
        <v>214686894874199.34</v>
      </c>
    </row>
    <row r="183" spans="1:2" x14ac:dyDescent="0.3">
      <c r="A183">
        <v>182</v>
      </c>
      <c r="B183">
        <f t="shared" si="2"/>
        <v>257624273849039.25</v>
      </c>
    </row>
    <row r="184" spans="1:2" x14ac:dyDescent="0.3">
      <c r="A184">
        <v>183</v>
      </c>
      <c r="B184">
        <f t="shared" si="2"/>
        <v>309149128618847.06</v>
      </c>
    </row>
    <row r="185" spans="1:2" x14ac:dyDescent="0.3">
      <c r="A185">
        <v>184</v>
      </c>
      <c r="B185">
        <f t="shared" si="2"/>
        <v>370978954342616.44</v>
      </c>
    </row>
    <row r="186" spans="1:2" x14ac:dyDescent="0.3">
      <c r="A186">
        <v>185</v>
      </c>
      <c r="B186">
        <f t="shared" si="2"/>
        <v>445174745211139.81</v>
      </c>
    </row>
    <row r="187" spans="1:2" x14ac:dyDescent="0.3">
      <c r="A187">
        <v>186</v>
      </c>
      <c r="B187">
        <f t="shared" si="2"/>
        <v>534209694253367.69</v>
      </c>
    </row>
    <row r="188" spans="1:2" x14ac:dyDescent="0.3">
      <c r="A188">
        <v>187</v>
      </c>
      <c r="B188">
        <f t="shared" si="2"/>
        <v>641051633104041.25</v>
      </c>
    </row>
    <row r="189" spans="1:2" x14ac:dyDescent="0.3">
      <c r="A189">
        <v>188</v>
      </c>
      <c r="B189">
        <f t="shared" si="2"/>
        <v>769261959724849.5</v>
      </c>
    </row>
    <row r="190" spans="1:2" x14ac:dyDescent="0.3">
      <c r="A190">
        <v>189</v>
      </c>
      <c r="B190">
        <f t="shared" si="2"/>
        <v>923114351669819.38</v>
      </c>
    </row>
    <row r="191" spans="1:2" x14ac:dyDescent="0.3">
      <c r="A191">
        <v>190</v>
      </c>
      <c r="B191">
        <f t="shared" si="2"/>
        <v>1107737222003783.1</v>
      </c>
    </row>
    <row r="192" spans="1:2" x14ac:dyDescent="0.3">
      <c r="A192">
        <v>191</v>
      </c>
      <c r="B192">
        <f t="shared" si="2"/>
        <v>1329284666404539.8</v>
      </c>
    </row>
    <row r="193" spans="1:2" x14ac:dyDescent="0.3">
      <c r="A193">
        <v>192</v>
      </c>
      <c r="B193">
        <f t="shared" si="2"/>
        <v>1595141599685447.5</v>
      </c>
    </row>
    <row r="194" spans="1:2" x14ac:dyDescent="0.3">
      <c r="A194">
        <v>193</v>
      </c>
      <c r="B194">
        <f t="shared" ref="B194:B257" si="3">1.2^A194</f>
        <v>1914169919622536.8</v>
      </c>
    </row>
    <row r="195" spans="1:2" x14ac:dyDescent="0.3">
      <c r="A195">
        <v>194</v>
      </c>
      <c r="B195">
        <f t="shared" si="3"/>
        <v>2297003903547044.5</v>
      </c>
    </row>
    <row r="196" spans="1:2" x14ac:dyDescent="0.3">
      <c r="A196">
        <v>195</v>
      </c>
      <c r="B196">
        <f t="shared" si="3"/>
        <v>2756404684256453.5</v>
      </c>
    </row>
    <row r="197" spans="1:2" x14ac:dyDescent="0.3">
      <c r="A197">
        <v>196</v>
      </c>
      <c r="B197">
        <f t="shared" si="3"/>
        <v>3307685621107744</v>
      </c>
    </row>
    <row r="198" spans="1:2" x14ac:dyDescent="0.3">
      <c r="A198">
        <v>197</v>
      </c>
      <c r="B198">
        <f t="shared" si="3"/>
        <v>3969222745329292.5</v>
      </c>
    </row>
    <row r="199" spans="1:2" x14ac:dyDescent="0.3">
      <c r="A199">
        <v>198</v>
      </c>
      <c r="B199">
        <f t="shared" si="3"/>
        <v>4763067294395151</v>
      </c>
    </row>
    <row r="200" spans="1:2" x14ac:dyDescent="0.3">
      <c r="A200">
        <v>199</v>
      </c>
      <c r="B200">
        <f t="shared" si="3"/>
        <v>5715680753274181</v>
      </c>
    </row>
    <row r="201" spans="1:2" x14ac:dyDescent="0.3">
      <c r="A201">
        <v>200</v>
      </c>
      <c r="B201">
        <f t="shared" si="3"/>
        <v>6858816903929017</v>
      </c>
    </row>
    <row r="202" spans="1:2" x14ac:dyDescent="0.3">
      <c r="A202">
        <v>201</v>
      </c>
      <c r="B202">
        <f t="shared" si="3"/>
        <v>8230580284714821</v>
      </c>
    </row>
    <row r="203" spans="1:2" x14ac:dyDescent="0.3">
      <c r="A203">
        <v>202</v>
      </c>
      <c r="B203">
        <f t="shared" si="3"/>
        <v>9876696341657784</v>
      </c>
    </row>
    <row r="204" spans="1:2" x14ac:dyDescent="0.3">
      <c r="A204">
        <v>203</v>
      </c>
      <c r="B204">
        <f t="shared" si="3"/>
        <v>1.185203560998934E+16</v>
      </c>
    </row>
    <row r="205" spans="1:2" x14ac:dyDescent="0.3">
      <c r="A205">
        <v>204</v>
      </c>
      <c r="B205">
        <f t="shared" si="3"/>
        <v>1.4222442731987208E+16</v>
      </c>
    </row>
    <row r="206" spans="1:2" x14ac:dyDescent="0.3">
      <c r="A206">
        <v>205</v>
      </c>
      <c r="B206">
        <f t="shared" si="3"/>
        <v>1.7066931278384652E+16</v>
      </c>
    </row>
    <row r="207" spans="1:2" x14ac:dyDescent="0.3">
      <c r="A207">
        <v>206</v>
      </c>
      <c r="B207">
        <f t="shared" si="3"/>
        <v>2.048031753406158E+16</v>
      </c>
    </row>
    <row r="208" spans="1:2" x14ac:dyDescent="0.3">
      <c r="A208">
        <v>207</v>
      </c>
      <c r="B208">
        <f t="shared" si="3"/>
        <v>2.4576381040873896E+16</v>
      </c>
    </row>
    <row r="209" spans="1:2" x14ac:dyDescent="0.3">
      <c r="A209">
        <v>208</v>
      </c>
      <c r="B209">
        <f t="shared" si="3"/>
        <v>2.9491657249048672E+16</v>
      </c>
    </row>
    <row r="210" spans="1:2" x14ac:dyDescent="0.3">
      <c r="A210">
        <v>209</v>
      </c>
      <c r="B210">
        <f t="shared" si="3"/>
        <v>3.5389988698858404E+16</v>
      </c>
    </row>
    <row r="211" spans="1:2" x14ac:dyDescent="0.3">
      <c r="A211">
        <v>210</v>
      </c>
      <c r="B211">
        <f t="shared" si="3"/>
        <v>4.246798643863008E+16</v>
      </c>
    </row>
    <row r="212" spans="1:2" x14ac:dyDescent="0.3">
      <c r="A212">
        <v>211</v>
      </c>
      <c r="B212">
        <f t="shared" si="3"/>
        <v>5.0961583726356104E+16</v>
      </c>
    </row>
    <row r="213" spans="1:2" x14ac:dyDescent="0.3">
      <c r="A213">
        <v>212</v>
      </c>
      <c r="B213">
        <f t="shared" si="3"/>
        <v>6.1153900471627328E+16</v>
      </c>
    </row>
    <row r="214" spans="1:2" x14ac:dyDescent="0.3">
      <c r="A214">
        <v>213</v>
      </c>
      <c r="B214">
        <f t="shared" si="3"/>
        <v>7.3384680565952784E+16</v>
      </c>
    </row>
    <row r="215" spans="1:2" x14ac:dyDescent="0.3">
      <c r="A215">
        <v>214</v>
      </c>
      <c r="B215">
        <f t="shared" si="3"/>
        <v>8.8061616679143328E+16</v>
      </c>
    </row>
    <row r="216" spans="1:2" x14ac:dyDescent="0.3">
      <c r="A216">
        <v>215</v>
      </c>
      <c r="B216">
        <f t="shared" si="3"/>
        <v>1.05673940014972E+17</v>
      </c>
    </row>
    <row r="217" spans="1:2" x14ac:dyDescent="0.3">
      <c r="A217">
        <v>216</v>
      </c>
      <c r="B217">
        <f t="shared" si="3"/>
        <v>1.2680872801796638E+17</v>
      </c>
    </row>
    <row r="218" spans="1:2" x14ac:dyDescent="0.3">
      <c r="A218">
        <v>217</v>
      </c>
      <c r="B218">
        <f t="shared" si="3"/>
        <v>1.5217047362155968E+17</v>
      </c>
    </row>
    <row r="219" spans="1:2" x14ac:dyDescent="0.3">
      <c r="A219">
        <v>218</v>
      </c>
      <c r="B219">
        <f t="shared" si="3"/>
        <v>1.8260456834587165E+17</v>
      </c>
    </row>
    <row r="220" spans="1:2" x14ac:dyDescent="0.3">
      <c r="A220">
        <v>219</v>
      </c>
      <c r="B220">
        <f t="shared" si="3"/>
        <v>2.1912548201504595E+17</v>
      </c>
    </row>
    <row r="221" spans="1:2" x14ac:dyDescent="0.3">
      <c r="A221">
        <v>220</v>
      </c>
      <c r="B221">
        <f t="shared" si="3"/>
        <v>2.629505784180551E+17</v>
      </c>
    </row>
    <row r="222" spans="1:2" x14ac:dyDescent="0.3">
      <c r="A222">
        <v>221</v>
      </c>
      <c r="B222">
        <f t="shared" si="3"/>
        <v>3.1554069410166618E+17</v>
      </c>
    </row>
    <row r="223" spans="1:2" x14ac:dyDescent="0.3">
      <c r="A223">
        <v>222</v>
      </c>
      <c r="B223">
        <f t="shared" si="3"/>
        <v>3.7864883292199936E+17</v>
      </c>
    </row>
    <row r="224" spans="1:2" x14ac:dyDescent="0.3">
      <c r="A224">
        <v>223</v>
      </c>
      <c r="B224">
        <f t="shared" si="3"/>
        <v>4.5437859950639923E+17</v>
      </c>
    </row>
    <row r="225" spans="1:2" x14ac:dyDescent="0.3">
      <c r="A225">
        <v>224</v>
      </c>
      <c r="B225">
        <f t="shared" si="3"/>
        <v>5.4525431940767898E+17</v>
      </c>
    </row>
    <row r="226" spans="1:2" x14ac:dyDescent="0.3">
      <c r="A226">
        <v>225</v>
      </c>
      <c r="B226">
        <f t="shared" si="3"/>
        <v>6.5430518328921472E+17</v>
      </c>
    </row>
    <row r="227" spans="1:2" x14ac:dyDescent="0.3">
      <c r="A227">
        <v>226</v>
      </c>
      <c r="B227">
        <f t="shared" si="3"/>
        <v>7.8516621994705766E+17</v>
      </c>
    </row>
    <row r="228" spans="1:2" x14ac:dyDescent="0.3">
      <c r="A228">
        <v>227</v>
      </c>
      <c r="B228">
        <f t="shared" si="3"/>
        <v>9.4219946393646912E+17</v>
      </c>
    </row>
    <row r="229" spans="1:2" x14ac:dyDescent="0.3">
      <c r="A229">
        <v>228</v>
      </c>
      <c r="B229">
        <f t="shared" si="3"/>
        <v>1.1306393567237631E+18</v>
      </c>
    </row>
    <row r="230" spans="1:2" x14ac:dyDescent="0.3">
      <c r="A230">
        <v>229</v>
      </c>
      <c r="B230">
        <f t="shared" si="3"/>
        <v>1.3567672280685156E+18</v>
      </c>
    </row>
    <row r="231" spans="1:2" x14ac:dyDescent="0.3">
      <c r="A231">
        <v>230</v>
      </c>
      <c r="B231">
        <f t="shared" si="3"/>
        <v>1.6281206736822185E+18</v>
      </c>
    </row>
    <row r="232" spans="1:2" x14ac:dyDescent="0.3">
      <c r="A232">
        <v>231</v>
      </c>
      <c r="B232">
        <f t="shared" si="3"/>
        <v>1.9537448084186624E+18</v>
      </c>
    </row>
    <row r="233" spans="1:2" x14ac:dyDescent="0.3">
      <c r="A233">
        <v>232</v>
      </c>
      <c r="B233">
        <f t="shared" si="3"/>
        <v>2.3444937701023949E+18</v>
      </c>
    </row>
    <row r="234" spans="1:2" x14ac:dyDescent="0.3">
      <c r="A234">
        <v>233</v>
      </c>
      <c r="B234">
        <f t="shared" si="3"/>
        <v>2.8133925241228739E+18</v>
      </c>
    </row>
    <row r="235" spans="1:2" x14ac:dyDescent="0.3">
      <c r="A235">
        <v>234</v>
      </c>
      <c r="B235">
        <f t="shared" si="3"/>
        <v>3.3760710289474483E+18</v>
      </c>
    </row>
    <row r="236" spans="1:2" x14ac:dyDescent="0.3">
      <c r="A236">
        <v>235</v>
      </c>
      <c r="B236">
        <f t="shared" si="3"/>
        <v>4.0512852347369375E+18</v>
      </c>
    </row>
    <row r="237" spans="1:2" x14ac:dyDescent="0.3">
      <c r="A237">
        <v>236</v>
      </c>
      <c r="B237">
        <f t="shared" si="3"/>
        <v>4.8615422816843254E+18</v>
      </c>
    </row>
    <row r="238" spans="1:2" x14ac:dyDescent="0.3">
      <c r="A238">
        <v>237</v>
      </c>
      <c r="B238">
        <f t="shared" si="3"/>
        <v>5.8338507380211917E+18</v>
      </c>
    </row>
    <row r="239" spans="1:2" x14ac:dyDescent="0.3">
      <c r="A239">
        <v>238</v>
      </c>
      <c r="B239">
        <f t="shared" si="3"/>
        <v>7.000620885625428E+18</v>
      </c>
    </row>
    <row r="240" spans="1:2" x14ac:dyDescent="0.3">
      <c r="A240">
        <v>239</v>
      </c>
      <c r="B240">
        <f t="shared" si="3"/>
        <v>8.4007450627505132E+18</v>
      </c>
    </row>
    <row r="241" spans="1:2" x14ac:dyDescent="0.3">
      <c r="A241">
        <v>240</v>
      </c>
      <c r="B241">
        <f t="shared" si="3"/>
        <v>1.0080894075300616E+19</v>
      </c>
    </row>
    <row r="242" spans="1:2" x14ac:dyDescent="0.3">
      <c r="A242">
        <v>241</v>
      </c>
      <c r="B242">
        <f t="shared" si="3"/>
        <v>1.209707289036074E+19</v>
      </c>
    </row>
    <row r="243" spans="1:2" x14ac:dyDescent="0.3">
      <c r="A243">
        <v>242</v>
      </c>
      <c r="B243">
        <f t="shared" si="3"/>
        <v>1.4516487468432886E+19</v>
      </c>
    </row>
    <row r="244" spans="1:2" x14ac:dyDescent="0.3">
      <c r="A244">
        <v>243</v>
      </c>
      <c r="B244">
        <f t="shared" si="3"/>
        <v>1.7419784962119465E+19</v>
      </c>
    </row>
    <row r="245" spans="1:2" x14ac:dyDescent="0.3">
      <c r="A245">
        <v>244</v>
      </c>
      <c r="B245">
        <f t="shared" si="3"/>
        <v>2.0903741954543358E+19</v>
      </c>
    </row>
    <row r="246" spans="1:2" x14ac:dyDescent="0.3">
      <c r="A246">
        <v>245</v>
      </c>
      <c r="B246">
        <f t="shared" si="3"/>
        <v>2.5084490345452024E+19</v>
      </c>
    </row>
    <row r="247" spans="1:2" x14ac:dyDescent="0.3">
      <c r="A247">
        <v>246</v>
      </c>
      <c r="B247">
        <f t="shared" si="3"/>
        <v>3.010138841454243E+19</v>
      </c>
    </row>
    <row r="248" spans="1:2" x14ac:dyDescent="0.3">
      <c r="A248">
        <v>247</v>
      </c>
      <c r="B248">
        <f t="shared" si="3"/>
        <v>3.612166609745091E+19</v>
      </c>
    </row>
    <row r="249" spans="1:2" x14ac:dyDescent="0.3">
      <c r="A249">
        <v>248</v>
      </c>
      <c r="B249">
        <f t="shared" si="3"/>
        <v>4.3345999316941095E+19</v>
      </c>
    </row>
    <row r="250" spans="1:2" x14ac:dyDescent="0.3">
      <c r="A250">
        <v>249</v>
      </c>
      <c r="B250">
        <f t="shared" si="3"/>
        <v>5.2015199180329329E+19</v>
      </c>
    </row>
    <row r="251" spans="1:2" x14ac:dyDescent="0.3">
      <c r="A251">
        <v>250</v>
      </c>
      <c r="B251">
        <f t="shared" si="3"/>
        <v>6.2418239016395178E+19</v>
      </c>
    </row>
    <row r="252" spans="1:2" x14ac:dyDescent="0.3">
      <c r="A252">
        <v>251</v>
      </c>
      <c r="B252">
        <f t="shared" si="3"/>
        <v>7.4901886819674227E+19</v>
      </c>
    </row>
    <row r="253" spans="1:2" x14ac:dyDescent="0.3">
      <c r="A253">
        <v>252</v>
      </c>
      <c r="B253">
        <f t="shared" si="3"/>
        <v>8.9882264183609049E+19</v>
      </c>
    </row>
    <row r="254" spans="1:2" x14ac:dyDescent="0.3">
      <c r="A254">
        <v>253</v>
      </c>
      <c r="B254">
        <f t="shared" si="3"/>
        <v>1.0785871702033087E+20</v>
      </c>
    </row>
    <row r="255" spans="1:2" x14ac:dyDescent="0.3">
      <c r="A255">
        <v>254</v>
      </c>
      <c r="B255">
        <f t="shared" si="3"/>
        <v>1.2943046042439703E+20</v>
      </c>
    </row>
    <row r="256" spans="1:2" x14ac:dyDescent="0.3">
      <c r="A256">
        <v>255</v>
      </c>
      <c r="B256">
        <f t="shared" si="3"/>
        <v>1.5531655250927645E+20</v>
      </c>
    </row>
    <row r="257" spans="1:2" x14ac:dyDescent="0.3">
      <c r="A257">
        <v>256</v>
      </c>
      <c r="B257">
        <f t="shared" si="3"/>
        <v>1.8637986301113169E+20</v>
      </c>
    </row>
    <row r="258" spans="1:2" x14ac:dyDescent="0.3">
      <c r="A258">
        <v>257</v>
      </c>
      <c r="B258">
        <f t="shared" ref="B258:B301" si="4">1.2^A258</f>
        <v>2.2365583561335803E+20</v>
      </c>
    </row>
    <row r="259" spans="1:2" x14ac:dyDescent="0.3">
      <c r="A259">
        <v>258</v>
      </c>
      <c r="B259">
        <f t="shared" si="4"/>
        <v>2.6838700273602963E+20</v>
      </c>
    </row>
    <row r="260" spans="1:2" x14ac:dyDescent="0.3">
      <c r="A260">
        <v>259</v>
      </c>
      <c r="B260">
        <f t="shared" si="4"/>
        <v>3.2206440328323557E+20</v>
      </c>
    </row>
    <row r="261" spans="1:2" x14ac:dyDescent="0.3">
      <c r="A261">
        <v>260</v>
      </c>
      <c r="B261">
        <f t="shared" si="4"/>
        <v>3.8647728393988263E+20</v>
      </c>
    </row>
    <row r="262" spans="1:2" x14ac:dyDescent="0.3">
      <c r="A262">
        <v>261</v>
      </c>
      <c r="B262">
        <f t="shared" si="4"/>
        <v>4.6377274072785918E+20</v>
      </c>
    </row>
    <row r="263" spans="1:2" x14ac:dyDescent="0.3">
      <c r="A263">
        <v>262</v>
      </c>
      <c r="B263">
        <f t="shared" si="4"/>
        <v>5.5652728887343101E+20</v>
      </c>
    </row>
    <row r="264" spans="1:2" x14ac:dyDescent="0.3">
      <c r="A264">
        <v>263</v>
      </c>
      <c r="B264">
        <f t="shared" si="4"/>
        <v>6.6783274664811718E+20</v>
      </c>
    </row>
    <row r="265" spans="1:2" x14ac:dyDescent="0.3">
      <c r="A265">
        <v>264</v>
      </c>
      <c r="B265">
        <f t="shared" si="4"/>
        <v>8.0139929597774057E+20</v>
      </c>
    </row>
    <row r="266" spans="1:2" x14ac:dyDescent="0.3">
      <c r="A266">
        <v>265</v>
      </c>
      <c r="B266">
        <f t="shared" si="4"/>
        <v>9.6167915517328871E+20</v>
      </c>
    </row>
    <row r="267" spans="1:2" x14ac:dyDescent="0.3">
      <c r="A267">
        <v>266</v>
      </c>
      <c r="B267">
        <f t="shared" si="4"/>
        <v>1.1540149862079465E+21</v>
      </c>
    </row>
    <row r="268" spans="1:2" x14ac:dyDescent="0.3">
      <c r="A268">
        <v>267</v>
      </c>
      <c r="B268">
        <f t="shared" si="4"/>
        <v>1.3848179834495356E+21</v>
      </c>
    </row>
    <row r="269" spans="1:2" x14ac:dyDescent="0.3">
      <c r="A269">
        <v>268</v>
      </c>
      <c r="B269">
        <f t="shared" si="4"/>
        <v>1.6617815801394427E+21</v>
      </c>
    </row>
    <row r="270" spans="1:2" x14ac:dyDescent="0.3">
      <c r="A270">
        <v>269</v>
      </c>
      <c r="B270">
        <f t="shared" si="4"/>
        <v>1.9941378961673313E+21</v>
      </c>
    </row>
    <row r="271" spans="1:2" x14ac:dyDescent="0.3">
      <c r="A271">
        <v>270</v>
      </c>
      <c r="B271">
        <f t="shared" si="4"/>
        <v>2.3929654754007974E+21</v>
      </c>
    </row>
    <row r="272" spans="1:2" x14ac:dyDescent="0.3">
      <c r="A272">
        <v>271</v>
      </c>
      <c r="B272">
        <f t="shared" si="4"/>
        <v>2.8715585704809569E+21</v>
      </c>
    </row>
    <row r="273" spans="1:2" x14ac:dyDescent="0.3">
      <c r="A273">
        <v>272</v>
      </c>
      <c r="B273">
        <f t="shared" si="4"/>
        <v>3.4458702845771477E+21</v>
      </c>
    </row>
    <row r="274" spans="1:2" x14ac:dyDescent="0.3">
      <c r="A274">
        <v>273</v>
      </c>
      <c r="B274">
        <f t="shared" si="4"/>
        <v>4.1350443414925775E+21</v>
      </c>
    </row>
    <row r="275" spans="1:2" x14ac:dyDescent="0.3">
      <c r="A275">
        <v>274</v>
      </c>
      <c r="B275">
        <f t="shared" si="4"/>
        <v>4.9620532097910928E+21</v>
      </c>
    </row>
    <row r="276" spans="1:2" x14ac:dyDescent="0.3">
      <c r="A276">
        <v>275</v>
      </c>
      <c r="B276">
        <f t="shared" si="4"/>
        <v>5.9544638517493115E+21</v>
      </c>
    </row>
    <row r="277" spans="1:2" x14ac:dyDescent="0.3">
      <c r="A277">
        <v>276</v>
      </c>
      <c r="B277">
        <f t="shared" si="4"/>
        <v>7.1453566220991736E+21</v>
      </c>
    </row>
    <row r="278" spans="1:2" x14ac:dyDescent="0.3">
      <c r="A278">
        <v>277</v>
      </c>
      <c r="B278">
        <f t="shared" si="4"/>
        <v>8.5744279465190081E+21</v>
      </c>
    </row>
    <row r="279" spans="1:2" x14ac:dyDescent="0.3">
      <c r="A279">
        <v>278</v>
      </c>
      <c r="B279">
        <f t="shared" si="4"/>
        <v>1.0289313535822808E+22</v>
      </c>
    </row>
    <row r="280" spans="1:2" x14ac:dyDescent="0.3">
      <c r="A280">
        <v>279</v>
      </c>
      <c r="B280">
        <f t="shared" si="4"/>
        <v>1.2347176242987372E+22</v>
      </c>
    </row>
    <row r="281" spans="1:2" x14ac:dyDescent="0.3">
      <c r="A281">
        <v>280</v>
      </c>
      <c r="B281">
        <f t="shared" si="4"/>
        <v>1.4816611491584844E+22</v>
      </c>
    </row>
    <row r="282" spans="1:2" x14ac:dyDescent="0.3">
      <c r="A282">
        <v>281</v>
      </c>
      <c r="B282">
        <f t="shared" si="4"/>
        <v>1.7779933789901816E+22</v>
      </c>
    </row>
    <row r="283" spans="1:2" x14ac:dyDescent="0.3">
      <c r="A283">
        <v>282</v>
      </c>
      <c r="B283">
        <f t="shared" si="4"/>
        <v>2.1335920547882179E+22</v>
      </c>
    </row>
    <row r="284" spans="1:2" x14ac:dyDescent="0.3">
      <c r="A284">
        <v>283</v>
      </c>
      <c r="B284">
        <f t="shared" si="4"/>
        <v>2.5603104657458611E+22</v>
      </c>
    </row>
    <row r="285" spans="1:2" x14ac:dyDescent="0.3">
      <c r="A285">
        <v>284</v>
      </c>
      <c r="B285">
        <f t="shared" si="4"/>
        <v>3.0723725588950334E+22</v>
      </c>
    </row>
    <row r="286" spans="1:2" x14ac:dyDescent="0.3">
      <c r="A286">
        <v>285</v>
      </c>
      <c r="B286">
        <f t="shared" si="4"/>
        <v>3.68684707067404E+22</v>
      </c>
    </row>
    <row r="287" spans="1:2" x14ac:dyDescent="0.3">
      <c r="A287">
        <v>286</v>
      </c>
      <c r="B287">
        <f t="shared" si="4"/>
        <v>4.4242164848088475E+22</v>
      </c>
    </row>
    <row r="288" spans="1:2" x14ac:dyDescent="0.3">
      <c r="A288">
        <v>287</v>
      </c>
      <c r="B288">
        <f t="shared" si="4"/>
        <v>5.309059781770617E+22</v>
      </c>
    </row>
    <row r="289" spans="1:4" x14ac:dyDescent="0.3">
      <c r="A289">
        <v>288</v>
      </c>
      <c r="B289">
        <f t="shared" si="4"/>
        <v>6.3708717381247396E+22</v>
      </c>
    </row>
    <row r="290" spans="1:4" x14ac:dyDescent="0.3">
      <c r="A290">
        <v>289</v>
      </c>
      <c r="B290">
        <f t="shared" si="4"/>
        <v>7.6450460857496865E+22</v>
      </c>
    </row>
    <row r="291" spans="1:4" x14ac:dyDescent="0.3">
      <c r="A291">
        <v>290</v>
      </c>
      <c r="B291">
        <f t="shared" si="4"/>
        <v>9.1740553028996252E+22</v>
      </c>
    </row>
    <row r="292" spans="1:4" x14ac:dyDescent="0.3">
      <c r="A292">
        <v>291</v>
      </c>
      <c r="B292">
        <f t="shared" si="4"/>
        <v>1.1008866363479549E+23</v>
      </c>
    </row>
    <row r="293" spans="1:4" x14ac:dyDescent="0.3">
      <c r="A293">
        <v>292</v>
      </c>
      <c r="B293">
        <f t="shared" si="4"/>
        <v>1.3210639636175459E+23</v>
      </c>
    </row>
    <row r="294" spans="1:4" x14ac:dyDescent="0.3">
      <c r="A294">
        <v>293</v>
      </c>
      <c r="B294">
        <f t="shared" si="4"/>
        <v>1.585276756341055E+23</v>
      </c>
    </row>
    <row r="295" spans="1:4" x14ac:dyDescent="0.3">
      <c r="A295">
        <v>294</v>
      </c>
      <c r="B295">
        <f t="shared" si="4"/>
        <v>1.9023321076092661E+23</v>
      </c>
    </row>
    <row r="296" spans="1:4" x14ac:dyDescent="0.3">
      <c r="A296">
        <v>295</v>
      </c>
      <c r="B296">
        <f t="shared" si="4"/>
        <v>2.2827985291311194E+23</v>
      </c>
    </row>
    <row r="297" spans="1:4" x14ac:dyDescent="0.3">
      <c r="A297">
        <v>296</v>
      </c>
      <c r="B297">
        <f t="shared" si="4"/>
        <v>2.739358234957343E+23</v>
      </c>
    </row>
    <row r="298" spans="1:4" x14ac:dyDescent="0.3">
      <c r="A298">
        <v>297</v>
      </c>
      <c r="B298">
        <f t="shared" si="4"/>
        <v>3.2872298819488114E+23</v>
      </c>
    </row>
    <row r="299" spans="1:4" x14ac:dyDescent="0.3">
      <c r="A299">
        <v>298</v>
      </c>
      <c r="B299">
        <f t="shared" si="4"/>
        <v>3.9446758583385738E+23</v>
      </c>
      <c r="D299">
        <f>1.35^120</f>
        <v>4365683218908141.5</v>
      </c>
    </row>
    <row r="300" spans="1:4" x14ac:dyDescent="0.3">
      <c r="A300">
        <v>299</v>
      </c>
      <c r="B300">
        <f t="shared" si="4"/>
        <v>4.7336110300062878E+23</v>
      </c>
    </row>
    <row r="301" spans="1:4" x14ac:dyDescent="0.3">
      <c r="A301">
        <v>300</v>
      </c>
      <c r="B301">
        <f t="shared" si="4"/>
        <v>5.6803332360075457E+23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EnemyTable</vt:lpstr>
      <vt:lpstr>EnemyTableBackUp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2021-11-17T22:08:39Z</dcterms:modified>
</cp:coreProperties>
</file>